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5.xml" ContentType="application/vnd.openxmlformats-officedocument.drawing+xml"/>
  <Override PartName="/xl/ctrlProps/ctrlProp16.xml" ContentType="application/vnd.ms-excel.controlproperties+xml"/>
  <Override PartName="/xl/drawings/drawing6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eb14873b51cad9/Dokumenty/MGC/Vyvěsit-schválit/"/>
    </mc:Choice>
  </mc:AlternateContent>
  <xr:revisionPtr revIDLastSave="0" documentId="8_{2CFA57D8-6F0B-484F-A134-804949FD9680}" xr6:coauthVersionLast="47" xr6:coauthVersionMax="47" xr10:uidLastSave="{00000000-0000-0000-0000-000000000000}"/>
  <bookViews>
    <workbookView xWindow="0" yWindow="0" windowWidth="26490" windowHeight="15570" tabRatio="820" firstSheet="1" activeTab="1" xr2:uid="{00000000-000D-0000-FFFF-FFFF00000000}"/>
  </bookViews>
  <sheets>
    <sheet name="MANUÁL" sheetId="10" state="hidden" r:id="rId1"/>
    <sheet name="Titul" sheetId="16" r:id="rId2"/>
    <sheet name="Výsledková listina" sheetId="5" r:id="rId3"/>
    <sheet name="Rozstřely, střídání a tresty" sheetId="23" r:id="rId4"/>
    <sheet name="Absolutní-BODY" sheetId="18" r:id="rId5"/>
    <sheet name="Liga-pořadí" sheetId="36" state="hidden" r:id="rId6"/>
    <sheet name="Liga-celkem" sheetId="6" state="hidden" r:id="rId7"/>
    <sheet name="KT družstva" sheetId="37" state="hidden" r:id="rId8"/>
    <sheet name="čas.rozpis" sheetId="29" state="hidden" r:id="rId9"/>
    <sheet name="TISK-listina" sheetId="27" state="hidden" r:id="rId10"/>
    <sheet name="Pořadí_KO" sheetId="24" state="hidden" r:id="rId11"/>
    <sheet name="KO-Muži" sheetId="25" state="hidden" r:id="rId12"/>
    <sheet name="KO-Ženy" sheetId="26" state="hidden" r:id="rId13"/>
    <sheet name="startovné-rozhodčí" sheetId="17" state="hidden" r:id="rId14"/>
    <sheet name="seznam" sheetId="8" state="hidden" r:id="rId15"/>
  </sheets>
  <definedNames>
    <definedName name="_xlnm._FilterDatabase" localSheetId="4" hidden="1">'Absolutní-BODY'!$A$1:$AC$161</definedName>
    <definedName name="_xlnm._FilterDatabase" localSheetId="2" hidden="1">'Výsledková listina'!#REF!</definedName>
    <definedName name="_ms5">#REF!</definedName>
    <definedName name="Data">#REF!</definedName>
    <definedName name="Excel_BuiltIn__FilterDatabase_1">seznam!$A$1:$F$3452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4">#REF!</definedName>
    <definedName name="Excel_BuiltIn_Print_Area_4" localSheetId="7">#REF!</definedName>
    <definedName name="Excel_BuiltIn_Print_Area_4" localSheetId="5">#REF!</definedName>
    <definedName name="Excel_BuiltIn_Print_Area_4" localSheetId="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4">#REF!</definedName>
    <definedName name="Excel_BuiltIn_Print_Area_7" localSheetId="7">#REF!</definedName>
    <definedName name="Excel_BuiltIn_Print_Area_7" localSheetId="5">#REF!</definedName>
    <definedName name="Excel_BuiltIn_Print_Area_7" localSheetId="1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4" hidden="1">'Absolutní-BODY'!#REF!</definedName>
    <definedName name="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36" l="1"/>
  <c r="AU160" i="37"/>
  <c r="D160" i="37" s="1"/>
  <c r="AU159" i="37"/>
  <c r="D159" i="37" s="1"/>
  <c r="AU158" i="37"/>
  <c r="D158" i="37" s="1"/>
  <c r="AU157" i="37"/>
  <c r="D157" i="37" s="1"/>
  <c r="AU152" i="37"/>
  <c r="D152" i="37" s="1"/>
  <c r="AU151" i="37"/>
  <c r="D151" i="37" s="1"/>
  <c r="I151" i="37" s="1"/>
  <c r="AU150" i="37"/>
  <c r="D150" i="37" s="1"/>
  <c r="P150" i="37" s="1"/>
  <c r="AU149" i="37"/>
  <c r="D149" i="37" s="1"/>
  <c r="K149" i="37" s="1"/>
  <c r="K153" i="37" s="1"/>
  <c r="AU144" i="37"/>
  <c r="D144" i="37" s="1"/>
  <c r="AU143" i="37"/>
  <c r="D143" i="37" s="1"/>
  <c r="AU142" i="37"/>
  <c r="D142" i="37" s="1"/>
  <c r="AU141" i="37"/>
  <c r="D141" i="37" s="1"/>
  <c r="AU136" i="37"/>
  <c r="D136" i="37" s="1"/>
  <c r="AU135" i="37"/>
  <c r="D135" i="37" s="1"/>
  <c r="S135" i="37" s="1"/>
  <c r="AU134" i="37"/>
  <c r="D134" i="37" s="1"/>
  <c r="K134" i="37" s="1"/>
  <c r="AU133" i="37"/>
  <c r="D133" i="37" s="1"/>
  <c r="L133" i="37" s="1"/>
  <c r="L137" i="37" s="1"/>
  <c r="AU128" i="37"/>
  <c r="D128" i="37" s="1"/>
  <c r="R128" i="37" s="1"/>
  <c r="AU127" i="37"/>
  <c r="D127" i="37" s="1"/>
  <c r="AU126" i="37"/>
  <c r="D126" i="37" s="1"/>
  <c r="AU125" i="37"/>
  <c r="D125" i="37" s="1"/>
  <c r="AU120" i="37"/>
  <c r="D120" i="37" s="1"/>
  <c r="F120" i="37" s="1"/>
  <c r="AU119" i="37"/>
  <c r="D119" i="37" s="1"/>
  <c r="M119" i="37" s="1"/>
  <c r="AU118" i="37"/>
  <c r="D118" i="37" s="1"/>
  <c r="J118" i="37" s="1"/>
  <c r="AU117" i="37"/>
  <c r="D117" i="37" s="1"/>
  <c r="O117" i="37" s="1"/>
  <c r="O121" i="37" s="1"/>
  <c r="AU112" i="37"/>
  <c r="D112" i="37" s="1"/>
  <c r="AU111" i="37"/>
  <c r="D111" i="37" s="1"/>
  <c r="AU110" i="37"/>
  <c r="D110" i="37" s="1"/>
  <c r="AU109" i="37"/>
  <c r="D109" i="37" s="1"/>
  <c r="L109" i="37" s="1"/>
  <c r="L113" i="37" s="1"/>
  <c r="AU104" i="37"/>
  <c r="D104" i="37" s="1"/>
  <c r="AU103" i="37"/>
  <c r="D103" i="37" s="1"/>
  <c r="J103" i="37" s="1"/>
  <c r="AU102" i="37"/>
  <c r="D102" i="37" s="1"/>
  <c r="AU101" i="37"/>
  <c r="D101" i="37" s="1"/>
  <c r="AU96" i="37"/>
  <c r="D96" i="37" s="1"/>
  <c r="AU95" i="37"/>
  <c r="D95" i="37" s="1"/>
  <c r="L95" i="37" s="1"/>
  <c r="AU94" i="37"/>
  <c r="D94" i="37" s="1"/>
  <c r="AU93" i="37"/>
  <c r="D93" i="37" s="1"/>
  <c r="S93" i="37" s="1"/>
  <c r="S97" i="37" s="1"/>
  <c r="AU88" i="37"/>
  <c r="D88" i="37" s="1"/>
  <c r="M88" i="37" s="1"/>
  <c r="AU87" i="37"/>
  <c r="D87" i="37" s="1"/>
  <c r="L87" i="37" s="1"/>
  <c r="AU86" i="37"/>
  <c r="D86" i="37" s="1"/>
  <c r="T86" i="37" s="1"/>
  <c r="AU85" i="37"/>
  <c r="D85" i="37" s="1"/>
  <c r="AU80" i="37"/>
  <c r="D80" i="37" s="1"/>
  <c r="AU79" i="37"/>
  <c r="D79" i="37" s="1"/>
  <c r="AU78" i="37"/>
  <c r="D78" i="37" s="1"/>
  <c r="AU77" i="37"/>
  <c r="D77" i="37" s="1"/>
  <c r="T77" i="37" s="1"/>
  <c r="T81" i="37" s="1"/>
  <c r="AU72" i="37"/>
  <c r="D72" i="37" s="1"/>
  <c r="N72" i="37" s="1"/>
  <c r="AU71" i="37"/>
  <c r="D71" i="37" s="1"/>
  <c r="L71" i="37" s="1"/>
  <c r="AU70" i="37"/>
  <c r="D70" i="37" s="1"/>
  <c r="E70" i="37" s="1"/>
  <c r="AU69" i="37"/>
  <c r="D69" i="37" s="1"/>
  <c r="AU64" i="37"/>
  <c r="D64" i="37" s="1"/>
  <c r="M64" i="37" s="1"/>
  <c r="AU63" i="37"/>
  <c r="D63" i="37" s="1"/>
  <c r="E63" i="37" s="1"/>
  <c r="AU62" i="37"/>
  <c r="D62" i="37" s="1"/>
  <c r="AU61" i="37"/>
  <c r="D61" i="37" s="1"/>
  <c r="H61" i="37" s="1"/>
  <c r="H65" i="37" s="1"/>
  <c r="AU56" i="37"/>
  <c r="D56" i="37" s="1"/>
  <c r="I56" i="37" s="1"/>
  <c r="AU55" i="37"/>
  <c r="D55" i="37" s="1"/>
  <c r="AU54" i="37"/>
  <c r="D54" i="37" s="1"/>
  <c r="J54" i="37" s="1"/>
  <c r="AU53" i="37"/>
  <c r="D53" i="37" s="1"/>
  <c r="AU48" i="37"/>
  <c r="D48" i="37" s="1"/>
  <c r="AU47" i="37"/>
  <c r="D47" i="37" s="1"/>
  <c r="AU46" i="37"/>
  <c r="D46" i="37" s="1"/>
  <c r="AU45" i="37"/>
  <c r="D45" i="37" s="1"/>
  <c r="J45" i="37" s="1"/>
  <c r="J49" i="37" s="1"/>
  <c r="AU40" i="37"/>
  <c r="D40" i="37" s="1"/>
  <c r="C40" i="37" s="1"/>
  <c r="AU39" i="37"/>
  <c r="D39" i="37" s="1"/>
  <c r="P39" i="37" s="1"/>
  <c r="AU38" i="37"/>
  <c r="D38" i="37" s="1"/>
  <c r="H38" i="37" s="1"/>
  <c r="AU37" i="37"/>
  <c r="D37" i="37" s="1"/>
  <c r="I37" i="37" s="1"/>
  <c r="I41" i="37" s="1"/>
  <c r="AU32" i="37"/>
  <c r="D32" i="37" s="1"/>
  <c r="S32" i="37" s="1"/>
  <c r="AU31" i="37"/>
  <c r="AU30" i="37"/>
  <c r="D30" i="37" s="1"/>
  <c r="AU29" i="37"/>
  <c r="D29" i="37" s="1"/>
  <c r="Q29" i="37" s="1"/>
  <c r="Q33" i="37" s="1"/>
  <c r="AU24" i="37"/>
  <c r="D24" i="37" s="1"/>
  <c r="O24" i="37" s="1"/>
  <c r="AU23" i="37"/>
  <c r="D23" i="37" s="1"/>
  <c r="Q23" i="37" s="1"/>
  <c r="AU22" i="37"/>
  <c r="D22" i="37" s="1"/>
  <c r="L22" i="37" s="1"/>
  <c r="AU21" i="37"/>
  <c r="D21" i="37" s="1"/>
  <c r="AU16" i="37"/>
  <c r="D16" i="37" s="1"/>
  <c r="G16" i="37" s="1"/>
  <c r="AU15" i="37"/>
  <c r="D15" i="37" s="1"/>
  <c r="AU14" i="37"/>
  <c r="D14" i="37" s="1"/>
  <c r="AU13" i="37"/>
  <c r="D13" i="37" s="1"/>
  <c r="H13" i="37" s="1"/>
  <c r="H17" i="37" s="1"/>
  <c r="AU8" i="37"/>
  <c r="D8" i="37" s="1"/>
  <c r="C8" i="37" s="1"/>
  <c r="AU7" i="37"/>
  <c r="D7" i="37" s="1"/>
  <c r="P7" i="37" s="1"/>
  <c r="AU6" i="37"/>
  <c r="D6" i="37" s="1"/>
  <c r="C6" i="37" s="1"/>
  <c r="AV6" i="37" s="1"/>
  <c r="AU5" i="37"/>
  <c r="D5" i="37" s="1"/>
  <c r="DQ44" i="36"/>
  <c r="DH44" i="36" s="1"/>
  <c r="DJ44" i="36" s="1"/>
  <c r="DQ43" i="36"/>
  <c r="DH43" i="36" s="1"/>
  <c r="DQ42" i="36"/>
  <c r="DH42" i="36" s="1"/>
  <c r="DO42" i="36" s="1"/>
  <c r="DQ41" i="36"/>
  <c r="DH41" i="36" s="1"/>
  <c r="DO41" i="36" s="1"/>
  <c r="DZ41" i="36" s="1"/>
  <c r="DQ40" i="36"/>
  <c r="DH40" i="36" s="1"/>
  <c r="DJ40" i="36" s="1"/>
  <c r="DQ39" i="36"/>
  <c r="DQ38" i="36"/>
  <c r="EB38" i="36" s="1"/>
  <c r="DQ33" i="36"/>
  <c r="DH33" i="36" s="1"/>
  <c r="DQ32" i="36"/>
  <c r="DH32" i="36" s="1"/>
  <c r="DG32" i="36" s="1"/>
  <c r="DR32" i="36" s="1"/>
  <c r="DQ31" i="36"/>
  <c r="DQ30" i="36"/>
  <c r="DQ29" i="36"/>
  <c r="EB29" i="36" s="1"/>
  <c r="DQ28" i="36"/>
  <c r="DH28" i="36" s="1"/>
  <c r="DG28" i="36" s="1"/>
  <c r="DR28" i="36" s="1"/>
  <c r="DQ27" i="36"/>
  <c r="DH27" i="36" s="1"/>
  <c r="DJ27" i="36" s="1"/>
  <c r="DJ34" i="36" s="1"/>
  <c r="DQ22" i="36"/>
  <c r="DH22" i="36" s="1"/>
  <c r="DG22" i="36" s="1"/>
  <c r="DQ21" i="36"/>
  <c r="DH21" i="36" s="1"/>
  <c r="DQ20" i="36"/>
  <c r="DH20" i="36" s="1"/>
  <c r="DQ19" i="36"/>
  <c r="DH19" i="36" s="1"/>
  <c r="DQ18" i="36"/>
  <c r="DH18" i="36" s="1"/>
  <c r="DO18" i="36" s="1"/>
  <c r="DZ18" i="36" s="1"/>
  <c r="DQ17" i="36"/>
  <c r="DH17" i="36" s="1"/>
  <c r="DG17" i="36" s="1"/>
  <c r="DR17" i="36" s="1"/>
  <c r="DQ16" i="36"/>
  <c r="DH16" i="36" s="1"/>
  <c r="DQ11" i="36"/>
  <c r="DH11" i="36" s="1"/>
  <c r="DQ10" i="36"/>
  <c r="DH10" i="36" s="1"/>
  <c r="DQ9" i="36"/>
  <c r="DH9" i="36" s="1"/>
  <c r="DQ8" i="36"/>
  <c r="DH8" i="36" s="1"/>
  <c r="DQ7" i="36"/>
  <c r="DH7" i="36" s="1"/>
  <c r="DM7" i="36" s="1"/>
  <c r="DQ6" i="36"/>
  <c r="DH6" i="36" s="1"/>
  <c r="DL6" i="36" s="1"/>
  <c r="DQ5" i="36"/>
  <c r="EB5" i="36" s="1"/>
  <c r="CY44" i="36"/>
  <c r="CP44" i="36" s="1"/>
  <c r="CT44" i="36" s="1"/>
  <c r="CY43" i="36"/>
  <c r="CP43" i="36" s="1"/>
  <c r="CW43" i="36" s="1"/>
  <c r="CY42" i="36"/>
  <c r="CP42" i="36" s="1"/>
  <c r="CU42" i="36" s="1"/>
  <c r="CY41" i="36"/>
  <c r="CP41" i="36" s="1"/>
  <c r="CY40" i="36"/>
  <c r="CP40" i="36" s="1"/>
  <c r="CY39" i="36"/>
  <c r="CP39" i="36" s="1"/>
  <c r="CY38" i="36"/>
  <c r="CP38" i="36" s="1"/>
  <c r="CX38" i="36" s="1"/>
  <c r="CX45" i="36" s="1"/>
  <c r="CY33" i="36"/>
  <c r="CP33" i="36" s="1"/>
  <c r="CW33" i="36" s="1"/>
  <c r="CY32" i="36"/>
  <c r="CP32" i="36" s="1"/>
  <c r="CY31" i="36"/>
  <c r="CP31" i="36" s="1"/>
  <c r="CO31" i="36" s="1"/>
  <c r="CZ31" i="36" s="1"/>
  <c r="CY30" i="36"/>
  <c r="CP30" i="36" s="1"/>
  <c r="CS30" i="36" s="1"/>
  <c r="CY29" i="36"/>
  <c r="CP29" i="36" s="1"/>
  <c r="CQ29" i="36" s="1"/>
  <c r="CY28" i="36"/>
  <c r="CP28" i="36" s="1"/>
  <c r="CU28" i="36" s="1"/>
  <c r="CY27" i="36"/>
  <c r="CP27" i="36" s="1"/>
  <c r="CY22" i="36"/>
  <c r="CP22" i="36" s="1"/>
  <c r="CY21" i="36"/>
  <c r="CP21" i="36" s="1"/>
  <c r="CY20" i="36"/>
  <c r="CP20" i="36" s="1"/>
  <c r="CX20" i="36" s="1"/>
  <c r="CY19" i="36"/>
  <c r="CP19" i="36" s="1"/>
  <c r="CY18" i="36"/>
  <c r="CP18" i="36" s="1"/>
  <c r="CY17" i="36"/>
  <c r="CP17" i="36" s="1"/>
  <c r="CY16" i="36"/>
  <c r="CP16" i="36" s="1"/>
  <c r="CY11" i="36"/>
  <c r="CP11" i="36" s="1"/>
  <c r="CY10" i="36"/>
  <c r="CP10" i="36" s="1"/>
  <c r="CS10" i="36" s="1"/>
  <c r="CY9" i="36"/>
  <c r="CP9" i="36" s="1"/>
  <c r="CO9" i="36" s="1"/>
  <c r="CZ9" i="36" s="1"/>
  <c r="CY8" i="36"/>
  <c r="CP8" i="36" s="1"/>
  <c r="CU8" i="36" s="1"/>
  <c r="CY7" i="36"/>
  <c r="CP7" i="36" s="1"/>
  <c r="CU7" i="36" s="1"/>
  <c r="CY6" i="36"/>
  <c r="CP6" i="36" s="1"/>
  <c r="CW6" i="36" s="1"/>
  <c r="CY5" i="36"/>
  <c r="CP5" i="36" s="1"/>
  <c r="CV5" i="36" s="1"/>
  <c r="CV12" i="36" s="1"/>
  <c r="CG80" i="36"/>
  <c r="BX80" i="36" s="1"/>
  <c r="CG79" i="36"/>
  <c r="BX79" i="36" s="1"/>
  <c r="CG78" i="36"/>
  <c r="BX78" i="36" s="1"/>
  <c r="CE78" i="36" s="1"/>
  <c r="CG77" i="36"/>
  <c r="BX77" i="36" s="1"/>
  <c r="CG72" i="36"/>
  <c r="BX72" i="36" s="1"/>
  <c r="CG71" i="36"/>
  <c r="BX71" i="36" s="1"/>
  <c r="CC71" i="36" s="1"/>
  <c r="CG70" i="36"/>
  <c r="BX70" i="36" s="1"/>
  <c r="CF70" i="36" s="1"/>
  <c r="CG69" i="36"/>
  <c r="BX69" i="36" s="1"/>
  <c r="BZ69" i="36" s="1"/>
  <c r="BZ73" i="36" s="1"/>
  <c r="CG64" i="36"/>
  <c r="BX64" i="36" s="1"/>
  <c r="CG63" i="36"/>
  <c r="BX63" i="36" s="1"/>
  <c r="CG62" i="36"/>
  <c r="BX62" i="36" s="1"/>
  <c r="BW62" i="36" s="1"/>
  <c r="CH62" i="36" s="1"/>
  <c r="CG61" i="36"/>
  <c r="BX61" i="36" s="1"/>
  <c r="CA61" i="36" s="1"/>
  <c r="CA65" i="36" s="1"/>
  <c r="CG56" i="36"/>
  <c r="BX56" i="36" s="1"/>
  <c r="BY56" i="36" s="1"/>
  <c r="CG55" i="36"/>
  <c r="BX55" i="36" s="1"/>
  <c r="CC55" i="36" s="1"/>
  <c r="CG54" i="36"/>
  <c r="BX54" i="36" s="1"/>
  <c r="CG53" i="36"/>
  <c r="BX53" i="36" s="1"/>
  <c r="BW53" i="36" s="1"/>
  <c r="CH53" i="36" s="1"/>
  <c r="CG48" i="36"/>
  <c r="BX48" i="36" s="1"/>
  <c r="CG47" i="36"/>
  <c r="BX47" i="36" s="1"/>
  <c r="CG46" i="36"/>
  <c r="BX46" i="36" s="1"/>
  <c r="BZ46" i="36" s="1"/>
  <c r="CG45" i="36"/>
  <c r="BX45" i="36" s="1"/>
  <c r="CA45" i="36" s="1"/>
  <c r="CA49" i="36" s="1"/>
  <c r="CG40" i="36"/>
  <c r="BX40" i="36" s="1"/>
  <c r="CG39" i="36"/>
  <c r="BX39" i="36" s="1"/>
  <c r="CG38" i="36"/>
  <c r="BX38" i="36" s="1"/>
  <c r="BY38" i="36" s="1"/>
  <c r="CG37" i="36"/>
  <c r="BX37" i="36" s="1"/>
  <c r="CB37" i="36" s="1"/>
  <c r="CB41" i="36" s="1"/>
  <c r="CG32" i="36"/>
  <c r="BX32" i="36" s="1"/>
  <c r="CG31" i="36"/>
  <c r="BX31" i="36" s="1"/>
  <c r="CA31" i="36" s="1"/>
  <c r="CG30" i="36"/>
  <c r="BX30" i="36" s="1"/>
  <c r="CD30" i="36" s="1"/>
  <c r="CG29" i="36"/>
  <c r="BX29" i="36" s="1"/>
  <c r="CD29" i="36" s="1"/>
  <c r="CD33" i="36" s="1"/>
  <c r="CG24" i="36"/>
  <c r="BX24" i="36" s="1"/>
  <c r="CC24" i="36" s="1"/>
  <c r="CG23" i="36"/>
  <c r="BX23" i="36" s="1"/>
  <c r="CG22" i="36"/>
  <c r="BX22" i="36" s="1"/>
  <c r="BW22" i="36" s="1"/>
  <c r="CH22" i="36" s="1"/>
  <c r="CG21" i="36"/>
  <c r="BX21" i="36" s="1"/>
  <c r="CA21" i="36" s="1"/>
  <c r="CA25" i="36" s="1"/>
  <c r="CG8" i="36"/>
  <c r="BX8" i="36" s="1"/>
  <c r="CG7" i="36"/>
  <c r="BX7" i="36" s="1"/>
  <c r="CG6" i="36"/>
  <c r="BX6" i="36" s="1"/>
  <c r="CG5" i="36"/>
  <c r="BX5" i="36" s="1"/>
  <c r="CA5" i="36" s="1"/>
  <c r="CA9" i="36" s="1"/>
  <c r="CG16" i="36"/>
  <c r="BX16" i="36" s="1"/>
  <c r="BY16" i="36" s="1"/>
  <c r="CG15" i="36"/>
  <c r="BX15" i="36" s="1"/>
  <c r="CA15" i="36" s="1"/>
  <c r="CG14" i="36"/>
  <c r="BX14" i="36" s="1"/>
  <c r="BW14" i="36" s="1"/>
  <c r="CH14" i="36" s="1"/>
  <c r="CG13" i="36"/>
  <c r="BX13" i="36" s="1"/>
  <c r="CA13" i="36" s="1"/>
  <c r="CA17" i="36" s="1"/>
  <c r="BO80" i="36"/>
  <c r="BF80" i="36" s="1"/>
  <c r="BO79" i="36"/>
  <c r="BF79" i="36" s="1"/>
  <c r="BM79" i="36" s="1"/>
  <c r="BO78" i="36"/>
  <c r="BF78" i="36" s="1"/>
  <c r="BM78" i="36" s="1"/>
  <c r="BO77" i="36"/>
  <c r="BF77" i="36" s="1"/>
  <c r="BI77" i="36" s="1"/>
  <c r="BI81" i="36" s="1"/>
  <c r="BO72" i="36"/>
  <c r="BF72" i="36" s="1"/>
  <c r="BE72" i="36" s="1"/>
  <c r="BO71" i="36"/>
  <c r="BF71" i="36" s="1"/>
  <c r="BO70" i="36"/>
  <c r="BF70" i="36" s="1"/>
  <c r="BE70" i="36" s="1"/>
  <c r="BP70" i="36" s="1"/>
  <c r="BO69" i="36"/>
  <c r="BF69" i="36" s="1"/>
  <c r="BJ69" i="36" s="1"/>
  <c r="BJ73" i="36" s="1"/>
  <c r="BO64" i="36"/>
  <c r="BF64" i="36" s="1"/>
  <c r="BO63" i="36"/>
  <c r="BF63" i="36" s="1"/>
  <c r="BO62" i="36"/>
  <c r="BF62" i="36" s="1"/>
  <c r="BJ62" i="36" s="1"/>
  <c r="BO61" i="36"/>
  <c r="BF61" i="36" s="1"/>
  <c r="BE61" i="36" s="1"/>
  <c r="BP61" i="36" s="1"/>
  <c r="BO56" i="36"/>
  <c r="BF56" i="36" s="1"/>
  <c r="BG56" i="36" s="1"/>
  <c r="BO55" i="36"/>
  <c r="BF55" i="36" s="1"/>
  <c r="BN55" i="36" s="1"/>
  <c r="BO54" i="36"/>
  <c r="BF54" i="36" s="1"/>
  <c r="BH54" i="36" s="1"/>
  <c r="BO53" i="36"/>
  <c r="BF53" i="36" s="1"/>
  <c r="BO48" i="36"/>
  <c r="BF48" i="36" s="1"/>
  <c r="BO47" i="36"/>
  <c r="BF47" i="36" s="1"/>
  <c r="BK47" i="36" s="1"/>
  <c r="BO46" i="36"/>
  <c r="BF46" i="36" s="1"/>
  <c r="BO45" i="36"/>
  <c r="BF45" i="36" s="1"/>
  <c r="BO40" i="36"/>
  <c r="BF40" i="36" s="1"/>
  <c r="BO39" i="36"/>
  <c r="BF39" i="36" s="1"/>
  <c r="BH39" i="36" s="1"/>
  <c r="BO38" i="36"/>
  <c r="BF38" i="36" s="1"/>
  <c r="BE38" i="36" s="1"/>
  <c r="BP38" i="36" s="1"/>
  <c r="BO37" i="36"/>
  <c r="BF37" i="36" s="1"/>
  <c r="BO32" i="36"/>
  <c r="BF32" i="36" s="1"/>
  <c r="BO31" i="36"/>
  <c r="BF31" i="36" s="1"/>
  <c r="BH31" i="36" s="1"/>
  <c r="BO30" i="36"/>
  <c r="BF30" i="36" s="1"/>
  <c r="BL30" i="36" s="1"/>
  <c r="BO29" i="36"/>
  <c r="BF29" i="36" s="1"/>
  <c r="BO24" i="36"/>
  <c r="BF24" i="36" s="1"/>
  <c r="BO23" i="36"/>
  <c r="BF23" i="36" s="1"/>
  <c r="BO22" i="36"/>
  <c r="BF22" i="36" s="1"/>
  <c r="BL22" i="36" s="1"/>
  <c r="BO21" i="36"/>
  <c r="BF21" i="36" s="1"/>
  <c r="BE21" i="36" s="1"/>
  <c r="BP21" i="36" s="1"/>
  <c r="BO16" i="36"/>
  <c r="BF16" i="36" s="1"/>
  <c r="BO15" i="36"/>
  <c r="BF15" i="36" s="1"/>
  <c r="BH15" i="36" s="1"/>
  <c r="BO14" i="36"/>
  <c r="BF14" i="36" s="1"/>
  <c r="BO13" i="36"/>
  <c r="BF13" i="36" s="1"/>
  <c r="BO8" i="36"/>
  <c r="BF8" i="36" s="1"/>
  <c r="BO7" i="36"/>
  <c r="BF7" i="36" s="1"/>
  <c r="BH7" i="36" s="1"/>
  <c r="BO6" i="36"/>
  <c r="BF6" i="36" s="1"/>
  <c r="BI6" i="36" s="1"/>
  <c r="BO5" i="36"/>
  <c r="BF5" i="36" s="1"/>
  <c r="AW80" i="36"/>
  <c r="AN80" i="36" s="1"/>
  <c r="AW79" i="36"/>
  <c r="AN79" i="36" s="1"/>
  <c r="AV79" i="36" s="1"/>
  <c r="AW78" i="36"/>
  <c r="AN78" i="36" s="1"/>
  <c r="AS78" i="36" s="1"/>
  <c r="AW77" i="36"/>
  <c r="AN77" i="36" s="1"/>
  <c r="AT77" i="36" s="1"/>
  <c r="AT81" i="36" s="1"/>
  <c r="AW72" i="36"/>
  <c r="AN72" i="36" s="1"/>
  <c r="AS72" i="36" s="1"/>
  <c r="AW71" i="36"/>
  <c r="AN71" i="36" s="1"/>
  <c r="AW70" i="36"/>
  <c r="AN70" i="36" s="1"/>
  <c r="AW69" i="36"/>
  <c r="AN69" i="36" s="1"/>
  <c r="AW64" i="36"/>
  <c r="AN64" i="36" s="1"/>
  <c r="AW63" i="36"/>
  <c r="AN63" i="36" s="1"/>
  <c r="AT63" i="36" s="1"/>
  <c r="AW62" i="36"/>
  <c r="AN62" i="36" s="1"/>
  <c r="AW61" i="36"/>
  <c r="AN61" i="36" s="1"/>
  <c r="AV61" i="36" s="1"/>
  <c r="AV65" i="36" s="1"/>
  <c r="AW56" i="36"/>
  <c r="AN56" i="36" s="1"/>
  <c r="AM56" i="36" s="1"/>
  <c r="AW55" i="36"/>
  <c r="AN55" i="36" s="1"/>
  <c r="AM55" i="36" s="1"/>
  <c r="AX55" i="36" s="1"/>
  <c r="AW54" i="36"/>
  <c r="AN54" i="36" s="1"/>
  <c r="AV54" i="36" s="1"/>
  <c r="AW53" i="36"/>
  <c r="AN53" i="36" s="1"/>
  <c r="AW48" i="36"/>
  <c r="AN48" i="36" s="1"/>
  <c r="AU48" i="36" s="1"/>
  <c r="AW47" i="36"/>
  <c r="AN47" i="36" s="1"/>
  <c r="AW46" i="36"/>
  <c r="AN46" i="36" s="1"/>
  <c r="AW45" i="36"/>
  <c r="AN45" i="36" s="1"/>
  <c r="AV45" i="36" s="1"/>
  <c r="AV49" i="36" s="1"/>
  <c r="AW40" i="36"/>
  <c r="AN40" i="36" s="1"/>
  <c r="AM40" i="36" s="1"/>
  <c r="AW39" i="36"/>
  <c r="AN39" i="36" s="1"/>
  <c r="AS39" i="36" s="1"/>
  <c r="AW38" i="36"/>
  <c r="AN38" i="36" s="1"/>
  <c r="AS38" i="36" s="1"/>
  <c r="AW37" i="36"/>
  <c r="AN37" i="36" s="1"/>
  <c r="AW32" i="36"/>
  <c r="AN32" i="36" s="1"/>
  <c r="AV32" i="36" s="1"/>
  <c r="AW31" i="36"/>
  <c r="AN31" i="36" s="1"/>
  <c r="AW30" i="36"/>
  <c r="AN30" i="36" s="1"/>
  <c r="AW29" i="36"/>
  <c r="AN29" i="36" s="1"/>
  <c r="AO29" i="36" s="1"/>
  <c r="AO33" i="36" s="1"/>
  <c r="AU34" i="36" s="1"/>
  <c r="AY32" i="36" s="1"/>
  <c r="AW24" i="36"/>
  <c r="AN24" i="36" s="1"/>
  <c r="AW23" i="36"/>
  <c r="AN23" i="36" s="1"/>
  <c r="AS23" i="36" s="1"/>
  <c r="AW22" i="36"/>
  <c r="AN22" i="36" s="1"/>
  <c r="AQ22" i="36" s="1"/>
  <c r="AW21" i="36"/>
  <c r="AN21" i="36" s="1"/>
  <c r="AQ21" i="36" s="1"/>
  <c r="AQ25" i="36" s="1"/>
  <c r="AW16" i="36"/>
  <c r="AN16" i="36" s="1"/>
  <c r="AT16" i="36" s="1"/>
  <c r="AW15" i="36"/>
  <c r="AW14" i="36"/>
  <c r="AN14" i="36" s="1"/>
  <c r="AW13" i="36"/>
  <c r="AN13" i="36" s="1"/>
  <c r="AU13" i="36" s="1"/>
  <c r="AU17" i="36" s="1"/>
  <c r="AW8" i="36"/>
  <c r="AN8" i="36" s="1"/>
  <c r="AP8" i="36" s="1"/>
  <c r="AW7" i="36"/>
  <c r="AN7" i="36" s="1"/>
  <c r="AR7" i="36" s="1"/>
  <c r="AW6" i="36"/>
  <c r="AN6" i="36" s="1"/>
  <c r="AP6" i="36" s="1"/>
  <c r="AW5" i="36"/>
  <c r="AN5" i="36" s="1"/>
  <c r="AE80" i="36"/>
  <c r="V80" i="36" s="1"/>
  <c r="X80" i="36" s="1"/>
  <c r="AE79" i="36"/>
  <c r="V79" i="36" s="1"/>
  <c r="AE78" i="36"/>
  <c r="V78" i="36" s="1"/>
  <c r="AE77" i="36"/>
  <c r="V77" i="36" s="1"/>
  <c r="AD77" i="36" s="1"/>
  <c r="AD81" i="36" s="1"/>
  <c r="AE72" i="36"/>
  <c r="V72" i="36" s="1"/>
  <c r="AD72" i="36" s="1"/>
  <c r="AE71" i="36"/>
  <c r="V71" i="36" s="1"/>
  <c r="AB71" i="36" s="1"/>
  <c r="AE70" i="36"/>
  <c r="V70" i="36" s="1"/>
  <c r="AE69" i="36"/>
  <c r="V69" i="36" s="1"/>
  <c r="AE64" i="36"/>
  <c r="V64" i="36" s="1"/>
  <c r="AD64" i="36" s="1"/>
  <c r="AE63" i="36"/>
  <c r="V63" i="36" s="1"/>
  <c r="Z63" i="36" s="1"/>
  <c r="AE62" i="36"/>
  <c r="V62" i="36" s="1"/>
  <c r="W62" i="36" s="1"/>
  <c r="AE61" i="36"/>
  <c r="V61" i="36" s="1"/>
  <c r="AE56" i="36"/>
  <c r="V56" i="36" s="1"/>
  <c r="AE55" i="36"/>
  <c r="V55" i="36" s="1"/>
  <c r="AB55" i="36" s="1"/>
  <c r="AE54" i="36"/>
  <c r="V54" i="36" s="1"/>
  <c r="AA54" i="36" s="1"/>
  <c r="AE53" i="36"/>
  <c r="V53" i="36" s="1"/>
  <c r="AE48" i="36"/>
  <c r="V48" i="36" s="1"/>
  <c r="AE47" i="36"/>
  <c r="V47" i="36" s="1"/>
  <c r="AE46" i="36"/>
  <c r="V46" i="36" s="1"/>
  <c r="AE45" i="36"/>
  <c r="V45" i="36" s="1"/>
  <c r="AE40" i="36"/>
  <c r="V40" i="36" s="1"/>
  <c r="AB40" i="36" s="1"/>
  <c r="AE39" i="36"/>
  <c r="V39" i="36" s="1"/>
  <c r="AE38" i="36"/>
  <c r="V38" i="36" s="1"/>
  <c r="AE37" i="36"/>
  <c r="V37" i="36" s="1"/>
  <c r="AC37" i="36" s="1"/>
  <c r="AC41" i="36" s="1"/>
  <c r="AE32" i="36"/>
  <c r="V32" i="36" s="1"/>
  <c r="W32" i="36" s="1"/>
  <c r="AE31" i="36"/>
  <c r="V31" i="36" s="1"/>
  <c r="Y31" i="36" s="1"/>
  <c r="AE30" i="36"/>
  <c r="V30" i="36" s="1"/>
  <c r="AE29" i="36"/>
  <c r="V29" i="36" s="1"/>
  <c r="AE24" i="36"/>
  <c r="V24" i="36" s="1"/>
  <c r="AD24" i="36" s="1"/>
  <c r="AE23" i="36"/>
  <c r="V23" i="36" s="1"/>
  <c r="AA23" i="36" s="1"/>
  <c r="AE22" i="36"/>
  <c r="V22" i="36" s="1"/>
  <c r="U22" i="36" s="1"/>
  <c r="AF22" i="36" s="1"/>
  <c r="AE21" i="36"/>
  <c r="V21" i="36" s="1"/>
  <c r="AE16" i="36"/>
  <c r="V16" i="36" s="1"/>
  <c r="AE15" i="36"/>
  <c r="V15" i="36" s="1"/>
  <c r="AE14" i="36"/>
  <c r="V14" i="36" s="1"/>
  <c r="AE13" i="36"/>
  <c r="V13" i="36" s="1"/>
  <c r="AD13" i="36" s="1"/>
  <c r="AD17" i="36" s="1"/>
  <c r="AE8" i="36"/>
  <c r="V8" i="36" s="1"/>
  <c r="AB8" i="36" s="1"/>
  <c r="AE7" i="36"/>
  <c r="V7" i="36" s="1"/>
  <c r="W7" i="36" s="1"/>
  <c r="AE6" i="36"/>
  <c r="V6" i="36" s="1"/>
  <c r="Z6" i="36" s="1"/>
  <c r="AE5" i="36"/>
  <c r="V5" i="36" s="1"/>
  <c r="M110" i="36"/>
  <c r="D110" i="36" s="1"/>
  <c r="M109" i="36"/>
  <c r="D109" i="36" s="1"/>
  <c r="I109" i="36" s="1"/>
  <c r="M108" i="36"/>
  <c r="D108" i="36" s="1"/>
  <c r="C108" i="36" s="1"/>
  <c r="N108" i="36" s="1"/>
  <c r="M107" i="36"/>
  <c r="D107" i="36" s="1"/>
  <c r="G107" i="36" s="1"/>
  <c r="M106" i="36"/>
  <c r="D106" i="36" s="1"/>
  <c r="J106" i="36" s="1"/>
  <c r="M105" i="36"/>
  <c r="D105" i="36" s="1"/>
  <c r="H105" i="36" s="1"/>
  <c r="M104" i="36"/>
  <c r="D104" i="36" s="1"/>
  <c r="E104" i="36" s="1"/>
  <c r="E111" i="36" s="1"/>
  <c r="M99" i="36"/>
  <c r="D99" i="36" s="1"/>
  <c r="L99" i="36" s="1"/>
  <c r="M98" i="36"/>
  <c r="D98" i="36" s="1"/>
  <c r="G98" i="36" s="1"/>
  <c r="M97" i="36"/>
  <c r="D97" i="36" s="1"/>
  <c r="H97" i="36" s="1"/>
  <c r="M96" i="36"/>
  <c r="D96" i="36" s="1"/>
  <c r="M95" i="36"/>
  <c r="D95" i="36" s="1"/>
  <c r="H95" i="36" s="1"/>
  <c r="M94" i="36"/>
  <c r="D94" i="36" s="1"/>
  <c r="F94" i="36" s="1"/>
  <c r="M93" i="36"/>
  <c r="D93" i="36" s="1"/>
  <c r="M88" i="36"/>
  <c r="D88" i="36" s="1"/>
  <c r="J88" i="36" s="1"/>
  <c r="M87" i="36"/>
  <c r="D87" i="36" s="1"/>
  <c r="C87" i="36" s="1"/>
  <c r="N87" i="36" s="1"/>
  <c r="M86" i="36"/>
  <c r="D86" i="36" s="1"/>
  <c r="M85" i="36"/>
  <c r="D85" i="36" s="1"/>
  <c r="M84" i="36"/>
  <c r="D84" i="36" s="1"/>
  <c r="F84" i="36" s="1"/>
  <c r="M83" i="36"/>
  <c r="D83" i="36" s="1"/>
  <c r="I83" i="36" s="1"/>
  <c r="M82" i="36"/>
  <c r="D82" i="36" s="1"/>
  <c r="E82" i="36" s="1"/>
  <c r="E89" i="36" s="1"/>
  <c r="K90" i="36" s="1"/>
  <c r="M77" i="36"/>
  <c r="D77" i="36" s="1"/>
  <c r="M76" i="36"/>
  <c r="D76" i="36" s="1"/>
  <c r="C76" i="36" s="1"/>
  <c r="N76" i="36" s="1"/>
  <c r="M75" i="36"/>
  <c r="D75" i="36" s="1"/>
  <c r="G75" i="36" s="1"/>
  <c r="M74" i="36"/>
  <c r="D74" i="36" s="1"/>
  <c r="M73" i="36"/>
  <c r="D73" i="36" s="1"/>
  <c r="H73" i="36" s="1"/>
  <c r="M72" i="36"/>
  <c r="D72" i="36" s="1"/>
  <c r="M71" i="36"/>
  <c r="D71" i="36" s="1"/>
  <c r="F71" i="36" s="1"/>
  <c r="F78" i="36" s="1"/>
  <c r="M66" i="36"/>
  <c r="D66" i="36" s="1"/>
  <c r="H66" i="36" s="1"/>
  <c r="M65" i="36"/>
  <c r="D65" i="36" s="1"/>
  <c r="M64" i="36"/>
  <c r="D64" i="36" s="1"/>
  <c r="E64" i="36" s="1"/>
  <c r="M63" i="36"/>
  <c r="D63" i="36" s="1"/>
  <c r="H63" i="36" s="1"/>
  <c r="M62" i="36"/>
  <c r="D62" i="36" s="1"/>
  <c r="H62" i="36" s="1"/>
  <c r="M61" i="36"/>
  <c r="D61" i="36" s="1"/>
  <c r="M60" i="36"/>
  <c r="D60" i="36" s="1"/>
  <c r="E60" i="36" s="1"/>
  <c r="E67" i="36" s="1"/>
  <c r="M55" i="36"/>
  <c r="D55" i="36" s="1"/>
  <c r="J55" i="36" s="1"/>
  <c r="M54" i="36"/>
  <c r="D54" i="36" s="1"/>
  <c r="C54" i="36" s="1"/>
  <c r="N54" i="36" s="1"/>
  <c r="M53" i="36"/>
  <c r="D53" i="36" s="1"/>
  <c r="C53" i="36" s="1"/>
  <c r="N53" i="36" s="1"/>
  <c r="M52" i="36"/>
  <c r="D52" i="36" s="1"/>
  <c r="K52" i="36" s="1"/>
  <c r="M51" i="36"/>
  <c r="D51" i="36" s="1"/>
  <c r="M50" i="36"/>
  <c r="D50" i="36" s="1"/>
  <c r="J50" i="36" s="1"/>
  <c r="M49" i="36"/>
  <c r="D49" i="36" s="1"/>
  <c r="H49" i="36" s="1"/>
  <c r="H56" i="36" s="1"/>
  <c r="M44" i="36"/>
  <c r="M43" i="36"/>
  <c r="D43" i="36" s="1"/>
  <c r="C43" i="36" s="1"/>
  <c r="N43" i="36" s="1"/>
  <c r="M42" i="36"/>
  <c r="D42" i="36" s="1"/>
  <c r="L42" i="36" s="1"/>
  <c r="M41" i="36"/>
  <c r="D41" i="36" s="1"/>
  <c r="G41" i="36" s="1"/>
  <c r="M40" i="36"/>
  <c r="D40" i="36" s="1"/>
  <c r="E40" i="36" s="1"/>
  <c r="M39" i="36"/>
  <c r="D39" i="36" s="1"/>
  <c r="L39" i="36" s="1"/>
  <c r="M38" i="36"/>
  <c r="D38" i="36" s="1"/>
  <c r="G38" i="36" s="1"/>
  <c r="G45" i="36" s="1"/>
  <c r="M33" i="36"/>
  <c r="D33" i="36" s="1"/>
  <c r="M32" i="36"/>
  <c r="D32" i="36" s="1"/>
  <c r="J32" i="36" s="1"/>
  <c r="M31" i="36"/>
  <c r="D31" i="36" s="1"/>
  <c r="L31" i="36" s="1"/>
  <c r="M30" i="36"/>
  <c r="D30" i="36" s="1"/>
  <c r="H30" i="36" s="1"/>
  <c r="M29" i="36"/>
  <c r="D29" i="36" s="1"/>
  <c r="M28" i="36"/>
  <c r="D28" i="36" s="1"/>
  <c r="E28" i="36" s="1"/>
  <c r="M27" i="36"/>
  <c r="D27" i="36" s="1"/>
  <c r="M22" i="36"/>
  <c r="D22" i="36" s="1"/>
  <c r="H22" i="36" s="1"/>
  <c r="M21" i="36"/>
  <c r="D21" i="36" s="1"/>
  <c r="H21" i="36" s="1"/>
  <c r="M20" i="36"/>
  <c r="D20" i="36" s="1"/>
  <c r="M19" i="36"/>
  <c r="D19" i="36" s="1"/>
  <c r="G19" i="36" s="1"/>
  <c r="M18" i="36"/>
  <c r="D18" i="36" s="1"/>
  <c r="M17" i="36"/>
  <c r="D17" i="36" s="1"/>
  <c r="M16" i="36"/>
  <c r="D16" i="36" s="1"/>
  <c r="M11" i="36"/>
  <c r="D11" i="36" s="1"/>
  <c r="E11" i="36" s="1"/>
  <c r="M10" i="36"/>
  <c r="D10" i="36" s="1"/>
  <c r="E10" i="36" s="1"/>
  <c r="M9" i="36"/>
  <c r="D9" i="36" s="1"/>
  <c r="M8" i="36"/>
  <c r="D8" i="36" s="1"/>
  <c r="M7" i="36"/>
  <c r="D7" i="36" s="1"/>
  <c r="H7" i="36" s="1"/>
  <c r="M6" i="36"/>
  <c r="D6" i="36" s="1"/>
  <c r="L6" i="36" s="1"/>
  <c r="M5" i="36"/>
  <c r="D5" i="36" s="1"/>
  <c r="H5" i="36" s="1"/>
  <c r="H12" i="36" s="1"/>
  <c r="D31" i="37"/>
  <c r="J31" i="37" s="1"/>
  <c r="EF44" i="36"/>
  <c r="EF43" i="36"/>
  <c r="EF42" i="36"/>
  <c r="EF41" i="36"/>
  <c r="EF40" i="36"/>
  <c r="EF39" i="36"/>
  <c r="EF38" i="36"/>
  <c r="EF33" i="36"/>
  <c r="EF32" i="36"/>
  <c r="EF31" i="36"/>
  <c r="EF30" i="36"/>
  <c r="EF29" i="36"/>
  <c r="EF28" i="36"/>
  <c r="EF27" i="36"/>
  <c r="EF22" i="36"/>
  <c r="EF21" i="36"/>
  <c r="EF20" i="36"/>
  <c r="EF19" i="36"/>
  <c r="EF18" i="36"/>
  <c r="EF17" i="36"/>
  <c r="EF11" i="36"/>
  <c r="EF10" i="36"/>
  <c r="EF9" i="36"/>
  <c r="EF8" i="36"/>
  <c r="EF7" i="36"/>
  <c r="EF6" i="36"/>
  <c r="DR44" i="36"/>
  <c r="DR33" i="36"/>
  <c r="DR22" i="36"/>
  <c r="EC22" i="36" s="1"/>
  <c r="DR11" i="36"/>
  <c r="DG37" i="36"/>
  <c r="DG26" i="36"/>
  <c r="DG15" i="36"/>
  <c r="DG4" i="36"/>
  <c r="CO37" i="36"/>
  <c r="CO26" i="36"/>
  <c r="CO15" i="36"/>
  <c r="CO4" i="36"/>
  <c r="BW76" i="36"/>
  <c r="BV82" i="36" s="1"/>
  <c r="BW68" i="36"/>
  <c r="AA76" i="6" s="1"/>
  <c r="BW60" i="36"/>
  <c r="AA75" i="6" s="1"/>
  <c r="BW52" i="36"/>
  <c r="BV58" i="36" s="1"/>
  <c r="BW44" i="36"/>
  <c r="AA73" i="6" s="1"/>
  <c r="BW36" i="36"/>
  <c r="AA72" i="6" s="1"/>
  <c r="BW28" i="36"/>
  <c r="AA71" i="6" s="1"/>
  <c r="BW20" i="36"/>
  <c r="AA70" i="6" s="1"/>
  <c r="BW12" i="36"/>
  <c r="AA69" i="6" s="1"/>
  <c r="BW4" i="36"/>
  <c r="BV10" i="36" s="1"/>
  <c r="BE76" i="36"/>
  <c r="AA62" i="6" s="1"/>
  <c r="BE68" i="36"/>
  <c r="AA61" i="6" s="1"/>
  <c r="BE60" i="36"/>
  <c r="BD66" i="36" s="1"/>
  <c r="BE52" i="36"/>
  <c r="AA59" i="6" s="1"/>
  <c r="BE44" i="36"/>
  <c r="BD50" i="36" s="1"/>
  <c r="BE36" i="36"/>
  <c r="BD42" i="36" s="1"/>
  <c r="BE28" i="36"/>
  <c r="BD34" i="36" s="1"/>
  <c r="BE20" i="36"/>
  <c r="AA55" i="6" s="1"/>
  <c r="BE12" i="36"/>
  <c r="BD18" i="36" s="1"/>
  <c r="BE4" i="36"/>
  <c r="AM76" i="36"/>
  <c r="AM68" i="36"/>
  <c r="AL74" i="36" s="1"/>
  <c r="AM60" i="36"/>
  <c r="AA45" i="6" s="1"/>
  <c r="AM52" i="36"/>
  <c r="AA44" i="6" s="1"/>
  <c r="AM44" i="36"/>
  <c r="AA43" i="6" s="1"/>
  <c r="AM36" i="36"/>
  <c r="AL42" i="36" s="1"/>
  <c r="AM28" i="36"/>
  <c r="AL34" i="36" s="1"/>
  <c r="AM20" i="36"/>
  <c r="AA40" i="6" s="1"/>
  <c r="AM12" i="36"/>
  <c r="AM4" i="36"/>
  <c r="AA38" i="6" s="1"/>
  <c r="U76" i="36"/>
  <c r="T82" i="36" s="1"/>
  <c r="U68" i="36"/>
  <c r="T74" i="36" s="1"/>
  <c r="U60" i="36"/>
  <c r="U52" i="36"/>
  <c r="AA29" i="6" s="1"/>
  <c r="U44" i="36"/>
  <c r="AA28" i="6" s="1"/>
  <c r="U36" i="36"/>
  <c r="T42" i="36" s="1"/>
  <c r="U28" i="36"/>
  <c r="T34" i="36" s="1"/>
  <c r="U20" i="36"/>
  <c r="T26" i="36" s="1"/>
  <c r="U12" i="36"/>
  <c r="T18" i="36" s="1"/>
  <c r="U4" i="36"/>
  <c r="T10" i="36" s="1"/>
  <c r="C103" i="36"/>
  <c r="AA17" i="6" s="1"/>
  <c r="C92" i="36"/>
  <c r="AA16" i="6" s="1"/>
  <c r="C81" i="36"/>
  <c r="AA15" i="6" s="1"/>
  <c r="C70" i="36"/>
  <c r="AA14" i="6" s="1"/>
  <c r="C59" i="36"/>
  <c r="AA13" i="6" s="1"/>
  <c r="C48" i="36"/>
  <c r="AA12" i="6" s="1"/>
  <c r="C37" i="36"/>
  <c r="AA11" i="6" s="1"/>
  <c r="C26" i="36"/>
  <c r="AA10" i="6" s="1"/>
  <c r="C15" i="36"/>
  <c r="AA9" i="6" s="1"/>
  <c r="C4" i="36"/>
  <c r="AA8" i="6" s="1"/>
  <c r="EE44" i="36"/>
  <c r="EE43" i="36"/>
  <c r="EE42" i="36"/>
  <c r="EE41" i="36"/>
  <c r="EE40" i="36"/>
  <c r="EE39" i="36"/>
  <c r="EE38" i="36"/>
  <c r="EE33" i="36"/>
  <c r="EE32" i="36"/>
  <c r="EE31" i="36"/>
  <c r="EE30" i="36"/>
  <c r="EE29" i="36"/>
  <c r="EE28" i="36"/>
  <c r="EE27" i="36"/>
  <c r="EE22" i="36"/>
  <c r="EE11" i="36"/>
  <c r="ED80" i="36"/>
  <c r="ED79" i="36"/>
  <c r="ED78" i="36"/>
  <c r="ED77" i="36"/>
  <c r="ED72" i="36"/>
  <c r="ED71" i="36"/>
  <c r="ED70" i="36"/>
  <c r="ED69" i="36"/>
  <c r="ED64" i="36"/>
  <c r="ED63" i="36"/>
  <c r="ED62" i="36"/>
  <c r="ED61" i="36"/>
  <c r="ED56" i="36"/>
  <c r="ED55" i="36"/>
  <c r="ED54" i="36"/>
  <c r="ED53" i="36"/>
  <c r="ED48" i="36"/>
  <c r="ED47" i="36"/>
  <c r="ED40" i="36"/>
  <c r="ED32" i="36"/>
  <c r="ED24" i="36"/>
  <c r="ED16" i="36"/>
  <c r="EC80" i="36"/>
  <c r="EC79" i="36"/>
  <c r="EC78" i="36"/>
  <c r="EC77" i="36"/>
  <c r="EC72" i="36"/>
  <c r="EC71" i="36"/>
  <c r="EC70" i="36"/>
  <c r="EC69" i="36"/>
  <c r="EC64" i="36"/>
  <c r="EC63" i="36"/>
  <c r="EC62" i="36"/>
  <c r="EC61" i="36"/>
  <c r="EC56" i="36"/>
  <c r="EC55" i="36"/>
  <c r="EC54" i="36"/>
  <c r="EC53" i="36"/>
  <c r="EC48" i="36"/>
  <c r="EC47" i="36"/>
  <c r="EC46" i="36"/>
  <c r="EC45" i="36"/>
  <c r="EC40" i="36"/>
  <c r="EC37" i="36"/>
  <c r="EC32" i="36"/>
  <c r="EC24" i="36"/>
  <c r="EC23" i="36"/>
  <c r="EC16" i="36"/>
  <c r="EC15" i="36"/>
  <c r="EC14" i="36"/>
  <c r="EC13" i="36"/>
  <c r="EB80" i="36"/>
  <c r="EB79" i="36"/>
  <c r="EB78" i="36"/>
  <c r="EB77" i="36"/>
  <c r="EB72" i="36"/>
  <c r="EB71" i="36"/>
  <c r="EB70" i="36"/>
  <c r="EB69" i="36"/>
  <c r="EB64" i="36"/>
  <c r="EB63" i="36"/>
  <c r="EB62" i="36"/>
  <c r="EB61" i="36"/>
  <c r="EB56" i="36"/>
  <c r="EB55" i="36"/>
  <c r="EB54" i="36"/>
  <c r="EB53" i="36"/>
  <c r="EB48" i="36"/>
  <c r="EB47" i="36"/>
  <c r="EB46" i="36"/>
  <c r="EB45" i="36"/>
  <c r="EB40" i="36"/>
  <c r="EB37" i="36"/>
  <c r="EB32" i="36"/>
  <c r="EB24" i="36"/>
  <c r="EB23" i="36"/>
  <c r="EB16" i="36"/>
  <c r="EB15" i="36"/>
  <c r="EB14" i="36"/>
  <c r="EB13" i="36"/>
  <c r="EA80" i="36"/>
  <c r="EA79" i="36"/>
  <c r="EA78" i="36"/>
  <c r="EA77" i="36"/>
  <c r="EA72" i="36"/>
  <c r="EA71" i="36"/>
  <c r="EA70" i="36"/>
  <c r="EA69" i="36"/>
  <c r="EA64" i="36"/>
  <c r="EA63" i="36"/>
  <c r="EA62" i="36"/>
  <c r="EA61" i="36"/>
  <c r="EA56" i="36"/>
  <c r="EA55" i="36"/>
  <c r="EA54" i="36"/>
  <c r="EA53" i="36"/>
  <c r="EA48" i="36"/>
  <c r="EA47" i="36"/>
  <c r="EA46" i="36"/>
  <c r="EA40" i="36"/>
  <c r="EA37" i="36"/>
  <c r="EA32" i="36"/>
  <c r="EA24" i="36"/>
  <c r="EA16" i="36"/>
  <c r="EA15" i="36"/>
  <c r="EA14" i="36"/>
  <c r="EA13" i="36"/>
  <c r="EA8" i="36"/>
  <c r="DZ110" i="36"/>
  <c r="DZ109" i="36"/>
  <c r="DZ108" i="36"/>
  <c r="DZ107" i="36"/>
  <c r="DZ106" i="36"/>
  <c r="DZ105" i="36"/>
  <c r="DZ104" i="36"/>
  <c r="DZ99" i="36"/>
  <c r="DZ98" i="36"/>
  <c r="DZ97" i="36"/>
  <c r="DZ96" i="36"/>
  <c r="DZ95" i="36"/>
  <c r="DZ94" i="36"/>
  <c r="DZ93" i="36"/>
  <c r="DZ88" i="36"/>
  <c r="DZ87" i="36"/>
  <c r="DZ86" i="36"/>
  <c r="DZ85" i="36"/>
  <c r="DZ84" i="36"/>
  <c r="DZ83" i="36"/>
  <c r="DZ82" i="36"/>
  <c r="DZ77" i="36"/>
  <c r="DZ76" i="36"/>
  <c r="DZ75" i="36"/>
  <c r="DZ74" i="36"/>
  <c r="DZ73" i="36"/>
  <c r="DZ72" i="36"/>
  <c r="DZ71" i="36"/>
  <c r="DZ65" i="36"/>
  <c r="DZ64" i="36"/>
  <c r="DZ63" i="36"/>
  <c r="DZ62" i="36"/>
  <c r="DZ61" i="36"/>
  <c r="DZ60" i="36"/>
  <c r="DZ54" i="36"/>
  <c r="DZ53" i="36"/>
  <c r="DZ52" i="36"/>
  <c r="DZ51" i="36"/>
  <c r="DZ50" i="36"/>
  <c r="DZ49" i="36"/>
  <c r="DZ11" i="36"/>
  <c r="CZ44" i="36"/>
  <c r="CZ33" i="36"/>
  <c r="CZ22" i="36"/>
  <c r="CZ11" i="36"/>
  <c r="CH80" i="36"/>
  <c r="CH72" i="36"/>
  <c r="CH64" i="36"/>
  <c r="CH56" i="36"/>
  <c r="CH48" i="36"/>
  <c r="CH40" i="36"/>
  <c r="CH32" i="36"/>
  <c r="CH24" i="36"/>
  <c r="CH8" i="36"/>
  <c r="BP80" i="36"/>
  <c r="BP72" i="36"/>
  <c r="BP64" i="36"/>
  <c r="BP56" i="36"/>
  <c r="BP48" i="36"/>
  <c r="BP40" i="36"/>
  <c r="BP32" i="36"/>
  <c r="BP24" i="36"/>
  <c r="BP16" i="36"/>
  <c r="AX80" i="36"/>
  <c r="AX72" i="36"/>
  <c r="AX64" i="36"/>
  <c r="AX56" i="36"/>
  <c r="AX48" i="36"/>
  <c r="AX40" i="36"/>
  <c r="AX32" i="36"/>
  <c r="AX24" i="36"/>
  <c r="AX16" i="36"/>
  <c r="AF80" i="36"/>
  <c r="AF72" i="36"/>
  <c r="AF64" i="36"/>
  <c r="AF56" i="36"/>
  <c r="AF48" i="36"/>
  <c r="AF40" i="36"/>
  <c r="AF32" i="36"/>
  <c r="AF24" i="36"/>
  <c r="AF16" i="36"/>
  <c r="N110" i="36"/>
  <c r="N99" i="36"/>
  <c r="N88" i="36"/>
  <c r="N77" i="36"/>
  <c r="N11" i="36"/>
  <c r="DV24" i="36"/>
  <c r="DH24" i="36" s="1"/>
  <c r="DV13" i="36"/>
  <c r="DH13" i="36" s="1"/>
  <c r="DD24" i="36"/>
  <c r="DD13" i="36"/>
  <c r="CP13" i="36"/>
  <c r="AV160" i="37"/>
  <c r="AV152" i="37"/>
  <c r="AV144" i="37"/>
  <c r="AV136" i="37"/>
  <c r="AV128" i="37"/>
  <c r="AV120" i="37"/>
  <c r="AV112" i="37"/>
  <c r="AV104" i="37"/>
  <c r="AV96" i="37"/>
  <c r="AV88" i="37"/>
  <c r="AV80" i="37"/>
  <c r="AV72" i="37"/>
  <c r="AV64" i="37"/>
  <c r="AV56" i="37"/>
  <c r="AV48" i="37"/>
  <c r="AV40" i="37"/>
  <c r="AV32" i="37"/>
  <c r="AV24" i="37"/>
  <c r="AV16" i="37"/>
  <c r="AV8" i="37"/>
  <c r="C21" i="27"/>
  <c r="F21" i="27"/>
  <c r="G21" i="27"/>
  <c r="D39" i="27"/>
  <c r="F39" i="27"/>
  <c r="G39" i="27"/>
  <c r="C28" i="27"/>
  <c r="C13" i="27"/>
  <c r="F19" i="27"/>
  <c r="G19" i="27"/>
  <c r="C35" i="27"/>
  <c r="F35" i="27"/>
  <c r="G35" i="27"/>
  <c r="D30" i="27"/>
  <c r="F30" i="27"/>
  <c r="G30" i="27"/>
  <c r="F33" i="27"/>
  <c r="G33" i="27"/>
  <c r="F42" i="27"/>
  <c r="G42" i="27"/>
  <c r="F36" i="27"/>
  <c r="G36" i="27"/>
  <c r="G24" i="27"/>
  <c r="C40" i="27"/>
  <c r="F40" i="27"/>
  <c r="G40" i="27"/>
  <c r="C34" i="27"/>
  <c r="D34" i="27"/>
  <c r="F34" i="27"/>
  <c r="G34" i="27"/>
  <c r="F32" i="27"/>
  <c r="G32" i="27"/>
  <c r="F38" i="27"/>
  <c r="G38" i="27"/>
  <c r="D23" i="27"/>
  <c r="F23" i="27"/>
  <c r="G23" i="27"/>
  <c r="F14" i="27"/>
  <c r="G14" i="27"/>
  <c r="C37" i="27"/>
  <c r="F37" i="27"/>
  <c r="G37" i="27"/>
  <c r="F31" i="27"/>
  <c r="G31" i="27"/>
  <c r="F41" i="27"/>
  <c r="G41" i="27"/>
  <c r="C43" i="27"/>
  <c r="D43" i="27"/>
  <c r="F43" i="27"/>
  <c r="G43" i="27"/>
  <c r="C156" i="37"/>
  <c r="B162" i="37" s="1"/>
  <c r="C148" i="37"/>
  <c r="B154" i="37" s="1"/>
  <c r="C140" i="37"/>
  <c r="B146" i="37" s="1"/>
  <c r="C132" i="37"/>
  <c r="B138" i="37" s="1"/>
  <c r="C124" i="37"/>
  <c r="B130" i="37" s="1"/>
  <c r="C116" i="37"/>
  <c r="B122" i="37" s="1"/>
  <c r="C108" i="37"/>
  <c r="B114" i="37" s="1"/>
  <c r="C100" i="37"/>
  <c r="B106" i="37" s="1"/>
  <c r="C92" i="37"/>
  <c r="B98" i="37" s="1"/>
  <c r="C28" i="37"/>
  <c r="B34" i="37" s="1"/>
  <c r="C68" i="37"/>
  <c r="B74" i="37" s="1"/>
  <c r="C76" i="37"/>
  <c r="B82" i="37" s="1"/>
  <c r="C20" i="37"/>
  <c r="B26" i="37" s="1"/>
  <c r="C52" i="37"/>
  <c r="B58" i="37" s="1"/>
  <c r="C4" i="37"/>
  <c r="B10" i="37" s="1"/>
  <c r="C84" i="37"/>
  <c r="B90" i="37" s="1"/>
  <c r="C44" i="37"/>
  <c r="B50" i="37" s="1"/>
  <c r="C36" i="37"/>
  <c r="B42" i="37" s="1"/>
  <c r="C60" i="37"/>
  <c r="B66" i="37" s="1"/>
  <c r="C12" i="37"/>
  <c r="B18" i="37" s="1"/>
  <c r="BT10" i="36"/>
  <c r="BF10" i="36" s="1"/>
  <c r="AC53" i="6" s="1"/>
  <c r="BB10" i="36"/>
  <c r="ED8" i="36"/>
  <c r="AF8" i="36"/>
  <c r="BP8" i="36"/>
  <c r="DZ55" i="36"/>
  <c r="DZ44" i="36"/>
  <c r="DZ22" i="36"/>
  <c r="AX8" i="36"/>
  <c r="F3" i="26"/>
  <c r="N3" i="26"/>
  <c r="F4" i="26"/>
  <c r="N4" i="26"/>
  <c r="J5" i="26"/>
  <c r="N5" i="26"/>
  <c r="J6" i="26"/>
  <c r="N6" i="26"/>
  <c r="F7" i="26"/>
  <c r="F8" i="26"/>
  <c r="N9" i="26"/>
  <c r="N10" i="26"/>
  <c r="F11" i="26"/>
  <c r="F12" i="26"/>
  <c r="J13" i="26"/>
  <c r="J14" i="26"/>
  <c r="F15" i="26"/>
  <c r="N15" i="26"/>
  <c r="F16" i="26"/>
  <c r="N16" i="26"/>
  <c r="F3" i="25"/>
  <c r="F4" i="25"/>
  <c r="R4" i="25"/>
  <c r="J5" i="25"/>
  <c r="R5" i="25"/>
  <c r="J6" i="25"/>
  <c r="R6" i="25"/>
  <c r="F7" i="25"/>
  <c r="R7" i="25"/>
  <c r="F8" i="25"/>
  <c r="N9" i="25"/>
  <c r="N10" i="25"/>
  <c r="F11" i="25"/>
  <c r="F12" i="25"/>
  <c r="J13" i="25"/>
  <c r="J14" i="25"/>
  <c r="F15" i="25"/>
  <c r="F16" i="25"/>
  <c r="R17" i="25"/>
  <c r="R18" i="25"/>
  <c r="F19" i="25"/>
  <c r="F20" i="25"/>
  <c r="J21" i="25"/>
  <c r="J22" i="25"/>
  <c r="F23" i="25"/>
  <c r="F24" i="25"/>
  <c r="N25" i="25"/>
  <c r="R25" i="25"/>
  <c r="N26" i="25"/>
  <c r="R26" i="25"/>
  <c r="F27" i="25"/>
  <c r="F28" i="25"/>
  <c r="J29" i="25"/>
  <c r="J30" i="25"/>
  <c r="F31" i="25"/>
  <c r="F32" i="25"/>
  <c r="B3" i="24"/>
  <c r="B2" i="25" s="1"/>
  <c r="C3" i="24"/>
  <c r="E3" i="24"/>
  <c r="F3" i="24"/>
  <c r="G3" i="24"/>
  <c r="H3" i="24"/>
  <c r="I3" i="24"/>
  <c r="J3" i="24"/>
  <c r="K3" i="24"/>
  <c r="L3" i="24"/>
  <c r="M3" i="24"/>
  <c r="N3" i="24"/>
  <c r="O3" i="24"/>
  <c r="P3" i="24"/>
  <c r="Q3" i="24"/>
  <c r="B4" i="24"/>
  <c r="B32" i="25" s="1"/>
  <c r="C4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B5" i="24"/>
  <c r="B18" i="25" s="1"/>
  <c r="C5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B6" i="24"/>
  <c r="B16" i="25" s="1"/>
  <c r="C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B7" i="24"/>
  <c r="B10" i="25" s="1"/>
  <c r="C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B8" i="24"/>
  <c r="B24" i="25" s="1"/>
  <c r="C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B9" i="24"/>
  <c r="B26" i="25" s="1"/>
  <c r="C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B10" i="24"/>
  <c r="B8" i="25" s="1"/>
  <c r="C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B11" i="24"/>
  <c r="B6" i="25" s="1"/>
  <c r="C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B12" i="24"/>
  <c r="B28" i="25" s="1"/>
  <c r="C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B13" i="24"/>
  <c r="B22" i="25" s="1"/>
  <c r="C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B14" i="24"/>
  <c r="B12" i="25" s="1"/>
  <c r="C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B15" i="24"/>
  <c r="B14" i="25" s="1"/>
  <c r="C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B16" i="24"/>
  <c r="B20" i="25" s="1"/>
  <c r="C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B17" i="24"/>
  <c r="B30" i="25" s="1"/>
  <c r="C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B18" i="24"/>
  <c r="B4" i="25" s="1"/>
  <c r="C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B19" i="24"/>
  <c r="B5" i="25" s="1"/>
  <c r="C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B20" i="24"/>
  <c r="B31" i="25" s="1"/>
  <c r="C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B21" i="24"/>
  <c r="B21" i="25" s="1"/>
  <c r="C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B22" i="24"/>
  <c r="B15" i="25" s="1"/>
  <c r="C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B23" i="24"/>
  <c r="B13" i="25" s="1"/>
  <c r="C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B24" i="24"/>
  <c r="B23" i="25" s="1"/>
  <c r="C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B25" i="24"/>
  <c r="B29" i="25" s="1"/>
  <c r="C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B26" i="24"/>
  <c r="B7" i="25" s="1"/>
  <c r="C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B27" i="24"/>
  <c r="B9" i="25" s="1"/>
  <c r="C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B28" i="24"/>
  <c r="B27" i="25" s="1"/>
  <c r="C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B29" i="24"/>
  <c r="B25" i="25" s="1"/>
  <c r="C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B30" i="24"/>
  <c r="B11" i="25" s="1"/>
  <c r="C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B31" i="24"/>
  <c r="B17" i="25" s="1"/>
  <c r="C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B32" i="24"/>
  <c r="B19" i="25" s="1"/>
  <c r="C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B33" i="24"/>
  <c r="B33" i="25" s="1"/>
  <c r="C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B34" i="24"/>
  <c r="B3" i="25" s="1"/>
  <c r="C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B35" i="24"/>
  <c r="C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B36" i="24"/>
  <c r="C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B37" i="24"/>
  <c r="C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B38" i="24"/>
  <c r="C38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B39" i="24"/>
  <c r="C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B40" i="24"/>
  <c r="C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B41" i="24"/>
  <c r="C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B42" i="24"/>
  <c r="C42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B43" i="24"/>
  <c r="C43" i="24"/>
  <c r="E43" i="24"/>
  <c r="F43" i="24"/>
  <c r="G43" i="24"/>
  <c r="H43" i="24"/>
  <c r="I43" i="24"/>
  <c r="J43" i="24"/>
  <c r="K43" i="24"/>
  <c r="L43" i="24"/>
  <c r="M43" i="24"/>
  <c r="N43" i="24"/>
  <c r="O43" i="24"/>
  <c r="P43" i="24"/>
  <c r="Q43" i="24"/>
  <c r="B44" i="24"/>
  <c r="C44" i="24"/>
  <c r="E44" i="24"/>
  <c r="F44" i="24"/>
  <c r="G44" i="24"/>
  <c r="H44" i="24"/>
  <c r="I44" i="24"/>
  <c r="J44" i="24"/>
  <c r="K44" i="24"/>
  <c r="L44" i="24"/>
  <c r="M44" i="24"/>
  <c r="N44" i="24"/>
  <c r="O44" i="24"/>
  <c r="P44" i="24"/>
  <c r="Q44" i="24"/>
  <c r="B45" i="24"/>
  <c r="C45" i="24"/>
  <c r="E45" i="24"/>
  <c r="F45" i="24"/>
  <c r="G45" i="24"/>
  <c r="H45" i="24"/>
  <c r="I45" i="24"/>
  <c r="J45" i="24"/>
  <c r="K45" i="24"/>
  <c r="L45" i="24"/>
  <c r="M45" i="24"/>
  <c r="N45" i="24"/>
  <c r="O45" i="24"/>
  <c r="P45" i="24"/>
  <c r="Q45" i="24"/>
  <c r="B46" i="24"/>
  <c r="C46" i="24"/>
  <c r="E46" i="24"/>
  <c r="F46" i="24"/>
  <c r="G46" i="24"/>
  <c r="H46" i="24"/>
  <c r="I46" i="24"/>
  <c r="J46" i="24"/>
  <c r="K46" i="24"/>
  <c r="L46" i="24"/>
  <c r="M46" i="24"/>
  <c r="N46" i="24"/>
  <c r="O46" i="24"/>
  <c r="P46" i="24"/>
  <c r="Q46" i="24"/>
  <c r="B47" i="24"/>
  <c r="C47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B48" i="24"/>
  <c r="C48" i="24"/>
  <c r="E48" i="24"/>
  <c r="F48" i="24"/>
  <c r="G48" i="24"/>
  <c r="H48" i="24"/>
  <c r="I48" i="24"/>
  <c r="J48" i="24"/>
  <c r="K48" i="24"/>
  <c r="L48" i="24"/>
  <c r="M48" i="24"/>
  <c r="N48" i="24"/>
  <c r="O48" i="24"/>
  <c r="P48" i="24"/>
  <c r="Q48" i="24"/>
  <c r="B49" i="24"/>
  <c r="C49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B50" i="24"/>
  <c r="C50" i="24"/>
  <c r="E50" i="24"/>
  <c r="F50" i="24"/>
  <c r="G50" i="24"/>
  <c r="H50" i="24"/>
  <c r="I50" i="24"/>
  <c r="J50" i="24"/>
  <c r="K50" i="24"/>
  <c r="L50" i="24"/>
  <c r="M50" i="24"/>
  <c r="N50" i="24"/>
  <c r="O50" i="24"/>
  <c r="P50" i="24"/>
  <c r="Q50" i="24"/>
  <c r="B51" i="24"/>
  <c r="C51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B52" i="24"/>
  <c r="C52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Q52" i="24"/>
  <c r="B53" i="24"/>
  <c r="C53" i="24"/>
  <c r="E53" i="24"/>
  <c r="F53" i="24"/>
  <c r="G53" i="24"/>
  <c r="H53" i="24"/>
  <c r="I53" i="24"/>
  <c r="J53" i="24"/>
  <c r="K53" i="24"/>
  <c r="L53" i="24"/>
  <c r="M53" i="24"/>
  <c r="N53" i="24"/>
  <c r="O53" i="24"/>
  <c r="P53" i="24"/>
  <c r="Q53" i="24"/>
  <c r="B54" i="24"/>
  <c r="C54" i="24"/>
  <c r="E54" i="24"/>
  <c r="F54" i="24"/>
  <c r="G54" i="24"/>
  <c r="H54" i="24"/>
  <c r="I54" i="24"/>
  <c r="J54" i="24"/>
  <c r="K54" i="24"/>
  <c r="L54" i="24"/>
  <c r="M54" i="24"/>
  <c r="N54" i="24"/>
  <c r="O54" i="24"/>
  <c r="P54" i="24"/>
  <c r="Q54" i="24"/>
  <c r="B55" i="24"/>
  <c r="C55" i="24"/>
  <c r="E55" i="24"/>
  <c r="F55" i="24"/>
  <c r="G55" i="24"/>
  <c r="H55" i="24"/>
  <c r="I55" i="24"/>
  <c r="J55" i="24"/>
  <c r="K55" i="24"/>
  <c r="L55" i="24"/>
  <c r="M55" i="24"/>
  <c r="N55" i="24"/>
  <c r="O55" i="24"/>
  <c r="P55" i="24"/>
  <c r="Q55" i="24"/>
  <c r="B56" i="24"/>
  <c r="C56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Q56" i="24"/>
  <c r="B57" i="24"/>
  <c r="C57" i="24"/>
  <c r="E57" i="24"/>
  <c r="F57" i="24"/>
  <c r="G57" i="24"/>
  <c r="H57" i="24"/>
  <c r="I57" i="24"/>
  <c r="J57" i="24"/>
  <c r="K57" i="24"/>
  <c r="L57" i="24"/>
  <c r="M57" i="24"/>
  <c r="N57" i="24"/>
  <c r="O57" i="24"/>
  <c r="P57" i="24"/>
  <c r="Q57" i="24"/>
  <c r="B58" i="24"/>
  <c r="C58" i="24"/>
  <c r="E58" i="24"/>
  <c r="F58" i="24"/>
  <c r="G58" i="24"/>
  <c r="H58" i="24"/>
  <c r="I58" i="24"/>
  <c r="J58" i="24"/>
  <c r="K58" i="24"/>
  <c r="L58" i="24"/>
  <c r="M58" i="24"/>
  <c r="N58" i="24"/>
  <c r="O58" i="24"/>
  <c r="P58" i="24"/>
  <c r="Q58" i="24"/>
  <c r="B59" i="24"/>
  <c r="C59" i="24"/>
  <c r="E59" i="24"/>
  <c r="F59" i="24"/>
  <c r="G59" i="24"/>
  <c r="H59" i="24"/>
  <c r="I59" i="24"/>
  <c r="J59" i="24"/>
  <c r="K59" i="24"/>
  <c r="L59" i="24"/>
  <c r="M59" i="24"/>
  <c r="N59" i="24"/>
  <c r="O59" i="24"/>
  <c r="P59" i="24"/>
  <c r="Q59" i="24"/>
  <c r="B60" i="24"/>
  <c r="C60" i="24"/>
  <c r="E60" i="24"/>
  <c r="F60" i="24"/>
  <c r="G60" i="24"/>
  <c r="H60" i="24"/>
  <c r="I60" i="24"/>
  <c r="J60" i="24"/>
  <c r="K60" i="24"/>
  <c r="L60" i="24"/>
  <c r="M60" i="24"/>
  <c r="N60" i="24"/>
  <c r="O60" i="24"/>
  <c r="P60" i="24"/>
  <c r="Q60" i="24"/>
  <c r="B61" i="24"/>
  <c r="C61" i="24"/>
  <c r="E61" i="24"/>
  <c r="F61" i="24"/>
  <c r="G61" i="24"/>
  <c r="H61" i="24"/>
  <c r="I61" i="24"/>
  <c r="J61" i="24"/>
  <c r="K61" i="24"/>
  <c r="L61" i="24"/>
  <c r="M61" i="24"/>
  <c r="N61" i="24"/>
  <c r="O61" i="24"/>
  <c r="P61" i="24"/>
  <c r="Q61" i="24"/>
  <c r="B62" i="24"/>
  <c r="C62" i="24"/>
  <c r="E62" i="24"/>
  <c r="F62" i="24"/>
  <c r="G62" i="24"/>
  <c r="H62" i="24"/>
  <c r="I62" i="24"/>
  <c r="J62" i="24"/>
  <c r="K62" i="24"/>
  <c r="L62" i="24"/>
  <c r="M62" i="24"/>
  <c r="N62" i="24"/>
  <c r="O62" i="24"/>
  <c r="P62" i="24"/>
  <c r="Q62" i="24"/>
  <c r="B63" i="24"/>
  <c r="C63" i="24"/>
  <c r="E63" i="24"/>
  <c r="F63" i="24"/>
  <c r="G63" i="24"/>
  <c r="H63" i="24"/>
  <c r="I63" i="24"/>
  <c r="J63" i="24"/>
  <c r="K63" i="24"/>
  <c r="L63" i="24"/>
  <c r="M63" i="24"/>
  <c r="N63" i="24"/>
  <c r="O63" i="24"/>
  <c r="P63" i="24"/>
  <c r="Q63" i="24"/>
  <c r="B64" i="24"/>
  <c r="C64" i="24"/>
  <c r="E64" i="24"/>
  <c r="F64" i="24"/>
  <c r="G64" i="24"/>
  <c r="H64" i="24"/>
  <c r="I64" i="24"/>
  <c r="J64" i="24"/>
  <c r="K64" i="24"/>
  <c r="L64" i="24"/>
  <c r="M64" i="24"/>
  <c r="N64" i="24"/>
  <c r="O64" i="24"/>
  <c r="P64" i="24"/>
  <c r="Q64" i="24"/>
  <c r="B65" i="24"/>
  <c r="C65" i="24"/>
  <c r="E65" i="24"/>
  <c r="F65" i="24"/>
  <c r="G65" i="24"/>
  <c r="H65" i="24"/>
  <c r="I65" i="24"/>
  <c r="J65" i="24"/>
  <c r="K65" i="24"/>
  <c r="L65" i="24"/>
  <c r="M65" i="24"/>
  <c r="N65" i="24"/>
  <c r="O65" i="24"/>
  <c r="P65" i="24"/>
  <c r="Q65" i="24"/>
  <c r="B66" i="24"/>
  <c r="C66" i="24"/>
  <c r="E66" i="24"/>
  <c r="F66" i="24"/>
  <c r="G66" i="24"/>
  <c r="H66" i="24"/>
  <c r="I66" i="24"/>
  <c r="J66" i="24"/>
  <c r="K66" i="24"/>
  <c r="L66" i="24"/>
  <c r="M66" i="24"/>
  <c r="N66" i="24"/>
  <c r="O66" i="24"/>
  <c r="P66" i="24"/>
  <c r="Q66" i="24"/>
  <c r="B67" i="24"/>
  <c r="C67" i="24"/>
  <c r="E67" i="24"/>
  <c r="F67" i="24"/>
  <c r="G67" i="24"/>
  <c r="H67" i="24"/>
  <c r="I67" i="24"/>
  <c r="J67" i="24"/>
  <c r="K67" i="24"/>
  <c r="L67" i="24"/>
  <c r="M67" i="24"/>
  <c r="N67" i="24"/>
  <c r="O67" i="24"/>
  <c r="P67" i="24"/>
  <c r="Q67" i="24"/>
  <c r="B68" i="24"/>
  <c r="C68" i="24"/>
  <c r="E68" i="24"/>
  <c r="F68" i="24"/>
  <c r="G68" i="24"/>
  <c r="H68" i="24"/>
  <c r="I68" i="24"/>
  <c r="J68" i="24"/>
  <c r="K68" i="24"/>
  <c r="L68" i="24"/>
  <c r="M68" i="24"/>
  <c r="N68" i="24"/>
  <c r="O68" i="24"/>
  <c r="P68" i="24"/>
  <c r="Q68" i="24"/>
  <c r="B69" i="24"/>
  <c r="C69" i="24"/>
  <c r="E69" i="24"/>
  <c r="F69" i="24"/>
  <c r="G69" i="24"/>
  <c r="H69" i="24"/>
  <c r="I69" i="24"/>
  <c r="J69" i="24"/>
  <c r="K69" i="24"/>
  <c r="L69" i="24"/>
  <c r="M69" i="24"/>
  <c r="N69" i="24"/>
  <c r="O69" i="24"/>
  <c r="P69" i="24"/>
  <c r="Q69" i="24"/>
  <c r="B70" i="24"/>
  <c r="C70" i="24"/>
  <c r="E70" i="24"/>
  <c r="F70" i="24"/>
  <c r="G70" i="24"/>
  <c r="H70" i="24"/>
  <c r="I70" i="24"/>
  <c r="J70" i="24"/>
  <c r="K70" i="24"/>
  <c r="L70" i="24"/>
  <c r="M70" i="24"/>
  <c r="N70" i="24"/>
  <c r="O70" i="24"/>
  <c r="P70" i="24"/>
  <c r="Q70" i="24"/>
  <c r="B71" i="24"/>
  <c r="C71" i="24"/>
  <c r="E71" i="24"/>
  <c r="F71" i="24"/>
  <c r="G71" i="24"/>
  <c r="H71" i="24"/>
  <c r="I71" i="24"/>
  <c r="J71" i="24"/>
  <c r="K71" i="24"/>
  <c r="L71" i="24"/>
  <c r="M71" i="24"/>
  <c r="N71" i="24"/>
  <c r="O71" i="24"/>
  <c r="P71" i="24"/>
  <c r="Q71" i="24"/>
  <c r="B72" i="24"/>
  <c r="C72" i="24"/>
  <c r="E72" i="24"/>
  <c r="F72" i="24"/>
  <c r="G72" i="24"/>
  <c r="H72" i="24"/>
  <c r="I72" i="24"/>
  <c r="J72" i="24"/>
  <c r="K72" i="24"/>
  <c r="L72" i="24"/>
  <c r="M72" i="24"/>
  <c r="N72" i="24"/>
  <c r="O72" i="24"/>
  <c r="P72" i="24"/>
  <c r="Q72" i="24"/>
  <c r="B73" i="24"/>
  <c r="C73" i="24"/>
  <c r="E73" i="24"/>
  <c r="F73" i="24"/>
  <c r="G73" i="24"/>
  <c r="H73" i="24"/>
  <c r="I73" i="24"/>
  <c r="J73" i="24"/>
  <c r="K73" i="24"/>
  <c r="L73" i="24"/>
  <c r="M73" i="24"/>
  <c r="N73" i="24"/>
  <c r="O73" i="24"/>
  <c r="P73" i="24"/>
  <c r="Q73" i="24"/>
  <c r="B74" i="24"/>
  <c r="C74" i="24"/>
  <c r="E74" i="24"/>
  <c r="F74" i="24"/>
  <c r="G74" i="24"/>
  <c r="H74" i="24"/>
  <c r="I74" i="24"/>
  <c r="J74" i="24"/>
  <c r="K74" i="24"/>
  <c r="L74" i="24"/>
  <c r="M74" i="24"/>
  <c r="N74" i="24"/>
  <c r="O74" i="24"/>
  <c r="P74" i="24"/>
  <c r="Q74" i="24"/>
  <c r="B75" i="24"/>
  <c r="C75" i="24"/>
  <c r="E75" i="24"/>
  <c r="F75" i="24"/>
  <c r="G75" i="24"/>
  <c r="H75" i="24"/>
  <c r="I75" i="24"/>
  <c r="J75" i="24"/>
  <c r="K75" i="24"/>
  <c r="L75" i="24"/>
  <c r="M75" i="24"/>
  <c r="N75" i="24"/>
  <c r="O75" i="24"/>
  <c r="P75" i="24"/>
  <c r="Q75" i="24"/>
  <c r="B76" i="24"/>
  <c r="C76" i="24"/>
  <c r="E76" i="24"/>
  <c r="F76" i="24"/>
  <c r="G76" i="24"/>
  <c r="H76" i="24"/>
  <c r="I76" i="24"/>
  <c r="J76" i="24"/>
  <c r="K76" i="24"/>
  <c r="L76" i="24"/>
  <c r="M76" i="24"/>
  <c r="N76" i="24"/>
  <c r="O76" i="24"/>
  <c r="P76" i="24"/>
  <c r="Q76" i="24"/>
  <c r="B77" i="24"/>
  <c r="C77" i="24"/>
  <c r="E77" i="24"/>
  <c r="F77" i="24"/>
  <c r="G77" i="24"/>
  <c r="H77" i="24"/>
  <c r="I77" i="24"/>
  <c r="J77" i="24"/>
  <c r="K77" i="24"/>
  <c r="L77" i="24"/>
  <c r="M77" i="24"/>
  <c r="N77" i="24"/>
  <c r="O77" i="24"/>
  <c r="P77" i="24"/>
  <c r="Q77" i="24"/>
  <c r="B78" i="24"/>
  <c r="C78" i="24"/>
  <c r="E78" i="24"/>
  <c r="F78" i="24"/>
  <c r="G78" i="24"/>
  <c r="H78" i="24"/>
  <c r="I78" i="24"/>
  <c r="J78" i="24"/>
  <c r="K78" i="24"/>
  <c r="L78" i="24"/>
  <c r="M78" i="24"/>
  <c r="N78" i="24"/>
  <c r="O78" i="24"/>
  <c r="P78" i="24"/>
  <c r="Q78" i="24"/>
  <c r="B79" i="24"/>
  <c r="C79" i="24"/>
  <c r="E79" i="24"/>
  <c r="F79" i="24"/>
  <c r="G79" i="24"/>
  <c r="H79" i="24"/>
  <c r="I79" i="24"/>
  <c r="J79" i="24"/>
  <c r="K79" i="24"/>
  <c r="L79" i="24"/>
  <c r="M79" i="24"/>
  <c r="N79" i="24"/>
  <c r="O79" i="24"/>
  <c r="P79" i="24"/>
  <c r="Q79" i="24"/>
  <c r="B80" i="24"/>
  <c r="C80" i="24"/>
  <c r="E80" i="24"/>
  <c r="F80" i="24"/>
  <c r="G80" i="24"/>
  <c r="H80" i="24"/>
  <c r="I80" i="24"/>
  <c r="J80" i="24"/>
  <c r="K80" i="24"/>
  <c r="L80" i="24"/>
  <c r="M80" i="24"/>
  <c r="N80" i="24"/>
  <c r="O80" i="24"/>
  <c r="P80" i="24"/>
  <c r="Q80" i="24"/>
  <c r="B81" i="24"/>
  <c r="C81" i="24"/>
  <c r="E81" i="24"/>
  <c r="F81" i="24"/>
  <c r="G81" i="24"/>
  <c r="H81" i="24"/>
  <c r="I81" i="24"/>
  <c r="J81" i="24"/>
  <c r="K81" i="24"/>
  <c r="L81" i="24"/>
  <c r="M81" i="24"/>
  <c r="N81" i="24"/>
  <c r="O81" i="24"/>
  <c r="P81" i="24"/>
  <c r="Q81" i="24"/>
  <c r="B82" i="24"/>
  <c r="C82" i="24"/>
  <c r="E82" i="24"/>
  <c r="F82" i="24"/>
  <c r="G82" i="24"/>
  <c r="H82" i="24"/>
  <c r="I82" i="24"/>
  <c r="J82" i="24"/>
  <c r="K82" i="24"/>
  <c r="L82" i="24"/>
  <c r="M82" i="24"/>
  <c r="N82" i="24"/>
  <c r="O82" i="24"/>
  <c r="P82" i="24"/>
  <c r="Q82" i="24"/>
  <c r="B83" i="24"/>
  <c r="C83" i="24"/>
  <c r="E83" i="24"/>
  <c r="F83" i="24"/>
  <c r="G83" i="24"/>
  <c r="H83" i="24"/>
  <c r="I83" i="24"/>
  <c r="J83" i="24"/>
  <c r="K83" i="24"/>
  <c r="L83" i="24"/>
  <c r="M83" i="24"/>
  <c r="N83" i="24"/>
  <c r="O83" i="24"/>
  <c r="P83" i="24"/>
  <c r="Q83" i="24"/>
  <c r="B84" i="24"/>
  <c r="C84" i="24"/>
  <c r="E84" i="24"/>
  <c r="F84" i="24"/>
  <c r="G84" i="24"/>
  <c r="H84" i="24"/>
  <c r="I84" i="24"/>
  <c r="J84" i="24"/>
  <c r="K84" i="24"/>
  <c r="L84" i="24"/>
  <c r="M84" i="24"/>
  <c r="N84" i="24"/>
  <c r="O84" i="24"/>
  <c r="P84" i="24"/>
  <c r="Q84" i="24"/>
  <c r="B85" i="24"/>
  <c r="C85" i="24"/>
  <c r="E85" i="24"/>
  <c r="F85" i="24"/>
  <c r="G85" i="24"/>
  <c r="H85" i="24"/>
  <c r="I85" i="24"/>
  <c r="J85" i="24"/>
  <c r="K85" i="24"/>
  <c r="L85" i="24"/>
  <c r="M85" i="24"/>
  <c r="N85" i="24"/>
  <c r="O85" i="24"/>
  <c r="P85" i="24"/>
  <c r="Q85" i="24"/>
  <c r="B86" i="24"/>
  <c r="C86" i="24"/>
  <c r="E86" i="24"/>
  <c r="F86" i="24"/>
  <c r="G86" i="24"/>
  <c r="H86" i="24"/>
  <c r="I86" i="24"/>
  <c r="J86" i="24"/>
  <c r="K86" i="24"/>
  <c r="L86" i="24"/>
  <c r="M86" i="24"/>
  <c r="N86" i="24"/>
  <c r="O86" i="24"/>
  <c r="P86" i="24"/>
  <c r="Q86" i="24"/>
  <c r="B87" i="24"/>
  <c r="C87" i="24"/>
  <c r="E87" i="24"/>
  <c r="F87" i="24"/>
  <c r="G87" i="24"/>
  <c r="H87" i="24"/>
  <c r="I87" i="24"/>
  <c r="J87" i="24"/>
  <c r="K87" i="24"/>
  <c r="L87" i="24"/>
  <c r="M87" i="24"/>
  <c r="N87" i="24"/>
  <c r="O87" i="24"/>
  <c r="P87" i="24"/>
  <c r="Q87" i="24"/>
  <c r="B88" i="24"/>
  <c r="C88" i="24"/>
  <c r="E88" i="24"/>
  <c r="F88" i="24"/>
  <c r="G88" i="24"/>
  <c r="H88" i="24"/>
  <c r="I88" i="24"/>
  <c r="J88" i="24"/>
  <c r="K88" i="24"/>
  <c r="L88" i="24"/>
  <c r="M88" i="24"/>
  <c r="N88" i="24"/>
  <c r="O88" i="24"/>
  <c r="P88" i="24"/>
  <c r="Q88" i="24"/>
  <c r="B89" i="24"/>
  <c r="C89" i="24"/>
  <c r="E89" i="24"/>
  <c r="F89" i="24"/>
  <c r="G89" i="24"/>
  <c r="H89" i="24"/>
  <c r="I89" i="24"/>
  <c r="J89" i="24"/>
  <c r="K89" i="24"/>
  <c r="L89" i="24"/>
  <c r="M89" i="24"/>
  <c r="N89" i="24"/>
  <c r="O89" i="24"/>
  <c r="P89" i="24"/>
  <c r="Q89" i="24"/>
  <c r="B90" i="24"/>
  <c r="C90" i="24"/>
  <c r="E90" i="24"/>
  <c r="F90" i="24"/>
  <c r="G90" i="24"/>
  <c r="H90" i="24"/>
  <c r="I90" i="24"/>
  <c r="J90" i="24"/>
  <c r="K90" i="24"/>
  <c r="L90" i="24"/>
  <c r="M90" i="24"/>
  <c r="N90" i="24"/>
  <c r="O90" i="24"/>
  <c r="P90" i="24"/>
  <c r="Q90" i="24"/>
  <c r="B91" i="24"/>
  <c r="C91" i="24"/>
  <c r="E91" i="24"/>
  <c r="F91" i="24"/>
  <c r="G91" i="24"/>
  <c r="H91" i="24"/>
  <c r="I91" i="24"/>
  <c r="J91" i="24"/>
  <c r="K91" i="24"/>
  <c r="L91" i="24"/>
  <c r="M91" i="24"/>
  <c r="N91" i="24"/>
  <c r="O91" i="24"/>
  <c r="P91" i="24"/>
  <c r="Q91" i="24"/>
  <c r="B92" i="24"/>
  <c r="C92" i="24"/>
  <c r="E92" i="24"/>
  <c r="F92" i="24"/>
  <c r="G92" i="24"/>
  <c r="H92" i="24"/>
  <c r="I92" i="24"/>
  <c r="J92" i="24"/>
  <c r="K92" i="24"/>
  <c r="L92" i="24"/>
  <c r="M92" i="24"/>
  <c r="N92" i="24"/>
  <c r="O92" i="24"/>
  <c r="P92" i="24"/>
  <c r="Q92" i="24"/>
  <c r="B93" i="24"/>
  <c r="C93" i="24"/>
  <c r="E93" i="24"/>
  <c r="F93" i="24"/>
  <c r="G93" i="24"/>
  <c r="H93" i="24"/>
  <c r="I93" i="24"/>
  <c r="J93" i="24"/>
  <c r="K93" i="24"/>
  <c r="L93" i="24"/>
  <c r="M93" i="24"/>
  <c r="N93" i="24"/>
  <c r="O93" i="24"/>
  <c r="P93" i="24"/>
  <c r="Q93" i="24"/>
  <c r="B94" i="24"/>
  <c r="C94" i="24"/>
  <c r="E94" i="24"/>
  <c r="F94" i="24"/>
  <c r="G94" i="24"/>
  <c r="H94" i="24"/>
  <c r="I94" i="24"/>
  <c r="J94" i="24"/>
  <c r="K94" i="24"/>
  <c r="L94" i="24"/>
  <c r="M94" i="24"/>
  <c r="N94" i="24"/>
  <c r="O94" i="24"/>
  <c r="P94" i="24"/>
  <c r="Q94" i="24"/>
  <c r="B95" i="24"/>
  <c r="C95" i="24"/>
  <c r="E95" i="24"/>
  <c r="F95" i="24"/>
  <c r="G95" i="24"/>
  <c r="H95" i="24"/>
  <c r="I95" i="24"/>
  <c r="J95" i="24"/>
  <c r="K95" i="24"/>
  <c r="L95" i="24"/>
  <c r="M95" i="24"/>
  <c r="N95" i="24"/>
  <c r="O95" i="24"/>
  <c r="P95" i="24"/>
  <c r="Q95" i="24"/>
  <c r="B96" i="24"/>
  <c r="C96" i="24"/>
  <c r="E96" i="24"/>
  <c r="F96" i="24"/>
  <c r="G96" i="24"/>
  <c r="H96" i="24"/>
  <c r="I96" i="24"/>
  <c r="J96" i="24"/>
  <c r="K96" i="24"/>
  <c r="L96" i="24"/>
  <c r="M96" i="24"/>
  <c r="N96" i="24"/>
  <c r="O96" i="24"/>
  <c r="P96" i="24"/>
  <c r="Q96" i="24"/>
  <c r="B97" i="24"/>
  <c r="C97" i="24"/>
  <c r="E97" i="24"/>
  <c r="F97" i="24"/>
  <c r="G97" i="24"/>
  <c r="H97" i="24"/>
  <c r="I97" i="24"/>
  <c r="J97" i="24"/>
  <c r="K97" i="24"/>
  <c r="L97" i="24"/>
  <c r="M97" i="24"/>
  <c r="N97" i="24"/>
  <c r="O97" i="24"/>
  <c r="P97" i="24"/>
  <c r="Q97" i="24"/>
  <c r="B98" i="24"/>
  <c r="C98" i="24"/>
  <c r="E98" i="24"/>
  <c r="F98" i="24"/>
  <c r="G98" i="24"/>
  <c r="H98" i="24"/>
  <c r="I98" i="24"/>
  <c r="J98" i="24"/>
  <c r="K98" i="24"/>
  <c r="L98" i="24"/>
  <c r="M98" i="24"/>
  <c r="N98" i="24"/>
  <c r="O98" i="24"/>
  <c r="P98" i="24"/>
  <c r="Q98" i="24"/>
  <c r="B99" i="24"/>
  <c r="C99" i="24"/>
  <c r="E99" i="24"/>
  <c r="F99" i="24"/>
  <c r="G99" i="24"/>
  <c r="H99" i="24"/>
  <c r="I99" i="24"/>
  <c r="J99" i="24"/>
  <c r="K99" i="24"/>
  <c r="L99" i="24"/>
  <c r="M99" i="24"/>
  <c r="N99" i="24"/>
  <c r="O99" i="24"/>
  <c r="P99" i="24"/>
  <c r="Q99" i="24"/>
  <c r="B100" i="24"/>
  <c r="C100" i="24"/>
  <c r="E100" i="24"/>
  <c r="F100" i="24"/>
  <c r="G100" i="24"/>
  <c r="H100" i="24"/>
  <c r="I100" i="24"/>
  <c r="J100" i="24"/>
  <c r="K100" i="24"/>
  <c r="L100" i="24"/>
  <c r="M100" i="24"/>
  <c r="N100" i="24"/>
  <c r="O100" i="24"/>
  <c r="P100" i="24"/>
  <c r="Q100" i="24"/>
  <c r="B101" i="24"/>
  <c r="C101" i="24"/>
  <c r="E101" i="24"/>
  <c r="F101" i="24"/>
  <c r="G101" i="24"/>
  <c r="H101" i="24"/>
  <c r="I101" i="24"/>
  <c r="J101" i="24"/>
  <c r="K101" i="24"/>
  <c r="L101" i="24"/>
  <c r="M101" i="24"/>
  <c r="N101" i="24"/>
  <c r="O101" i="24"/>
  <c r="P101" i="24"/>
  <c r="Q101" i="24"/>
  <c r="B102" i="24"/>
  <c r="C102" i="24"/>
  <c r="E102" i="24"/>
  <c r="F102" i="24"/>
  <c r="G102" i="24"/>
  <c r="H102" i="24"/>
  <c r="I102" i="24"/>
  <c r="J102" i="24"/>
  <c r="K102" i="24"/>
  <c r="L102" i="24"/>
  <c r="M102" i="24"/>
  <c r="N102" i="24"/>
  <c r="O102" i="24"/>
  <c r="P102" i="24"/>
  <c r="Q102" i="24"/>
  <c r="B106" i="24"/>
  <c r="B2" i="26" s="1"/>
  <c r="C106" i="24"/>
  <c r="E106" i="24"/>
  <c r="F106" i="24"/>
  <c r="G106" i="24"/>
  <c r="H106" i="24"/>
  <c r="I106" i="24"/>
  <c r="J106" i="24"/>
  <c r="K106" i="24"/>
  <c r="L106" i="24"/>
  <c r="M106" i="24"/>
  <c r="N106" i="24"/>
  <c r="O106" i="24"/>
  <c r="P106" i="24"/>
  <c r="Q106" i="24"/>
  <c r="B107" i="24"/>
  <c r="B16" i="26" s="1"/>
  <c r="C107" i="24"/>
  <c r="E107" i="24"/>
  <c r="F107" i="24"/>
  <c r="G107" i="24"/>
  <c r="H107" i="24"/>
  <c r="I107" i="24"/>
  <c r="J107" i="24"/>
  <c r="K107" i="24"/>
  <c r="L107" i="24"/>
  <c r="M107" i="24"/>
  <c r="N107" i="24"/>
  <c r="O107" i="24"/>
  <c r="P107" i="24"/>
  <c r="Q107" i="24"/>
  <c r="B108" i="24"/>
  <c r="B10" i="26" s="1"/>
  <c r="C108" i="24"/>
  <c r="E108" i="24"/>
  <c r="F108" i="24"/>
  <c r="G108" i="24"/>
  <c r="H108" i="24"/>
  <c r="I108" i="24"/>
  <c r="J108" i="24"/>
  <c r="K108" i="24"/>
  <c r="L108" i="24"/>
  <c r="M108" i="24"/>
  <c r="N108" i="24"/>
  <c r="O108" i="24"/>
  <c r="P108" i="24"/>
  <c r="Q108" i="24"/>
  <c r="B109" i="24"/>
  <c r="B8" i="26" s="1"/>
  <c r="C109" i="24"/>
  <c r="E109" i="24"/>
  <c r="F109" i="24"/>
  <c r="G109" i="24"/>
  <c r="H109" i="24"/>
  <c r="I109" i="24"/>
  <c r="J109" i="24"/>
  <c r="K109" i="24"/>
  <c r="L109" i="24"/>
  <c r="M109" i="24"/>
  <c r="N109" i="24"/>
  <c r="O109" i="24"/>
  <c r="P109" i="24"/>
  <c r="Q109" i="24"/>
  <c r="B110" i="24"/>
  <c r="B6" i="26" s="1"/>
  <c r="C110" i="24"/>
  <c r="E110" i="24"/>
  <c r="F110" i="24"/>
  <c r="G110" i="24"/>
  <c r="H110" i="24"/>
  <c r="I110" i="24"/>
  <c r="J110" i="24"/>
  <c r="K110" i="24"/>
  <c r="L110" i="24"/>
  <c r="M110" i="24"/>
  <c r="N110" i="24"/>
  <c r="O110" i="24"/>
  <c r="P110" i="24"/>
  <c r="Q110" i="24"/>
  <c r="B111" i="24"/>
  <c r="B12" i="26" s="1"/>
  <c r="C111" i="24"/>
  <c r="E111" i="24"/>
  <c r="F111" i="24"/>
  <c r="G111" i="24"/>
  <c r="H111" i="24"/>
  <c r="I111" i="24"/>
  <c r="J111" i="24"/>
  <c r="K111" i="24"/>
  <c r="L111" i="24"/>
  <c r="M111" i="24"/>
  <c r="N111" i="24"/>
  <c r="O111" i="24"/>
  <c r="P111" i="24"/>
  <c r="Q111" i="24"/>
  <c r="B112" i="24"/>
  <c r="B14" i="26" s="1"/>
  <c r="C112" i="24"/>
  <c r="E112" i="24"/>
  <c r="F112" i="24"/>
  <c r="G112" i="24"/>
  <c r="H112" i="24"/>
  <c r="I112" i="24"/>
  <c r="J112" i="24"/>
  <c r="K112" i="24"/>
  <c r="L112" i="24"/>
  <c r="M112" i="24"/>
  <c r="N112" i="24"/>
  <c r="O112" i="24"/>
  <c r="P112" i="24"/>
  <c r="Q112" i="24"/>
  <c r="B113" i="24"/>
  <c r="B4" i="26" s="1"/>
  <c r="C113" i="24"/>
  <c r="E113" i="24"/>
  <c r="F113" i="24"/>
  <c r="G113" i="24"/>
  <c r="H113" i="24"/>
  <c r="I113" i="24"/>
  <c r="J113" i="24"/>
  <c r="K113" i="24"/>
  <c r="L113" i="24"/>
  <c r="M113" i="24"/>
  <c r="N113" i="24"/>
  <c r="O113" i="24"/>
  <c r="P113" i="24"/>
  <c r="Q113" i="24"/>
  <c r="B114" i="24"/>
  <c r="B5" i="26" s="1"/>
  <c r="C114" i="24"/>
  <c r="E114" i="24"/>
  <c r="F114" i="24"/>
  <c r="G114" i="24"/>
  <c r="H114" i="24"/>
  <c r="I114" i="24"/>
  <c r="J114" i="24"/>
  <c r="K114" i="24"/>
  <c r="L114" i="24"/>
  <c r="M114" i="24"/>
  <c r="N114" i="24"/>
  <c r="O114" i="24"/>
  <c r="P114" i="24"/>
  <c r="Q114" i="24"/>
  <c r="B115" i="24"/>
  <c r="B15" i="26" s="1"/>
  <c r="C115" i="24"/>
  <c r="E115" i="24"/>
  <c r="F115" i="24"/>
  <c r="G115" i="24"/>
  <c r="H115" i="24"/>
  <c r="I115" i="24"/>
  <c r="J115" i="24"/>
  <c r="K115" i="24"/>
  <c r="L115" i="24"/>
  <c r="M115" i="24"/>
  <c r="N115" i="24"/>
  <c r="O115" i="24"/>
  <c r="P115" i="24"/>
  <c r="Q115" i="24"/>
  <c r="B116" i="24"/>
  <c r="B13" i="26" s="1"/>
  <c r="C116" i="24"/>
  <c r="E116" i="24"/>
  <c r="F116" i="24"/>
  <c r="G116" i="24"/>
  <c r="H116" i="24"/>
  <c r="I116" i="24"/>
  <c r="J116" i="24"/>
  <c r="K116" i="24"/>
  <c r="L116" i="24"/>
  <c r="M116" i="24"/>
  <c r="N116" i="24"/>
  <c r="O116" i="24"/>
  <c r="P116" i="24"/>
  <c r="Q116" i="24"/>
  <c r="B117" i="24"/>
  <c r="B7" i="26" s="1"/>
  <c r="C117" i="24"/>
  <c r="E117" i="24"/>
  <c r="F117" i="24"/>
  <c r="G117" i="24"/>
  <c r="H117" i="24"/>
  <c r="I117" i="24"/>
  <c r="J117" i="24"/>
  <c r="K117" i="24"/>
  <c r="L117" i="24"/>
  <c r="M117" i="24"/>
  <c r="N117" i="24"/>
  <c r="O117" i="24"/>
  <c r="P117" i="24"/>
  <c r="Q117" i="24"/>
  <c r="B118" i="24"/>
  <c r="B9" i="26" s="1"/>
  <c r="C118" i="24"/>
  <c r="E118" i="24"/>
  <c r="F118" i="24"/>
  <c r="G118" i="24"/>
  <c r="H118" i="24"/>
  <c r="I118" i="24"/>
  <c r="J118" i="24"/>
  <c r="K118" i="24"/>
  <c r="L118" i="24"/>
  <c r="M118" i="24"/>
  <c r="N118" i="24"/>
  <c r="O118" i="24"/>
  <c r="P118" i="24"/>
  <c r="Q118" i="24"/>
  <c r="B119" i="24"/>
  <c r="B11" i="26" s="1"/>
  <c r="C119" i="24"/>
  <c r="E119" i="24"/>
  <c r="F119" i="24"/>
  <c r="G119" i="24"/>
  <c r="H119" i="24"/>
  <c r="I119" i="24"/>
  <c r="J119" i="24"/>
  <c r="K119" i="24"/>
  <c r="L119" i="24"/>
  <c r="M119" i="24"/>
  <c r="N119" i="24"/>
  <c r="O119" i="24"/>
  <c r="P119" i="24"/>
  <c r="Q119" i="24"/>
  <c r="B120" i="24"/>
  <c r="B17" i="26" s="1"/>
  <c r="C120" i="24"/>
  <c r="E120" i="24"/>
  <c r="F120" i="24"/>
  <c r="G120" i="24"/>
  <c r="H120" i="24"/>
  <c r="I120" i="24"/>
  <c r="J120" i="24"/>
  <c r="K120" i="24"/>
  <c r="L120" i="24"/>
  <c r="M120" i="24"/>
  <c r="N120" i="24"/>
  <c r="O120" i="24"/>
  <c r="P120" i="24"/>
  <c r="Q120" i="24"/>
  <c r="B121" i="24"/>
  <c r="B3" i="26" s="1"/>
  <c r="C121" i="24"/>
  <c r="E121" i="24"/>
  <c r="F121" i="24"/>
  <c r="G121" i="24"/>
  <c r="H121" i="24"/>
  <c r="I121" i="24"/>
  <c r="J121" i="24"/>
  <c r="K121" i="24"/>
  <c r="L121" i="24"/>
  <c r="M121" i="24"/>
  <c r="N121" i="24"/>
  <c r="O121" i="24"/>
  <c r="P121" i="24"/>
  <c r="Q121" i="24"/>
  <c r="B122" i="24"/>
  <c r="C122" i="24"/>
  <c r="E122" i="24"/>
  <c r="F122" i="24"/>
  <c r="G122" i="24"/>
  <c r="H122" i="24"/>
  <c r="I122" i="24"/>
  <c r="J122" i="24"/>
  <c r="K122" i="24"/>
  <c r="L122" i="24"/>
  <c r="M122" i="24"/>
  <c r="N122" i="24"/>
  <c r="O122" i="24"/>
  <c r="P122" i="24"/>
  <c r="Q122" i="24"/>
  <c r="B123" i="24"/>
  <c r="C123" i="24"/>
  <c r="E123" i="24"/>
  <c r="F123" i="24"/>
  <c r="G123" i="24"/>
  <c r="H123" i="24"/>
  <c r="I123" i="24"/>
  <c r="J123" i="24"/>
  <c r="K123" i="24"/>
  <c r="L123" i="24"/>
  <c r="M123" i="24"/>
  <c r="N123" i="24"/>
  <c r="O123" i="24"/>
  <c r="P123" i="24"/>
  <c r="Q123" i="24"/>
  <c r="B124" i="24"/>
  <c r="C124" i="24"/>
  <c r="E124" i="24"/>
  <c r="F124" i="24"/>
  <c r="G124" i="24"/>
  <c r="H124" i="24"/>
  <c r="I124" i="24"/>
  <c r="J124" i="24"/>
  <c r="K124" i="24"/>
  <c r="L124" i="24"/>
  <c r="M124" i="24"/>
  <c r="N124" i="24"/>
  <c r="O124" i="24"/>
  <c r="P124" i="24"/>
  <c r="Q124" i="24"/>
  <c r="B125" i="24"/>
  <c r="C125" i="24"/>
  <c r="E125" i="24"/>
  <c r="F125" i="24"/>
  <c r="G125" i="24"/>
  <c r="H125" i="24"/>
  <c r="I125" i="24"/>
  <c r="J125" i="24"/>
  <c r="K125" i="24"/>
  <c r="L125" i="24"/>
  <c r="M125" i="24"/>
  <c r="N125" i="24"/>
  <c r="O125" i="24"/>
  <c r="P125" i="24"/>
  <c r="Q125" i="24"/>
  <c r="B126" i="24"/>
  <c r="C126" i="24"/>
  <c r="E126" i="24"/>
  <c r="F126" i="24"/>
  <c r="G126" i="24"/>
  <c r="H126" i="24"/>
  <c r="I126" i="24"/>
  <c r="J126" i="24"/>
  <c r="K126" i="24"/>
  <c r="L126" i="24"/>
  <c r="M126" i="24"/>
  <c r="N126" i="24"/>
  <c r="O126" i="24"/>
  <c r="P126" i="24"/>
  <c r="Q126" i="24"/>
  <c r="B127" i="24"/>
  <c r="C127" i="24"/>
  <c r="E127" i="24"/>
  <c r="F127" i="24"/>
  <c r="G127" i="24"/>
  <c r="H127" i="24"/>
  <c r="I127" i="24"/>
  <c r="J127" i="24"/>
  <c r="K127" i="24"/>
  <c r="L127" i="24"/>
  <c r="M127" i="24"/>
  <c r="N127" i="24"/>
  <c r="O127" i="24"/>
  <c r="P127" i="24"/>
  <c r="Q127" i="24"/>
  <c r="B128" i="24"/>
  <c r="C128" i="24"/>
  <c r="E128" i="24"/>
  <c r="F128" i="24"/>
  <c r="G128" i="24"/>
  <c r="H128" i="24"/>
  <c r="I128" i="24"/>
  <c r="J128" i="24"/>
  <c r="K128" i="24"/>
  <c r="L128" i="24"/>
  <c r="M128" i="24"/>
  <c r="N128" i="24"/>
  <c r="O128" i="24"/>
  <c r="P128" i="24"/>
  <c r="Q128" i="24"/>
  <c r="B129" i="24"/>
  <c r="C129" i="24"/>
  <c r="E129" i="24"/>
  <c r="F129" i="24"/>
  <c r="G129" i="24"/>
  <c r="H129" i="24"/>
  <c r="I129" i="24"/>
  <c r="J129" i="24"/>
  <c r="K129" i="24"/>
  <c r="L129" i="24"/>
  <c r="M129" i="24"/>
  <c r="N129" i="24"/>
  <c r="O129" i="24"/>
  <c r="P129" i="24"/>
  <c r="Q129" i="24"/>
  <c r="B130" i="24"/>
  <c r="C130" i="24"/>
  <c r="E130" i="24"/>
  <c r="F130" i="24"/>
  <c r="G130" i="24"/>
  <c r="H130" i="24"/>
  <c r="I130" i="24"/>
  <c r="J130" i="24"/>
  <c r="K130" i="24"/>
  <c r="L130" i="24"/>
  <c r="M130" i="24"/>
  <c r="N130" i="24"/>
  <c r="O130" i="24"/>
  <c r="P130" i="24"/>
  <c r="Q130" i="24"/>
  <c r="B131" i="24"/>
  <c r="C131" i="24"/>
  <c r="E131" i="24"/>
  <c r="F131" i="24"/>
  <c r="G131" i="24"/>
  <c r="H131" i="24"/>
  <c r="I131" i="24"/>
  <c r="J131" i="24"/>
  <c r="K131" i="24"/>
  <c r="L131" i="24"/>
  <c r="M131" i="24"/>
  <c r="N131" i="24"/>
  <c r="O131" i="24"/>
  <c r="P131" i="24"/>
  <c r="Q131" i="24"/>
  <c r="B132" i="24"/>
  <c r="C132" i="24"/>
  <c r="E132" i="24"/>
  <c r="F132" i="24"/>
  <c r="G132" i="24"/>
  <c r="H132" i="24"/>
  <c r="I132" i="24"/>
  <c r="J132" i="24"/>
  <c r="K132" i="24"/>
  <c r="L132" i="24"/>
  <c r="M132" i="24"/>
  <c r="N132" i="24"/>
  <c r="O132" i="24"/>
  <c r="P132" i="24"/>
  <c r="Q132" i="24"/>
  <c r="B133" i="24"/>
  <c r="C133" i="24"/>
  <c r="E133" i="24"/>
  <c r="F133" i="24"/>
  <c r="G133" i="24"/>
  <c r="H133" i="24"/>
  <c r="I133" i="24"/>
  <c r="J133" i="24"/>
  <c r="K133" i="24"/>
  <c r="L133" i="24"/>
  <c r="M133" i="24"/>
  <c r="N133" i="24"/>
  <c r="O133" i="24"/>
  <c r="P133" i="24"/>
  <c r="Q133" i="24"/>
  <c r="B134" i="24"/>
  <c r="C134" i="24"/>
  <c r="E134" i="24"/>
  <c r="F134" i="24"/>
  <c r="G134" i="24"/>
  <c r="H134" i="24"/>
  <c r="I134" i="24"/>
  <c r="J134" i="24"/>
  <c r="K134" i="24"/>
  <c r="L134" i="24"/>
  <c r="M134" i="24"/>
  <c r="N134" i="24"/>
  <c r="O134" i="24"/>
  <c r="P134" i="24"/>
  <c r="Q134" i="24"/>
  <c r="B135" i="24"/>
  <c r="C135" i="24"/>
  <c r="E135" i="24"/>
  <c r="F135" i="24"/>
  <c r="G135" i="24"/>
  <c r="H135" i="24"/>
  <c r="I135" i="24"/>
  <c r="J135" i="24"/>
  <c r="K135" i="24"/>
  <c r="L135" i="24"/>
  <c r="M135" i="24"/>
  <c r="N135" i="24"/>
  <c r="O135" i="24"/>
  <c r="P135" i="24"/>
  <c r="Q135" i="24"/>
  <c r="E2" i="27"/>
  <c r="E3" i="27"/>
  <c r="E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B6" i="29"/>
  <c r="L6" i="29"/>
  <c r="L7" i="29" s="1"/>
  <c r="L8" i="29" s="1"/>
  <c r="L9" i="29" s="1"/>
  <c r="A7" i="29"/>
  <c r="A8" i="29" s="1"/>
  <c r="K7" i="29"/>
  <c r="B2" i="6"/>
  <c r="F2" i="6"/>
  <c r="B6" i="6"/>
  <c r="X8" i="6"/>
  <c r="Y8" i="6"/>
  <c r="X9" i="6"/>
  <c r="Y9" i="6"/>
  <c r="X10" i="6"/>
  <c r="Y10" i="6"/>
  <c r="X11" i="6"/>
  <c r="Y11" i="6"/>
  <c r="X12" i="6"/>
  <c r="Y12" i="6"/>
  <c r="X13" i="6"/>
  <c r="Y13" i="6"/>
  <c r="X14" i="6"/>
  <c r="Y14" i="6"/>
  <c r="X15" i="6"/>
  <c r="Y15" i="6"/>
  <c r="X16" i="6"/>
  <c r="Y16" i="6"/>
  <c r="X17" i="6"/>
  <c r="Y17" i="6"/>
  <c r="B21" i="6"/>
  <c r="X23" i="6"/>
  <c r="Y23" i="6"/>
  <c r="X24" i="6"/>
  <c r="Y24" i="6"/>
  <c r="X25" i="6"/>
  <c r="Y25" i="6"/>
  <c r="X26" i="6"/>
  <c r="Y26" i="6"/>
  <c r="X27" i="6"/>
  <c r="Y27" i="6"/>
  <c r="X28" i="6"/>
  <c r="Y28" i="6"/>
  <c r="X29" i="6"/>
  <c r="Y29" i="6"/>
  <c r="X30" i="6"/>
  <c r="Y30" i="6"/>
  <c r="X31" i="6"/>
  <c r="Y31" i="6"/>
  <c r="X32" i="6"/>
  <c r="Y32" i="6"/>
  <c r="B36" i="6"/>
  <c r="X38" i="6"/>
  <c r="Y38" i="6"/>
  <c r="X39" i="6"/>
  <c r="Y39" i="6"/>
  <c r="X40" i="6"/>
  <c r="Y40" i="6"/>
  <c r="X41" i="6"/>
  <c r="Y41" i="6"/>
  <c r="X42" i="6"/>
  <c r="Y42" i="6"/>
  <c r="X43" i="6"/>
  <c r="Y43" i="6"/>
  <c r="X44" i="6"/>
  <c r="Y44" i="6"/>
  <c r="X45" i="6"/>
  <c r="Y45" i="6"/>
  <c r="X46" i="6"/>
  <c r="Y46" i="6"/>
  <c r="X47" i="6"/>
  <c r="Y47" i="6"/>
  <c r="B51" i="6"/>
  <c r="X53" i="6"/>
  <c r="Y53" i="6"/>
  <c r="X54" i="6"/>
  <c r="Y54" i="6"/>
  <c r="X55" i="6"/>
  <c r="Y55" i="6"/>
  <c r="X56" i="6"/>
  <c r="Y56" i="6"/>
  <c r="X57" i="6"/>
  <c r="Y57" i="6"/>
  <c r="X58" i="6"/>
  <c r="Y58" i="6"/>
  <c r="X59" i="6"/>
  <c r="Y59" i="6"/>
  <c r="X60" i="6"/>
  <c r="Y60" i="6"/>
  <c r="X61" i="6"/>
  <c r="Y61" i="6"/>
  <c r="X62" i="6"/>
  <c r="Y62" i="6"/>
  <c r="B66" i="6"/>
  <c r="X68" i="6"/>
  <c r="Y68" i="6"/>
  <c r="X69" i="6"/>
  <c r="Y69" i="6"/>
  <c r="X70" i="6"/>
  <c r="Y70" i="6"/>
  <c r="X71" i="6"/>
  <c r="Y71" i="6"/>
  <c r="X72" i="6"/>
  <c r="Y72" i="6"/>
  <c r="X73" i="6"/>
  <c r="Y73" i="6"/>
  <c r="X74" i="6"/>
  <c r="Y74" i="6"/>
  <c r="X75" i="6"/>
  <c r="Y75" i="6"/>
  <c r="X76" i="6"/>
  <c r="Y76" i="6"/>
  <c r="X77" i="6"/>
  <c r="Y77" i="6"/>
  <c r="CL10" i="36"/>
  <c r="BX10" i="36"/>
  <c r="AC68" i="6"/>
  <c r="R13" i="36"/>
  <c r="D13" i="36" s="1"/>
  <c r="AC8" i="6" s="1"/>
  <c r="R24" i="36"/>
  <c r="D24" i="36" s="1"/>
  <c r="AC9" i="6" s="1"/>
  <c r="R35" i="36"/>
  <c r="F5" i="27"/>
  <c r="G5" i="27"/>
  <c r="G16" i="27"/>
  <c r="F7" i="27"/>
  <c r="D10" i="27"/>
  <c r="G10" i="27"/>
  <c r="C11" i="27"/>
  <c r="F11" i="27"/>
  <c r="D20" i="27"/>
  <c r="F12" i="27"/>
  <c r="G12" i="27"/>
  <c r="C17" i="27"/>
  <c r="F17" i="27"/>
  <c r="G17" i="27"/>
  <c r="C44" i="27"/>
  <c r="F44" i="27"/>
  <c r="G44" i="27"/>
  <c r="C45" i="27"/>
  <c r="F45" i="27"/>
  <c r="G45" i="27"/>
  <c r="D46" i="27"/>
  <c r="F46" i="27"/>
  <c r="G46" i="27"/>
  <c r="C47" i="27"/>
  <c r="F47" i="27"/>
  <c r="G47" i="27"/>
  <c r="D48" i="27"/>
  <c r="F48" i="27"/>
  <c r="G48" i="27"/>
  <c r="C49" i="27"/>
  <c r="F49" i="27"/>
  <c r="G49" i="27"/>
  <c r="D50" i="27"/>
  <c r="F50" i="27"/>
  <c r="G50" i="27"/>
  <c r="F51" i="27"/>
  <c r="G51" i="27"/>
  <c r="D52" i="27"/>
  <c r="F52" i="27"/>
  <c r="G52" i="27"/>
  <c r="C53" i="27"/>
  <c r="F53" i="27"/>
  <c r="G53" i="27"/>
  <c r="C54" i="27"/>
  <c r="F54" i="27"/>
  <c r="G54" i="27"/>
  <c r="F55" i="27"/>
  <c r="G55" i="27"/>
  <c r="F56" i="27"/>
  <c r="G56" i="27"/>
  <c r="D57" i="27"/>
  <c r="F57" i="27"/>
  <c r="G57" i="27"/>
  <c r="D58" i="27"/>
  <c r="F58" i="27"/>
  <c r="G58" i="27"/>
  <c r="D59" i="27"/>
  <c r="F59" i="27"/>
  <c r="G59" i="27"/>
  <c r="C60" i="27"/>
  <c r="F60" i="27"/>
  <c r="G60" i="27"/>
  <c r="C61" i="27"/>
  <c r="D61" i="27"/>
  <c r="F61" i="27"/>
  <c r="G61" i="27"/>
  <c r="F62" i="27"/>
  <c r="G62" i="27"/>
  <c r="C63" i="27"/>
  <c r="F63" i="27"/>
  <c r="G63" i="27"/>
  <c r="C64" i="27"/>
  <c r="D64" i="27"/>
  <c r="F64" i="27"/>
  <c r="G64" i="27"/>
  <c r="C65" i="27"/>
  <c r="D65" i="27"/>
  <c r="F65" i="27"/>
  <c r="G65" i="27"/>
  <c r="D66" i="27"/>
  <c r="F66" i="27"/>
  <c r="G66" i="27"/>
  <c r="C67" i="27"/>
  <c r="F67" i="27"/>
  <c r="G67" i="27"/>
  <c r="F68" i="27"/>
  <c r="G68" i="27"/>
  <c r="C69" i="27"/>
  <c r="F69" i="27"/>
  <c r="G69" i="27"/>
  <c r="D70" i="27"/>
  <c r="F70" i="27"/>
  <c r="G70" i="27"/>
  <c r="F71" i="27"/>
  <c r="G71" i="27"/>
  <c r="C72" i="27"/>
  <c r="D72" i="27"/>
  <c r="F72" i="27"/>
  <c r="G72" i="27"/>
  <c r="F73" i="27"/>
  <c r="G73" i="27"/>
  <c r="AJ10" i="36"/>
  <c r="AJ18" i="36" s="1"/>
  <c r="V18" i="36" s="1"/>
  <c r="AC24" i="6" s="1"/>
  <c r="Z10" i="37"/>
  <c r="Z18" i="37" s="1"/>
  <c r="CL18" i="36"/>
  <c r="BX18" i="36"/>
  <c r="AC69" i="6"/>
  <c r="BD26" i="36"/>
  <c r="EE8" i="36"/>
  <c r="EE16" i="36"/>
  <c r="EE20" i="36"/>
  <c r="EE7" i="36"/>
  <c r="EE19" i="36"/>
  <c r="EF5" i="36"/>
  <c r="AN15" i="36"/>
  <c r="AT15" i="36" s="1"/>
  <c r="EE6" i="36"/>
  <c r="EE10" i="36"/>
  <c r="EE18" i="36"/>
  <c r="EF16" i="36"/>
  <c r="EE9" i="36"/>
  <c r="EE17" i="36"/>
  <c r="EE21" i="36"/>
  <c r="EE5" i="36"/>
  <c r="AA23" i="6"/>
  <c r="BD58" i="36"/>
  <c r="AA24" i="6"/>
  <c r="T63" i="37"/>
  <c r="M143" i="37"/>
  <c r="N143" i="37"/>
  <c r="Q143" i="37"/>
  <c r="T143" i="37"/>
  <c r="G143" i="37"/>
  <c r="L143" i="37"/>
  <c r="I143" i="37"/>
  <c r="E15" i="37"/>
  <c r="R15" i="37"/>
  <c r="I15" i="37"/>
  <c r="F15" i="37"/>
  <c r="L15" i="37"/>
  <c r="BY8" i="36"/>
  <c r="E159" i="37"/>
  <c r="T159" i="37"/>
  <c r="M159" i="37"/>
  <c r="G56" i="37"/>
  <c r="H128" i="37"/>
  <c r="K128" i="37"/>
  <c r="C128" i="37"/>
  <c r="P128" i="37"/>
  <c r="E62" i="37"/>
  <c r="CF8" i="36"/>
  <c r="CB8" i="36"/>
  <c r="CD8" i="36"/>
  <c r="O64" i="37"/>
  <c r="G64" i="37"/>
  <c r="Q64" i="37"/>
  <c r="L159" i="37"/>
  <c r="K159" i="37"/>
  <c r="J159" i="37"/>
  <c r="O159" i="37"/>
  <c r="R159" i="37"/>
  <c r="F159" i="37"/>
  <c r="C159" i="37"/>
  <c r="AV159" i="37" s="1"/>
  <c r="H159" i="37"/>
  <c r="G159" i="37"/>
  <c r="DI43" i="36"/>
  <c r="DM40" i="36"/>
  <c r="Q15" i="37"/>
  <c r="T15" i="37"/>
  <c r="C15" i="37"/>
  <c r="AV15" i="37" s="1"/>
  <c r="K15" i="37"/>
  <c r="H15" i="37"/>
  <c r="G15" i="37"/>
  <c r="S15" i="37"/>
  <c r="M7" i="37"/>
  <c r="CV7" i="36"/>
  <c r="CE8" i="36"/>
  <c r="CC8" i="36"/>
  <c r="DM32" i="36"/>
  <c r="K8" i="29"/>
  <c r="K9" i="29"/>
  <c r="K10" i="29"/>
  <c r="K11" i="29" s="1"/>
  <c r="K12" i="29" s="1"/>
  <c r="K13" i="29" s="1"/>
  <c r="K14" i="29" s="1"/>
  <c r="K15" i="29" s="1"/>
  <c r="K16" i="29" s="1"/>
  <c r="K17" i="29" s="1"/>
  <c r="K18" i="29" s="1"/>
  <c r="K19" i="29" s="1"/>
  <c r="K20" i="29" s="1"/>
  <c r="K21" i="29" s="1"/>
  <c r="DD35" i="36"/>
  <c r="DD46" i="36"/>
  <c r="CP46" i="36" s="1"/>
  <c r="CP24" i="36"/>
  <c r="BD10" i="36"/>
  <c r="AA53" i="6"/>
  <c r="CO28" i="36"/>
  <c r="CZ28" i="36" s="1"/>
  <c r="CT11" i="36"/>
  <c r="I9" i="36"/>
  <c r="CF16" i="36"/>
  <c r="C96" i="37"/>
  <c r="K56" i="37"/>
  <c r="EB7" i="36"/>
  <c r="BN16" i="36"/>
  <c r="BL64" i="36"/>
  <c r="BJ16" i="36"/>
  <c r="BE16" i="36"/>
  <c r="BM16" i="36"/>
  <c r="C30" i="37"/>
  <c r="AV30" i="37" s="1"/>
  <c r="BG71" i="36"/>
  <c r="L62" i="36"/>
  <c r="EC8" i="36"/>
  <c r="L63" i="37"/>
  <c r="N55" i="36"/>
  <c r="D44" i="36"/>
  <c r="K44" i="36" s="1"/>
  <c r="N44" i="36"/>
  <c r="W39" i="36"/>
  <c r="BN31" i="36"/>
  <c r="E135" i="37"/>
  <c r="L135" i="37"/>
  <c r="C50" i="36"/>
  <c r="N50" i="36" s="1"/>
  <c r="H50" i="36"/>
  <c r="AO63" i="36"/>
  <c r="AV63" i="36"/>
  <c r="AP63" i="36"/>
  <c r="E143" i="37"/>
  <c r="O143" i="37"/>
  <c r="K143" i="37"/>
  <c r="P143" i="37"/>
  <c r="S143" i="37"/>
  <c r="DJ43" i="36"/>
  <c r="N15" i="37"/>
  <c r="J15" i="37"/>
  <c r="M15" i="37"/>
  <c r="CX10" i="36"/>
  <c r="CW29" i="36"/>
  <c r="CV41" i="36"/>
  <c r="CR7" i="36"/>
  <c r="EB21" i="36"/>
  <c r="CF30" i="36"/>
  <c r="BW38" i="36"/>
  <c r="CH38" i="36" s="1"/>
  <c r="AA68" i="6"/>
  <c r="BE69" i="36"/>
  <c r="BP69" i="36" s="1"/>
  <c r="AM21" i="36"/>
  <c r="AX21" i="36" s="1"/>
  <c r="AU21" i="36"/>
  <c r="AU25" i="36" s="1"/>
  <c r="AR21" i="36"/>
  <c r="AR25" i="36" s="1"/>
  <c r="AS21" i="36"/>
  <c r="AS25" i="36" s="1"/>
  <c r="AP37" i="36"/>
  <c r="AP41" i="36" s="1"/>
  <c r="AO37" i="36"/>
  <c r="AO41" i="36" s="1"/>
  <c r="AQ42" i="36" s="1"/>
  <c r="AB42" i="6" s="1"/>
  <c r="AT37" i="36"/>
  <c r="AT41" i="36" s="1"/>
  <c r="AV37" i="36"/>
  <c r="AV41" i="36" s="1"/>
  <c r="AU37" i="36"/>
  <c r="AU41" i="36" s="1"/>
  <c r="AM37" i="36"/>
  <c r="AX37" i="36" s="1"/>
  <c r="AR37" i="36"/>
  <c r="AR41" i="36" s="1"/>
  <c r="AS37" i="36"/>
  <c r="AS41" i="36" s="1"/>
  <c r="AQ37" i="36"/>
  <c r="AQ41" i="36" s="1"/>
  <c r="AP72" i="36"/>
  <c r="AP46" i="36"/>
  <c r="AL66" i="36"/>
  <c r="AC31" i="36"/>
  <c r="AA31" i="36"/>
  <c r="X31" i="36"/>
  <c r="AD31" i="36"/>
  <c r="G22" i="36"/>
  <c r="K22" i="36"/>
  <c r="E22" i="36"/>
  <c r="BD74" i="36"/>
  <c r="AL50" i="36"/>
  <c r="AA25" i="6"/>
  <c r="AA26" i="6"/>
  <c r="AA31" i="6"/>
  <c r="BV50" i="36"/>
  <c r="AA57" i="6"/>
  <c r="AA74" i="6"/>
  <c r="AA27" i="6"/>
  <c r="AA41" i="6"/>
  <c r="AL58" i="36"/>
  <c r="AA60" i="6"/>
  <c r="AL10" i="36"/>
  <c r="AL26" i="36"/>
  <c r="AA42" i="6"/>
  <c r="AA56" i="6"/>
  <c r="T50" i="36"/>
  <c r="AA77" i="6"/>
  <c r="N33" i="36"/>
  <c r="DZ33" i="36"/>
  <c r="N66" i="36"/>
  <c r="DZ66" i="36"/>
  <c r="CH16" i="36"/>
  <c r="N22" i="36"/>
  <c r="EB8" i="36"/>
  <c r="CV8" i="36"/>
  <c r="CL26" i="36"/>
  <c r="CL34" i="36" s="1"/>
  <c r="AS62" i="36"/>
  <c r="AU62" i="36"/>
  <c r="AU63" i="36"/>
  <c r="AM63" i="36"/>
  <c r="AX63" i="36" s="1"/>
  <c r="C7" i="37"/>
  <c r="AV7" i="37" s="1"/>
  <c r="CP35" i="36"/>
  <c r="D31" i="27"/>
  <c r="C39" i="27"/>
  <c r="AD55" i="36"/>
  <c r="BY79" i="36"/>
  <c r="G127" i="37"/>
  <c r="L127" i="37"/>
  <c r="N127" i="37"/>
  <c r="H127" i="37"/>
  <c r="Q127" i="37"/>
  <c r="P127" i="37"/>
  <c r="M127" i="37"/>
  <c r="F127" i="37"/>
  <c r="J127" i="37"/>
  <c r="S127" i="37"/>
  <c r="E127" i="37"/>
  <c r="R127" i="37"/>
  <c r="K127" i="37"/>
  <c r="T127" i="37"/>
  <c r="C127" i="37"/>
  <c r="AV127" i="37" s="1"/>
  <c r="CE79" i="36"/>
  <c r="BT18" i="36"/>
  <c r="BF18" i="36" s="1"/>
  <c r="AC54" i="6" s="1"/>
  <c r="DG42" i="36"/>
  <c r="DR42" i="36" s="1"/>
  <c r="DL42" i="36"/>
  <c r="DM42" i="36"/>
  <c r="DI42" i="36"/>
  <c r="DN42" i="36"/>
  <c r="L88" i="37"/>
  <c r="K88" i="37"/>
  <c r="K11" i="36"/>
  <c r="DZ42" i="36"/>
  <c r="V10" i="36"/>
  <c r="AC23" i="6" s="1"/>
  <c r="I11" i="36"/>
  <c r="H11" i="36"/>
  <c r="J53" i="36"/>
  <c r="DV35" i="36"/>
  <c r="DH35" i="36"/>
  <c r="AN10" i="36"/>
  <c r="AC38" i="6" s="1"/>
  <c r="BB18" i="36"/>
  <c r="AN18" i="36"/>
  <c r="AC39" i="6"/>
  <c r="L30" i="36"/>
  <c r="CB39" i="36"/>
  <c r="X63" i="36"/>
  <c r="AB63" i="36"/>
  <c r="M86" i="37"/>
  <c r="H103" i="37"/>
  <c r="Y63" i="36"/>
  <c r="AT21" i="36"/>
  <c r="AT25" i="36" s="1"/>
  <c r="AP21" i="36"/>
  <c r="AP25" i="36" s="1"/>
  <c r="AV21" i="36"/>
  <c r="AV25" i="36" s="1"/>
  <c r="AO21" i="36"/>
  <c r="AO25" i="36" s="1"/>
  <c r="AU26" i="36" s="1"/>
  <c r="AR14" i="36"/>
  <c r="AD63" i="36"/>
  <c r="AC63" i="36"/>
  <c r="C55" i="27"/>
  <c r="C2" i="27"/>
  <c r="DJ7" i="36"/>
  <c r="DI7" i="36"/>
  <c r="DK7" i="36"/>
  <c r="D35" i="27"/>
  <c r="D22" i="27"/>
  <c r="D38" i="27"/>
  <c r="D24" i="27"/>
  <c r="C36" i="27"/>
  <c r="C33" i="27"/>
  <c r="D9" i="27"/>
  <c r="C27" i="27"/>
  <c r="C12" i="27"/>
  <c r="C41" i="27"/>
  <c r="D42" i="27"/>
  <c r="C19" i="27"/>
  <c r="C26" i="27"/>
  <c r="D6" i="27"/>
  <c r="D40" i="27"/>
  <c r="C38" i="27"/>
  <c r="H41" i="36"/>
  <c r="C62" i="36"/>
  <c r="N62" i="36" s="1"/>
  <c r="L8" i="36"/>
  <c r="H76" i="36"/>
  <c r="H86" i="36"/>
  <c r="K86" i="36"/>
  <c r="E86" i="36"/>
  <c r="L86" i="36"/>
  <c r="J86" i="36"/>
  <c r="C86" i="36"/>
  <c r="N86" i="36" s="1"/>
  <c r="I86" i="36"/>
  <c r="K32" i="36"/>
  <c r="I32" i="36"/>
  <c r="L32" i="36"/>
  <c r="G32" i="36"/>
  <c r="H64" i="36"/>
  <c r="W21" i="36"/>
  <c r="W25" i="36" s="1"/>
  <c r="U21" i="36"/>
  <c r="AF21" i="36" s="1"/>
  <c r="AS30" i="36"/>
  <c r="AR30" i="36"/>
  <c r="AQ30" i="36"/>
  <c r="AT30" i="36"/>
  <c r="AM30" i="36"/>
  <c r="AX30" i="36" s="1"/>
  <c r="AV30" i="36"/>
  <c r="CS31" i="36"/>
  <c r="CW31" i="36"/>
  <c r="D44" i="27"/>
  <c r="D47" i="27"/>
  <c r="D10" i="37"/>
  <c r="Z26" i="37"/>
  <c r="AJ26" i="36"/>
  <c r="AJ34" i="36" s="1"/>
  <c r="D49" i="27"/>
  <c r="D7" i="27"/>
  <c r="D45" i="27"/>
  <c r="C31" i="27"/>
  <c r="D5" i="27"/>
  <c r="C32" i="27"/>
  <c r="C5" i="27"/>
  <c r="D37" i="27"/>
  <c r="D32" i="27"/>
  <c r="D36" i="27"/>
  <c r="D18" i="27"/>
  <c r="C24" i="27"/>
  <c r="D28" i="27"/>
  <c r="C29" i="27"/>
  <c r="C8" i="27"/>
  <c r="C50" i="27"/>
  <c r="D13" i="27"/>
  <c r="C42" i="27"/>
  <c r="D33" i="27"/>
  <c r="D12" i="27"/>
  <c r="C9" i="27"/>
  <c r="C25" i="27"/>
  <c r="D54" i="27"/>
  <c r="D41" i="27"/>
  <c r="C7" i="27"/>
  <c r="C30" i="27"/>
  <c r="D67" i="27"/>
  <c r="D60" i="27"/>
  <c r="C57" i="27"/>
  <c r="D53" i="27"/>
  <c r="C48" i="27"/>
  <c r="BT26" i="36"/>
  <c r="DN7" i="36"/>
  <c r="DO7" i="36"/>
  <c r="DZ7" i="36" s="1"/>
  <c r="DL7" i="36"/>
  <c r="BV18" i="36"/>
  <c r="BJ64" i="36"/>
  <c r="D51" i="27"/>
  <c r="V26" i="36"/>
  <c r="AC25" i="6" s="1"/>
  <c r="C11" i="36"/>
  <c r="L11" i="36"/>
  <c r="G11" i="36"/>
  <c r="J52" i="36"/>
  <c r="K82" i="36"/>
  <c r="K89" i="36" s="1"/>
  <c r="C82" i="36"/>
  <c r="N82" i="36" s="1"/>
  <c r="H109" i="36"/>
  <c r="C109" i="36"/>
  <c r="N109" i="36" s="1"/>
  <c r="L109" i="36"/>
  <c r="F109" i="36"/>
  <c r="E109" i="36"/>
  <c r="Y6" i="36"/>
  <c r="BB26" i="36"/>
  <c r="AN26" i="36" s="1"/>
  <c r="AC40" i="6" s="1"/>
  <c r="DV46" i="36"/>
  <c r="DH46" i="36" s="1"/>
  <c r="BV66" i="36"/>
  <c r="AA54" i="6"/>
  <c r="AA32" i="6"/>
  <c r="T58" i="36"/>
  <c r="BD82" i="36"/>
  <c r="BV34" i="36"/>
  <c r="AA58" i="6"/>
  <c r="BM8" i="36"/>
  <c r="L31" i="37"/>
  <c r="C31" i="37"/>
  <c r="AV31" i="37" s="1"/>
  <c r="T31" i="37"/>
  <c r="P31" i="37"/>
  <c r="R31" i="37"/>
  <c r="H20" i="36"/>
  <c r="G37" i="37"/>
  <c r="G41" i="37" s="1"/>
  <c r="P37" i="37"/>
  <c r="P41" i="37" s="1"/>
  <c r="O53" i="37"/>
  <c r="O57" i="37" s="1"/>
  <c r="E53" i="37"/>
  <c r="E57" i="37" s="1"/>
  <c r="K58" i="37" s="1"/>
  <c r="I53" i="37"/>
  <c r="I57" i="37" s="1"/>
  <c r="N53" i="37"/>
  <c r="N57" i="37" s="1"/>
  <c r="M53" i="37"/>
  <c r="M57" i="37" s="1"/>
  <c r="L53" i="37"/>
  <c r="L57" i="37" s="1"/>
  <c r="J53" i="37"/>
  <c r="J57" i="37" s="1"/>
  <c r="S53" i="37"/>
  <c r="S57" i="37" s="1"/>
  <c r="R53" i="37"/>
  <c r="R57" i="37" s="1"/>
  <c r="F53" i="37"/>
  <c r="F57" i="37" s="1"/>
  <c r="P53" i="37"/>
  <c r="P57" i="37" s="1"/>
  <c r="K53" i="37"/>
  <c r="K57" i="37" s="1"/>
  <c r="G53" i="37"/>
  <c r="G57" i="37" s="1"/>
  <c r="T53" i="37"/>
  <c r="T57" i="37" s="1"/>
  <c r="Q53" i="37"/>
  <c r="Q57" i="37" s="1"/>
  <c r="H53" i="37"/>
  <c r="H57" i="37" s="1"/>
  <c r="S69" i="37"/>
  <c r="S73" i="37" s="1"/>
  <c r="G69" i="37"/>
  <c r="G73" i="37" s="1"/>
  <c r="K85" i="37"/>
  <c r="K89" i="37" s="1"/>
  <c r="M101" i="37"/>
  <c r="M105" i="37" s="1"/>
  <c r="N101" i="37"/>
  <c r="N105" i="37" s="1"/>
  <c r="Q101" i="37"/>
  <c r="Q105" i="37" s="1"/>
  <c r="C117" i="37"/>
  <c r="AV117" i="37" s="1"/>
  <c r="M149" i="37"/>
  <c r="M153" i="37" s="1"/>
  <c r="O157" i="37"/>
  <c r="O161" i="37" s="1"/>
  <c r="Q157" i="37"/>
  <c r="Q161" i="37" s="1"/>
  <c r="F157" i="37"/>
  <c r="F161" i="37" s="1"/>
  <c r="P157" i="37"/>
  <c r="P161" i="37" s="1"/>
  <c r="S157" i="37"/>
  <c r="S161" i="37" s="1"/>
  <c r="H157" i="37"/>
  <c r="H161" i="37" s="1"/>
  <c r="R157" i="37"/>
  <c r="R161" i="37" s="1"/>
  <c r="G157" i="37"/>
  <c r="G161" i="37" s="1"/>
  <c r="T157" i="37"/>
  <c r="T161" i="37" s="1"/>
  <c r="M157" i="37"/>
  <c r="M161" i="37" s="1"/>
  <c r="E157" i="37"/>
  <c r="E161" i="37" s="1"/>
  <c r="K162" i="37" s="1"/>
  <c r="W157" i="37" s="1"/>
  <c r="I157" i="37"/>
  <c r="I161" i="37" s="1"/>
  <c r="C157" i="37"/>
  <c r="AV157" i="37" s="1"/>
  <c r="K157" i="37"/>
  <c r="K161" i="37" s="1"/>
  <c r="J157" i="37"/>
  <c r="J161" i="37" s="1"/>
  <c r="L157" i="37"/>
  <c r="L161" i="37" s="1"/>
  <c r="P69" i="37"/>
  <c r="P73" i="37" s="1"/>
  <c r="N157" i="37"/>
  <c r="N161" i="37" s="1"/>
  <c r="C53" i="37"/>
  <c r="AV53" i="37" s="1"/>
  <c r="T101" i="37"/>
  <c r="T105" i="37" s="1"/>
  <c r="AM62" i="36"/>
  <c r="AX62" i="36" s="1"/>
  <c r="AT62" i="36"/>
  <c r="AQ62" i="36"/>
  <c r="AP62" i="36"/>
  <c r="AS63" i="36"/>
  <c r="L50" i="36"/>
  <c r="E50" i="36"/>
  <c r="F50" i="36"/>
  <c r="C74" i="36"/>
  <c r="N74" i="36" s="1"/>
  <c r="BL72" i="36"/>
  <c r="CA62" i="36"/>
  <c r="BJ79" i="36"/>
  <c r="H117" i="37"/>
  <c r="H121" i="37" s="1"/>
  <c r="CT6" i="36"/>
  <c r="DP43" i="36"/>
  <c r="DG43" i="36"/>
  <c r="DR43" i="36" s="1"/>
  <c r="DO43" i="36"/>
  <c r="DZ43" i="36" s="1"/>
  <c r="DN43" i="36"/>
  <c r="DK43" i="36"/>
  <c r="DL40" i="36"/>
  <c r="DO44" i="36"/>
  <c r="G50" i="36"/>
  <c r="AM47" i="36"/>
  <c r="AX47" i="36" s="1"/>
  <c r="BG21" i="36"/>
  <c r="BG25" i="36" s="1"/>
  <c r="BM21" i="36"/>
  <c r="BM25" i="36" s="1"/>
  <c r="BJ21" i="36"/>
  <c r="BJ25" i="36" s="1"/>
  <c r="BL21" i="36"/>
  <c r="BL25" i="36" s="1"/>
  <c r="BJ78" i="36"/>
  <c r="CD56" i="36"/>
  <c r="CC56" i="36"/>
  <c r="CO41" i="36"/>
  <c r="CZ41" i="36" s="1"/>
  <c r="CW41" i="36"/>
  <c r="CS41" i="36"/>
  <c r="CQ41" i="36"/>
  <c r="CX41" i="36"/>
  <c r="EB30" i="36"/>
  <c r="DH30" i="36"/>
  <c r="DM30" i="36" s="1"/>
  <c r="J69" i="37"/>
  <c r="J73" i="37" s="1"/>
  <c r="E69" i="37"/>
  <c r="E73" i="37" s="1"/>
  <c r="K74" i="37" s="1"/>
  <c r="W72" i="37" s="1"/>
  <c r="K69" i="37"/>
  <c r="K73" i="37" s="1"/>
  <c r="M69" i="37"/>
  <c r="M73" i="37" s="1"/>
  <c r="F69" i="37"/>
  <c r="F73" i="37" s="1"/>
  <c r="T69" i="37"/>
  <c r="T73" i="37" s="1"/>
  <c r="N69" i="37"/>
  <c r="N73" i="37" s="1"/>
  <c r="R69" i="37"/>
  <c r="R73" i="37" s="1"/>
  <c r="G141" i="37"/>
  <c r="G145" i="37" s="1"/>
  <c r="AS6" i="36"/>
  <c r="BN21" i="36"/>
  <c r="BN25" i="36" s="1"/>
  <c r="CT41" i="36"/>
  <c r="I69" i="37"/>
  <c r="I73" i="37" s="1"/>
  <c r="H69" i="37"/>
  <c r="H73" i="37" s="1"/>
  <c r="U72" i="36"/>
  <c r="U69" i="36"/>
  <c r="AF69" i="36" s="1"/>
  <c r="Y69" i="36"/>
  <c r="Y73" i="36" s="1"/>
  <c r="AA69" i="36"/>
  <c r="AA73" i="36" s="1"/>
  <c r="Z69" i="36"/>
  <c r="Z73" i="36" s="1"/>
  <c r="AD69" i="36"/>
  <c r="AD73" i="36" s="1"/>
  <c r="Y79" i="36"/>
  <c r="AA72" i="36"/>
  <c r="AB69" i="36"/>
  <c r="AB73" i="36" s="1"/>
  <c r="BH21" i="36"/>
  <c r="BH25" i="36" s="1"/>
  <c r="BI21" i="36"/>
  <c r="BI25" i="36" s="1"/>
  <c r="CR41" i="36"/>
  <c r="C69" i="37"/>
  <c r="AV69" i="37" s="1"/>
  <c r="Q69" i="37"/>
  <c r="Q73" i="37" s="1"/>
  <c r="T141" i="37"/>
  <c r="T145" i="37" s="1"/>
  <c r="X40" i="36"/>
  <c r="W69" i="36"/>
  <c r="W73" i="36" s="1"/>
  <c r="BK21" i="36"/>
  <c r="BK25" i="36" s="1"/>
  <c r="CU41" i="36"/>
  <c r="L69" i="37"/>
  <c r="L73" i="37" s="1"/>
  <c r="O69" i="37"/>
  <c r="O73" i="37" s="1"/>
  <c r="G24" i="37"/>
  <c r="G62" i="37"/>
  <c r="I8" i="37"/>
  <c r="O8" i="37"/>
  <c r="I63" i="37"/>
  <c r="O111" i="37"/>
  <c r="AO23" i="36"/>
  <c r="BZ22" i="36"/>
  <c r="J30" i="36"/>
  <c r="G30" i="36"/>
  <c r="H33" i="36"/>
  <c r="L33" i="36"/>
  <c r="I33" i="36"/>
  <c r="C84" i="36"/>
  <c r="N84" i="36" s="1"/>
  <c r="K84" i="36"/>
  <c r="I84" i="36"/>
  <c r="G84" i="36"/>
  <c r="CE55" i="36"/>
  <c r="CA55" i="36"/>
  <c r="BW55" i="36"/>
  <c r="CH55" i="36" s="1"/>
  <c r="CX11" i="36"/>
  <c r="CQ11" i="36"/>
  <c r="CR11" i="36"/>
  <c r="CW11" i="36"/>
  <c r="CV11" i="36"/>
  <c r="CU11" i="36"/>
  <c r="CO11" i="36"/>
  <c r="G5" i="37"/>
  <c r="G9" i="37" s="1"/>
  <c r="O5" i="37"/>
  <c r="O9" i="37" s="1"/>
  <c r="C5" i="37"/>
  <c r="AV5" i="37" s="1"/>
  <c r="L5" i="37"/>
  <c r="L9" i="37" s="1"/>
  <c r="T5" i="37"/>
  <c r="T9" i="37" s="1"/>
  <c r="J5" i="37"/>
  <c r="J9" i="37" s="1"/>
  <c r="Q5" i="37"/>
  <c r="Q9" i="37" s="1"/>
  <c r="M5" i="37"/>
  <c r="M9" i="37" s="1"/>
  <c r="K5" i="37"/>
  <c r="K9" i="37" s="1"/>
  <c r="R5" i="37"/>
  <c r="R9" i="37" s="1"/>
  <c r="F5" i="37"/>
  <c r="F9" i="37" s="1"/>
  <c r="P5" i="37"/>
  <c r="P9" i="37" s="1"/>
  <c r="E5" i="37"/>
  <c r="E9" i="37" s="1"/>
  <c r="K10" i="37" s="1"/>
  <c r="M16" i="37"/>
  <c r="C16" i="37"/>
  <c r="T32" i="37"/>
  <c r="E47" i="37"/>
  <c r="C144" i="37"/>
  <c r="P144" i="37"/>
  <c r="R144" i="37"/>
  <c r="O144" i="37"/>
  <c r="S144" i="37"/>
  <c r="H144" i="37"/>
  <c r="L144" i="37"/>
  <c r="N144" i="37"/>
  <c r="G144" i="37"/>
  <c r="F144" i="37"/>
  <c r="J144" i="37"/>
  <c r="T144" i="37"/>
  <c r="E151" i="37"/>
  <c r="J151" i="37"/>
  <c r="R151" i="37"/>
  <c r="N151" i="37"/>
  <c r="I5" i="37"/>
  <c r="I9" i="37" s="1"/>
  <c r="CS11" i="36"/>
  <c r="M144" i="37"/>
  <c r="DL33" i="36"/>
  <c r="Q144" i="37"/>
  <c r="K144" i="37"/>
  <c r="N5" i="37"/>
  <c r="N9" i="37" s="1"/>
  <c r="E144" i="37"/>
  <c r="H5" i="37"/>
  <c r="H9" i="37" s="1"/>
  <c r="I144" i="37"/>
  <c r="S5" i="37"/>
  <c r="S9" i="37" s="1"/>
  <c r="F149" i="37"/>
  <c r="F153" i="37" s="1"/>
  <c r="N37" i="37"/>
  <c r="N41" i="37" s="1"/>
  <c r="S37" i="37"/>
  <c r="S41" i="37" s="1"/>
  <c r="C37" i="37"/>
  <c r="AV37" i="37" s="1"/>
  <c r="O37" i="37"/>
  <c r="O41" i="37" s="1"/>
  <c r="H37" i="37"/>
  <c r="H41" i="37" s="1"/>
  <c r="F37" i="37"/>
  <c r="F41" i="37" s="1"/>
  <c r="M37" i="37"/>
  <c r="M41" i="37" s="1"/>
  <c r="K37" i="37"/>
  <c r="K41" i="37" s="1"/>
  <c r="E37" i="37"/>
  <c r="E41" i="37" s="1"/>
  <c r="K42" i="37" s="1"/>
  <c r="R37" i="37"/>
  <c r="R41" i="37" s="1"/>
  <c r="L37" i="37"/>
  <c r="L41" i="37" s="1"/>
  <c r="J37" i="37"/>
  <c r="J41" i="37" s="1"/>
  <c r="Q37" i="37"/>
  <c r="Q41" i="37" s="1"/>
  <c r="T37" i="37"/>
  <c r="T41" i="37" s="1"/>
  <c r="M85" i="37"/>
  <c r="M89" i="37" s="1"/>
  <c r="O85" i="37"/>
  <c r="O89" i="37" s="1"/>
  <c r="I64" i="37"/>
  <c r="N64" i="37"/>
  <c r="F64" i="37"/>
  <c r="H64" i="37"/>
  <c r="J64" i="37"/>
  <c r="P64" i="37"/>
  <c r="L64" i="37"/>
  <c r="E64" i="37"/>
  <c r="T64" i="37"/>
  <c r="S64" i="37"/>
  <c r="R64" i="37"/>
  <c r="K64" i="37"/>
  <c r="C64" i="37"/>
  <c r="D63" i="27"/>
  <c r="D56" i="27"/>
  <c r="C66" i="27"/>
  <c r="C62" i="27"/>
  <c r="D68" i="27"/>
  <c r="D18" i="37"/>
  <c r="C46" i="27"/>
  <c r="D17" i="27"/>
  <c r="C56" i="27"/>
  <c r="D11" i="27"/>
  <c r="C10" i="27"/>
  <c r="D2" i="27"/>
  <c r="G31" i="37"/>
  <c r="C32" i="36"/>
  <c r="N32" i="36" s="1"/>
  <c r="F32" i="36"/>
  <c r="E76" i="36"/>
  <c r="AO62" i="36"/>
  <c r="AV62" i="36"/>
  <c r="P22" i="37"/>
  <c r="R30" i="37"/>
  <c r="E142" i="37"/>
  <c r="AP30" i="36"/>
  <c r="AR62" i="36"/>
  <c r="AU38" i="36"/>
  <c r="CV10" i="36"/>
  <c r="L46" i="37"/>
  <c r="U30" i="36"/>
  <c r="AF30" i="36" s="1"/>
  <c r="Z30" i="36"/>
  <c r="AB30" i="36"/>
  <c r="AC30" i="36"/>
  <c r="AA30" i="36"/>
  <c r="W30" i="36"/>
  <c r="Y30" i="36"/>
  <c r="AD30" i="36"/>
  <c r="X30" i="36"/>
  <c r="DO19" i="36"/>
  <c r="DZ19" i="36" s="1"/>
  <c r="DG19" i="36"/>
  <c r="DR19" i="36" s="1"/>
  <c r="DK19" i="36"/>
  <c r="DI19" i="36"/>
  <c r="DP19" i="36"/>
  <c r="DL19" i="36"/>
  <c r="DN19" i="36"/>
  <c r="DJ19" i="36"/>
  <c r="DM19" i="36"/>
  <c r="P78" i="37"/>
  <c r="G78" i="37"/>
  <c r="K78" i="37"/>
  <c r="H78" i="37"/>
  <c r="T39" i="37"/>
  <c r="K39" i="37"/>
  <c r="Q39" i="37"/>
  <c r="BY48" i="36"/>
  <c r="CF48" i="36"/>
  <c r="G71" i="37"/>
  <c r="Q71" i="37"/>
  <c r="P71" i="37"/>
  <c r="K71" i="37"/>
  <c r="C71" i="37"/>
  <c r="AV71" i="37" s="1"/>
  <c r="M71" i="37"/>
  <c r="H84" i="36"/>
  <c r="E84" i="36"/>
  <c r="L84" i="36"/>
  <c r="J84" i="36"/>
  <c r="X21" i="36"/>
  <c r="X25" i="36" s="1"/>
  <c r="Z21" i="36"/>
  <c r="Z25" i="36" s="1"/>
  <c r="AA21" i="36"/>
  <c r="AA25" i="36" s="1"/>
  <c r="AC21" i="36"/>
  <c r="AC25" i="36" s="1"/>
  <c r="AB21" i="36"/>
  <c r="AB25" i="36" s="1"/>
  <c r="Y21" i="36"/>
  <c r="Y25" i="36" s="1"/>
  <c r="AD21" i="36"/>
  <c r="AD25" i="36" s="1"/>
  <c r="BW46" i="36"/>
  <c r="CH46" i="36" s="1"/>
  <c r="E41" i="36"/>
  <c r="AC7" i="36"/>
  <c r="CR38" i="36"/>
  <c r="CR45" i="36" s="1"/>
  <c r="P101" i="37"/>
  <c r="P105" i="37" s="1"/>
  <c r="I101" i="37"/>
  <c r="I105" i="37" s="1"/>
  <c r="G101" i="37"/>
  <c r="G105" i="37" s="1"/>
  <c r="S101" i="37"/>
  <c r="S105" i="37" s="1"/>
  <c r="BH79" i="36"/>
  <c r="K94" i="37"/>
  <c r="G94" i="37"/>
  <c r="Q94" i="37"/>
  <c r="L94" i="37"/>
  <c r="C94" i="37"/>
  <c r="AV94" i="37" s="1"/>
  <c r="R94" i="37"/>
  <c r="F94" i="37"/>
  <c r="P94" i="37"/>
  <c r="S94" i="37"/>
  <c r="J94" i="37"/>
  <c r="O94" i="37"/>
  <c r="H94" i="37"/>
  <c r="E94" i="37"/>
  <c r="M94" i="37"/>
  <c r="T94" i="37"/>
  <c r="I94" i="37"/>
  <c r="N94" i="37"/>
  <c r="L32" i="37"/>
  <c r="BE78" i="36"/>
  <c r="BP78" i="36" s="1"/>
  <c r="F101" i="37"/>
  <c r="F105" i="37" s="1"/>
  <c r="J101" i="37"/>
  <c r="J105" i="37" s="1"/>
  <c r="R101" i="37"/>
  <c r="R105" i="37" s="1"/>
  <c r="E101" i="37"/>
  <c r="E105" i="37" s="1"/>
  <c r="K106" i="37" s="1"/>
  <c r="W102" i="37" s="1"/>
  <c r="AP80" i="36"/>
  <c r="CV30" i="36"/>
  <c r="L22" i="36"/>
  <c r="C22" i="36"/>
  <c r="I22" i="36"/>
  <c r="F22" i="36"/>
  <c r="J22" i="36"/>
  <c r="C38" i="37"/>
  <c r="AV38" i="37" s="1"/>
  <c r="F38" i="37"/>
  <c r="Q119" i="37"/>
  <c r="O119" i="37"/>
  <c r="J119" i="37"/>
  <c r="G119" i="37"/>
  <c r="P32" i="37"/>
  <c r="BL78" i="36"/>
  <c r="AS80" i="36"/>
  <c r="O101" i="37"/>
  <c r="O105" i="37" s="1"/>
  <c r="K101" i="37"/>
  <c r="K105" i="37" s="1"/>
  <c r="L101" i="37"/>
  <c r="L105" i="37" s="1"/>
  <c r="CD13" i="36"/>
  <c r="CD17" i="36" s="1"/>
  <c r="CS29" i="36"/>
  <c r="CX29" i="36"/>
  <c r="CV29" i="36"/>
  <c r="CR29" i="36"/>
  <c r="CT29" i="36"/>
  <c r="CU29" i="36"/>
  <c r="CO29" i="36"/>
  <c r="CZ29" i="36" s="1"/>
  <c r="C94" i="36"/>
  <c r="N94" i="36" s="1"/>
  <c r="G106" i="36"/>
  <c r="BK39" i="36"/>
  <c r="BL39" i="36"/>
  <c r="BN39" i="36"/>
  <c r="DP6" i="36"/>
  <c r="EA6" i="36" s="1"/>
  <c r="DM27" i="36"/>
  <c r="DM34" i="36" s="1"/>
  <c r="DO27" i="36"/>
  <c r="DO34" i="36" s="1"/>
  <c r="DK27" i="36"/>
  <c r="DK34" i="36" s="1"/>
  <c r="R54" i="37"/>
  <c r="G125" i="37"/>
  <c r="G129" i="37" s="1"/>
  <c r="I125" i="37"/>
  <c r="I129" i="37" s="1"/>
  <c r="E133" i="37"/>
  <c r="E137" i="37" s="1"/>
  <c r="K138" i="37" s="1"/>
  <c r="Q141" i="37"/>
  <c r="Q145" i="37" s="1"/>
  <c r="S141" i="37"/>
  <c r="S145" i="37" s="1"/>
  <c r="P141" i="37"/>
  <c r="P145" i="37" s="1"/>
  <c r="J141" i="37"/>
  <c r="J145" i="37" s="1"/>
  <c r="K141" i="37"/>
  <c r="K145" i="37" s="1"/>
  <c r="L141" i="37"/>
  <c r="L145" i="37" s="1"/>
  <c r="I141" i="37"/>
  <c r="I145" i="37" s="1"/>
  <c r="C141" i="37"/>
  <c r="AV141" i="37" s="1"/>
  <c r="N133" i="37"/>
  <c r="N137" i="37" s="1"/>
  <c r="F141" i="37"/>
  <c r="F145" i="37" s="1"/>
  <c r="S125" i="37"/>
  <c r="S129" i="37" s="1"/>
  <c r="AD40" i="36"/>
  <c r="M141" i="37"/>
  <c r="M145" i="37" s="1"/>
  <c r="N141" i="37"/>
  <c r="N145" i="37" s="1"/>
  <c r="O125" i="37"/>
  <c r="O129" i="37" s="1"/>
  <c r="R141" i="37"/>
  <c r="R145" i="37" s="1"/>
  <c r="H141" i="37"/>
  <c r="H145" i="37" s="1"/>
  <c r="E141" i="37"/>
  <c r="E145" i="37" s="1"/>
  <c r="K146" i="37" s="1"/>
  <c r="W142" i="37" s="1"/>
  <c r="O141" i="37"/>
  <c r="O145" i="37" s="1"/>
  <c r="BI39" i="36"/>
  <c r="CD22" i="36"/>
  <c r="CB30" i="36"/>
  <c r="Q111" i="37"/>
  <c r="H111" i="37"/>
  <c r="M126" i="37"/>
  <c r="H134" i="37"/>
  <c r="I134" i="37"/>
  <c r="BW23" i="36"/>
  <c r="CH23" i="36" s="1"/>
  <c r="CS28" i="36"/>
  <c r="CQ28" i="36"/>
  <c r="CT28" i="36"/>
  <c r="CX28" i="36"/>
  <c r="CR28" i="36"/>
  <c r="CW28" i="36"/>
  <c r="CV28" i="36"/>
  <c r="N128" i="37"/>
  <c r="L128" i="37"/>
  <c r="E128" i="37"/>
  <c r="M128" i="37"/>
  <c r="T128" i="37"/>
  <c r="S128" i="37"/>
  <c r="F128" i="37"/>
  <c r="J128" i="37"/>
  <c r="O128" i="37"/>
  <c r="Q128" i="37"/>
  <c r="G128" i="37"/>
  <c r="I128" i="37"/>
  <c r="DI20" i="36"/>
  <c r="DL20" i="36"/>
  <c r="H32" i="36"/>
  <c r="E32" i="36"/>
  <c r="AB31" i="36"/>
  <c r="Z31" i="36"/>
  <c r="AR23" i="36"/>
  <c r="AU23" i="36"/>
  <c r="AP23" i="36"/>
  <c r="AP55" i="36"/>
  <c r="AS55" i="36"/>
  <c r="BG16" i="36"/>
  <c r="BH16" i="36"/>
  <c r="BI16" i="36"/>
  <c r="BL16" i="36"/>
  <c r="BK16" i="36"/>
  <c r="H9" i="36"/>
  <c r="L9" i="36"/>
  <c r="D3" i="27"/>
  <c r="C73" i="36"/>
  <c r="N73" i="36" s="1"/>
  <c r="J97" i="36"/>
  <c r="F97" i="36"/>
  <c r="I97" i="36"/>
  <c r="C97" i="36"/>
  <c r="N97" i="36" s="1"/>
  <c r="E97" i="36"/>
  <c r="K105" i="36"/>
  <c r="L105" i="36"/>
  <c r="G97" i="36"/>
  <c r="X62" i="36"/>
  <c r="AA78" i="36"/>
  <c r="Y78" i="36"/>
  <c r="EB31" i="36"/>
  <c r="DH31" i="36"/>
  <c r="DN31" i="36" s="1"/>
  <c r="R87" i="37"/>
  <c r="K87" i="37"/>
  <c r="T87" i="37"/>
  <c r="G95" i="37"/>
  <c r="C95" i="37"/>
  <c r="AV95" i="37" s="1"/>
  <c r="N118" i="37"/>
  <c r="I118" i="37"/>
  <c r="P118" i="37"/>
  <c r="O118" i="37"/>
  <c r="R118" i="37"/>
  <c r="C126" i="37"/>
  <c r="AV126" i="37" s="1"/>
  <c r="O126" i="37"/>
  <c r="T126" i="37"/>
  <c r="F126" i="37"/>
  <c r="J126" i="37"/>
  <c r="I126" i="37"/>
  <c r="S126" i="37"/>
  <c r="Q126" i="37"/>
  <c r="L126" i="37"/>
  <c r="N126" i="37"/>
  <c r="P126" i="37"/>
  <c r="R126" i="37"/>
  <c r="K126" i="37"/>
  <c r="M142" i="37"/>
  <c r="T142" i="37"/>
  <c r="I142" i="37"/>
  <c r="Q142" i="37"/>
  <c r="R142" i="37"/>
  <c r="F142" i="37"/>
  <c r="H142" i="37"/>
  <c r="S142" i="37"/>
  <c r="C142" i="37"/>
  <c r="AV142" i="37" s="1"/>
  <c r="P142" i="37"/>
  <c r="L142" i="37"/>
  <c r="J142" i="37"/>
  <c r="M150" i="37"/>
  <c r="R150" i="37"/>
  <c r="J150" i="37"/>
  <c r="N150" i="37"/>
  <c r="G150" i="37"/>
  <c r="H150" i="37"/>
  <c r="T158" i="37"/>
  <c r="Q158" i="37"/>
  <c r="F158" i="37"/>
  <c r="E158" i="37"/>
  <c r="C158" i="37"/>
  <c r="AV158" i="37" s="1"/>
  <c r="J158" i="37"/>
  <c r="I158" i="37"/>
  <c r="P158" i="37"/>
  <c r="K158" i="37"/>
  <c r="G158" i="37"/>
  <c r="O158" i="37"/>
  <c r="H158" i="37"/>
  <c r="M158" i="37"/>
  <c r="N158" i="37"/>
  <c r="S158" i="37"/>
  <c r="C134" i="37"/>
  <c r="AV134" i="37" s="1"/>
  <c r="R134" i="37"/>
  <c r="Q110" i="37"/>
  <c r="Z78" i="36"/>
  <c r="O142" i="37"/>
  <c r="G126" i="37"/>
  <c r="R158" i="37"/>
  <c r="G118" i="37"/>
  <c r="K142" i="37"/>
  <c r="K118" i="37"/>
  <c r="E126" i="37"/>
  <c r="L158" i="37"/>
  <c r="DJ20" i="36"/>
  <c r="J110" i="37"/>
  <c r="G110" i="37"/>
  <c r="C110" i="37"/>
  <c r="AV110" i="37" s="1"/>
  <c r="K110" i="37"/>
  <c r="G142" i="37"/>
  <c r="AC78" i="36"/>
  <c r="DN20" i="36"/>
  <c r="DK20" i="36"/>
  <c r="DO20" i="36"/>
  <c r="DZ20" i="36" s="1"/>
  <c r="G134" i="37"/>
  <c r="H126" i="37"/>
  <c r="M110" i="37"/>
  <c r="O110" i="37"/>
  <c r="I110" i="37"/>
  <c r="N142" i="37"/>
  <c r="J11" i="36"/>
  <c r="F11" i="36"/>
  <c r="K50" i="36"/>
  <c r="I50" i="36"/>
  <c r="BL70" i="36"/>
  <c r="O80" i="37"/>
  <c r="I80" i="37"/>
  <c r="Q80" i="37"/>
  <c r="J80" i="37"/>
  <c r="N80" i="37"/>
  <c r="L80" i="37"/>
  <c r="K80" i="37"/>
  <c r="AS40" i="36"/>
  <c r="AV72" i="36"/>
  <c r="X69" i="36"/>
  <c r="X73" i="36" s="1"/>
  <c r="AC69" i="36"/>
  <c r="AC73" i="36" s="1"/>
  <c r="CC31" i="36"/>
  <c r="DJ42" i="36"/>
  <c r="DP42" i="36"/>
  <c r="DK42" i="36"/>
  <c r="I6" i="37"/>
  <c r="O6" i="37"/>
  <c r="C46" i="37"/>
  <c r="AV46" i="37" s="1"/>
  <c r="M46" i="37"/>
  <c r="E46" i="37"/>
  <c r="Q46" i="37"/>
  <c r="N62" i="37"/>
  <c r="S62" i="37"/>
  <c r="M62" i="37"/>
  <c r="K62" i="37"/>
  <c r="I70" i="37"/>
  <c r="H70" i="37"/>
  <c r="G70" i="37"/>
  <c r="I21" i="37"/>
  <c r="I25" i="37" s="1"/>
  <c r="J42" i="36"/>
  <c r="BK30" i="36"/>
  <c r="CS5" i="36"/>
  <c r="CS12" i="36" s="1"/>
  <c r="T21" i="37"/>
  <c r="T25" i="37" s="1"/>
  <c r="K21" i="37"/>
  <c r="K25" i="37" s="1"/>
  <c r="L21" i="37"/>
  <c r="L25" i="37" s="1"/>
  <c r="P21" i="37"/>
  <c r="P25" i="37" s="1"/>
  <c r="N21" i="37"/>
  <c r="N25" i="37" s="1"/>
  <c r="R21" i="37"/>
  <c r="R25" i="37" s="1"/>
  <c r="G21" i="37"/>
  <c r="G25" i="37" s="1"/>
  <c r="Q21" i="37"/>
  <c r="Q25" i="37" s="1"/>
  <c r="H21" i="37"/>
  <c r="H25" i="37" s="1"/>
  <c r="F21" i="37"/>
  <c r="F25" i="37" s="1"/>
  <c r="E21" i="37"/>
  <c r="E25" i="37" s="1"/>
  <c r="K26" i="37" s="1"/>
  <c r="W23" i="37" s="1"/>
  <c r="J21" i="37"/>
  <c r="J25" i="37" s="1"/>
  <c r="O21" i="37"/>
  <c r="O25" i="37" s="1"/>
  <c r="Y53" i="36"/>
  <c r="Y57" i="36" s="1"/>
  <c r="AC53" i="36"/>
  <c r="AC57" i="36" s="1"/>
  <c r="U53" i="36"/>
  <c r="AF53" i="36" s="1"/>
  <c r="Z53" i="36"/>
  <c r="Z57" i="36" s="1"/>
  <c r="AA53" i="36"/>
  <c r="AA57" i="36" s="1"/>
  <c r="M21" i="37"/>
  <c r="M25" i="37" s="1"/>
  <c r="X54" i="36"/>
  <c r="W54" i="36"/>
  <c r="BW78" i="36"/>
  <c r="CH78" i="36" s="1"/>
  <c r="R88" i="37"/>
  <c r="J88" i="37"/>
  <c r="AO14" i="36"/>
  <c r="BY71" i="36"/>
  <c r="BW71" i="36"/>
  <c r="CH71" i="36" s="1"/>
  <c r="CE71" i="36"/>
  <c r="CA79" i="36"/>
  <c r="BZ79" i="36"/>
  <c r="DP7" i="36"/>
  <c r="EA7" i="36" s="1"/>
  <c r="DG7" i="36"/>
  <c r="DR7" i="36" s="1"/>
  <c r="EC7" i="36" s="1"/>
  <c r="P23" i="37"/>
  <c r="K29" i="36"/>
  <c r="J29" i="36"/>
  <c r="Y47" i="36"/>
  <c r="AB47" i="36"/>
  <c r="X47" i="36"/>
  <c r="Z47" i="36"/>
  <c r="AD47" i="36"/>
  <c r="AA47" i="36"/>
  <c r="AS56" i="36"/>
  <c r="AP56" i="36"/>
  <c r="BH56" i="36"/>
  <c r="BN56" i="36"/>
  <c r="N30" i="37"/>
  <c r="F30" i="37"/>
  <c r="P30" i="37"/>
  <c r="S30" i="37"/>
  <c r="O30" i="37"/>
  <c r="I30" i="37"/>
  <c r="L30" i="37"/>
  <c r="H30" i="37"/>
  <c r="G30" i="37"/>
  <c r="T30" i="37"/>
  <c r="K30" i="37"/>
  <c r="J30" i="37"/>
  <c r="E30" i="37"/>
  <c r="Q30" i="37"/>
  <c r="M30" i="37"/>
  <c r="AP16" i="36"/>
  <c r="AP79" i="36"/>
  <c r="BH80" i="36"/>
  <c r="BG80" i="36"/>
  <c r="BE80" i="36"/>
  <c r="CV42" i="36"/>
  <c r="U24" i="36"/>
  <c r="CE32" i="36"/>
  <c r="BW32" i="36"/>
  <c r="BZ32" i="36"/>
  <c r="CD32" i="36"/>
  <c r="CB32" i="36"/>
  <c r="CC32" i="36"/>
  <c r="CF32" i="36"/>
  <c r="BY32" i="36"/>
  <c r="CA32" i="36"/>
  <c r="DP28" i="36"/>
  <c r="M14" i="37"/>
  <c r="G14" i="37"/>
  <c r="C14" i="37"/>
  <c r="AV14" i="37" s="1"/>
  <c r="N14" i="37"/>
  <c r="O14" i="37"/>
  <c r="S14" i="37"/>
  <c r="Q14" i="37"/>
  <c r="H14" i="37"/>
  <c r="L14" i="37"/>
  <c r="T14" i="37"/>
  <c r="E14" i="37"/>
  <c r="P14" i="37"/>
  <c r="F14" i="37"/>
  <c r="R14" i="37"/>
  <c r="I14" i="37"/>
  <c r="J14" i="37"/>
  <c r="K14" i="37"/>
  <c r="DK28" i="36"/>
  <c r="K75" i="36"/>
  <c r="CD15" i="36"/>
  <c r="BN80" i="36"/>
  <c r="T24" i="37"/>
  <c r="E24" i="37"/>
  <c r="M24" i="37"/>
  <c r="I24" i="37"/>
  <c r="F9" i="36"/>
  <c r="J22" i="37"/>
  <c r="K22" i="37"/>
  <c r="Q22" i="37"/>
  <c r="E72" i="37"/>
  <c r="O72" i="37"/>
  <c r="F72" i="37"/>
  <c r="R72" i="37"/>
  <c r="AT55" i="36"/>
  <c r="AR55" i="36"/>
  <c r="C68" i="27"/>
  <c r="C70" i="27"/>
  <c r="D73" i="27"/>
  <c r="C71" i="27"/>
  <c r="L21" i="29" l="1"/>
  <c r="M21" i="29"/>
  <c r="K22" i="29"/>
  <c r="N21" i="29"/>
  <c r="O21" i="29"/>
  <c r="AJ42" i="36"/>
  <c r="V34" i="36"/>
  <c r="AC26" i="6" s="1"/>
  <c r="BX26" i="36"/>
  <c r="AC70" i="6" s="1"/>
  <c r="L10" i="29"/>
  <c r="L11" i="29" s="1"/>
  <c r="L12" i="29" s="1"/>
  <c r="L13" i="29" s="1"/>
  <c r="L14" i="29" s="1"/>
  <c r="L15" i="29" s="1"/>
  <c r="L16" i="29" s="1"/>
  <c r="L17" i="29" s="1"/>
  <c r="L18" i="29" s="1"/>
  <c r="L19" i="29" s="1"/>
  <c r="L20" i="29" s="1"/>
  <c r="BX34" i="36"/>
  <c r="AC71" i="6" s="1"/>
  <c r="CL42" i="36"/>
  <c r="BF26" i="36"/>
  <c r="AC55" i="6" s="1"/>
  <c r="BT34" i="36"/>
  <c r="Z34" i="37"/>
  <c r="D26" i="37"/>
  <c r="D35" i="36"/>
  <c r="AC10" i="6" s="1"/>
  <c r="R46" i="36"/>
  <c r="AA30" i="6"/>
  <c r="T66" i="36"/>
  <c r="AA39" i="6"/>
  <c r="AL18" i="36"/>
  <c r="AA47" i="6"/>
  <c r="AL82" i="36"/>
  <c r="K9" i="36"/>
  <c r="E9" i="36"/>
  <c r="G9" i="36"/>
  <c r="F29" i="36"/>
  <c r="C29" i="36"/>
  <c r="N29" i="36" s="1"/>
  <c r="E33" i="36"/>
  <c r="C33" i="36"/>
  <c r="BB34" i="36"/>
  <c r="B7" i="29"/>
  <c r="J105" i="36"/>
  <c r="K97" i="36"/>
  <c r="L97" i="36"/>
  <c r="AQ63" i="36"/>
  <c r="J109" i="36"/>
  <c r="L53" i="36"/>
  <c r="W63" i="36"/>
  <c r="U63" i="36"/>
  <c r="AF63" i="36" s="1"/>
  <c r="AA63" i="36"/>
  <c r="I53" i="36"/>
  <c r="AA46" i="6"/>
  <c r="BV74" i="36"/>
  <c r="AR63" i="36"/>
  <c r="AO55" i="36"/>
  <c r="BV42" i="36"/>
  <c r="D71" i="27"/>
  <c r="C51" i="27"/>
  <c r="C59" i="27"/>
  <c r="G11" i="27"/>
  <c r="C52" i="27"/>
  <c r="D62" i="27"/>
  <c r="C73" i="27"/>
  <c r="D69" i="27"/>
  <c r="G27" i="27"/>
  <c r="G2" i="27"/>
  <c r="F16" i="27"/>
  <c r="DG8" i="36"/>
  <c r="DR8" i="36" s="1"/>
  <c r="DJ8" i="36"/>
  <c r="DL8" i="36"/>
  <c r="DP8" i="36"/>
  <c r="DM8" i="36"/>
  <c r="DO8" i="36"/>
  <c r="DZ8" i="36" s="1"/>
  <c r="DK8" i="36"/>
  <c r="DN8" i="36"/>
  <c r="DI8" i="36"/>
  <c r="O160" i="37"/>
  <c r="S160" i="37"/>
  <c r="K160" i="37"/>
  <c r="CQ40" i="36"/>
  <c r="CV40" i="36"/>
  <c r="CU40" i="36"/>
  <c r="CO40" i="36"/>
  <c r="CZ40" i="36" s="1"/>
  <c r="CR40" i="36"/>
  <c r="CT40" i="36"/>
  <c r="CS40" i="36"/>
  <c r="CX40" i="36"/>
  <c r="CW40" i="36"/>
  <c r="E112" i="37"/>
  <c r="Q112" i="37"/>
  <c r="R112" i="37"/>
  <c r="G112" i="37"/>
  <c r="P112" i="37"/>
  <c r="J112" i="37"/>
  <c r="M112" i="37"/>
  <c r="L112" i="37"/>
  <c r="O112" i="37"/>
  <c r="C112" i="37"/>
  <c r="F112" i="37"/>
  <c r="S112" i="37"/>
  <c r="T112" i="37"/>
  <c r="K112" i="37"/>
  <c r="N112" i="37"/>
  <c r="H112" i="37"/>
  <c r="I112" i="37"/>
  <c r="D55" i="27"/>
  <c r="C58" i="27"/>
  <c r="F10" i="27"/>
  <c r="F24" i="27"/>
  <c r="G7" i="27"/>
  <c r="G13" i="27"/>
  <c r="C6" i="27"/>
  <c r="C22" i="27"/>
  <c r="F27" i="27"/>
  <c r="F6" i="27"/>
  <c r="G9" i="27"/>
  <c r="G20" i="27"/>
  <c r="C16" i="27"/>
  <c r="G6" i="27"/>
  <c r="D27" i="27"/>
  <c r="F15" i="27"/>
  <c r="D26" i="27"/>
  <c r="C4" i="27"/>
  <c r="C14" i="27"/>
  <c r="C18" i="27"/>
  <c r="G15" i="27"/>
  <c r="F26" i="27"/>
  <c r="D4" i="27"/>
  <c r="D8" i="27"/>
  <c r="D14" i="27"/>
  <c r="G26" i="27"/>
  <c r="C20" i="27"/>
  <c r="D29" i="27"/>
  <c r="F4" i="27"/>
  <c r="F8" i="27"/>
  <c r="F2" i="27"/>
  <c r="F3" i="27"/>
  <c r="F18" i="27"/>
  <c r="D25" i="27"/>
  <c r="F29" i="27"/>
  <c r="G8" i="27"/>
  <c r="G3" i="27"/>
  <c r="G18" i="27"/>
  <c r="F22" i="27"/>
  <c r="D19" i="27"/>
  <c r="F25" i="27"/>
  <c r="F28" i="27"/>
  <c r="G29" i="27"/>
  <c r="G4" i="27"/>
  <c r="G22" i="27"/>
  <c r="F9" i="27"/>
  <c r="F13" i="27"/>
  <c r="F20" i="27"/>
  <c r="G25" i="27"/>
  <c r="G28" i="27"/>
  <c r="B8" i="29"/>
  <c r="A9" i="29"/>
  <c r="C23" i="27"/>
  <c r="W162" i="37"/>
  <c r="Y6" i="17"/>
  <c r="K6" i="17" s="1"/>
  <c r="J72" i="37"/>
  <c r="DI28" i="36"/>
  <c r="AO56" i="36"/>
  <c r="L118" i="37"/>
  <c r="U40" i="36"/>
  <c r="H119" i="37"/>
  <c r="K151" i="37"/>
  <c r="M8" i="37"/>
  <c r="W72" i="36"/>
  <c r="CU31" i="36"/>
  <c r="E53" i="36"/>
  <c r="X55" i="36"/>
  <c r="H54" i="36"/>
  <c r="CQ7" i="36"/>
  <c r="I135" i="37"/>
  <c r="H88" i="37"/>
  <c r="J8" i="37"/>
  <c r="G82" i="36"/>
  <c r="G89" i="36" s="1"/>
  <c r="F54" i="36"/>
  <c r="CB15" i="36"/>
  <c r="E29" i="36"/>
  <c r="AR72" i="36"/>
  <c r="F118" i="37"/>
  <c r="I105" i="36"/>
  <c r="Z40" i="36"/>
  <c r="J41" i="36"/>
  <c r="K24" i="37"/>
  <c r="I82" i="36"/>
  <c r="I89" i="36" s="1"/>
  <c r="K53" i="36"/>
  <c r="F88" i="37"/>
  <c r="I103" i="37"/>
  <c r="AO72" i="36"/>
  <c r="J135" i="37"/>
  <c r="J56" i="37"/>
  <c r="N8" i="37"/>
  <c r="M72" i="37"/>
  <c r="S72" i="37"/>
  <c r="H72" i="37"/>
  <c r="N135" i="37"/>
  <c r="N24" i="37"/>
  <c r="CC15" i="36"/>
  <c r="DM28" i="36"/>
  <c r="W24" i="36"/>
  <c r="AQ56" i="36"/>
  <c r="AU56" i="36"/>
  <c r="H29" i="36"/>
  <c r="G23" i="37"/>
  <c r="CD71" i="36"/>
  <c r="Q88" i="37"/>
  <c r="I42" i="36"/>
  <c r="G54" i="36"/>
  <c r="T150" i="37"/>
  <c r="K150" i="37"/>
  <c r="M118" i="37"/>
  <c r="E118" i="37"/>
  <c r="P87" i="37"/>
  <c r="CB24" i="36"/>
  <c r="E105" i="36"/>
  <c r="W71" i="36"/>
  <c r="CX44" i="36"/>
  <c r="BG39" i="36"/>
  <c r="DN27" i="36"/>
  <c r="DN34" i="36" s="1"/>
  <c r="BM39" i="36"/>
  <c r="W40" i="36"/>
  <c r="N119" i="37"/>
  <c r="L119" i="37"/>
  <c r="K41" i="36"/>
  <c r="H71" i="37"/>
  <c r="J71" i="37"/>
  <c r="S151" i="37"/>
  <c r="H151" i="37"/>
  <c r="BY55" i="36"/>
  <c r="C30" i="36"/>
  <c r="N30" i="36" s="1"/>
  <c r="E8" i="37"/>
  <c r="F24" i="37"/>
  <c r="X72" i="36"/>
  <c r="DK40" i="36"/>
  <c r="AQ40" i="36"/>
  <c r="E54" i="36"/>
  <c r="H82" i="36"/>
  <c r="H89" i="36" s="1"/>
  <c r="F82" i="36"/>
  <c r="F89" i="36" s="1"/>
  <c r="CT31" i="36"/>
  <c r="AC40" i="36"/>
  <c r="T88" i="37"/>
  <c r="I88" i="37"/>
  <c r="G53" i="36"/>
  <c r="Z55" i="36"/>
  <c r="K54" i="36"/>
  <c r="AT72" i="36"/>
  <c r="CO7" i="36"/>
  <c r="CZ7" i="36" s="1"/>
  <c r="BZ16" i="36"/>
  <c r="C135" i="37"/>
  <c r="AV135" i="37" s="1"/>
  <c r="K135" i="37"/>
  <c r="E40" i="37"/>
  <c r="P8" i="37"/>
  <c r="DJ28" i="36"/>
  <c r="G42" i="36"/>
  <c r="AU72" i="36"/>
  <c r="J54" i="36"/>
  <c r="T151" i="37"/>
  <c r="Y72" i="36"/>
  <c r="D21" i="27"/>
  <c r="CA56" i="36"/>
  <c r="DP40" i="36"/>
  <c r="F23" i="37"/>
  <c r="Q118" i="37"/>
  <c r="L54" i="36"/>
  <c r="DL27" i="36"/>
  <c r="DL34" i="36" s="1"/>
  <c r="AT40" i="36"/>
  <c r="H135" i="37"/>
  <c r="R24" i="37"/>
  <c r="I29" i="36"/>
  <c r="Y55" i="36"/>
  <c r="Y71" i="36"/>
  <c r="S118" i="37"/>
  <c r="Q150" i="37"/>
  <c r="F150" i="37"/>
  <c r="H118" i="37"/>
  <c r="C118" i="37"/>
  <c r="AV118" i="37" s="1"/>
  <c r="C87" i="37"/>
  <c r="AV87" i="37" s="1"/>
  <c r="C105" i="36"/>
  <c r="N105" i="36" s="1"/>
  <c r="AC71" i="36"/>
  <c r="BJ72" i="36"/>
  <c r="DP27" i="36"/>
  <c r="DP34" i="36" s="1"/>
  <c r="DG27" i="36"/>
  <c r="DR27" i="36" s="1"/>
  <c r="BE39" i="36"/>
  <c r="BP39" i="36" s="1"/>
  <c r="AA40" i="36"/>
  <c r="R119" i="37"/>
  <c r="E119" i="37"/>
  <c r="C41" i="36"/>
  <c r="N41" i="36" s="1"/>
  <c r="O71" i="37"/>
  <c r="E71" i="37"/>
  <c r="N71" i="37"/>
  <c r="C151" i="37"/>
  <c r="AV151" i="37" s="1"/>
  <c r="M151" i="37"/>
  <c r="CD55" i="36"/>
  <c r="I30" i="36"/>
  <c r="AT23" i="36"/>
  <c r="L8" i="37"/>
  <c r="P24" i="37"/>
  <c r="CF56" i="36"/>
  <c r="CB56" i="36"/>
  <c r="AB72" i="36"/>
  <c r="DG40" i="36"/>
  <c r="DR40" i="36" s="1"/>
  <c r="AV40" i="36"/>
  <c r="I54" i="36"/>
  <c r="L82" i="36"/>
  <c r="L89" i="36" s="1"/>
  <c r="CQ31" i="36"/>
  <c r="F53" i="36"/>
  <c r="P88" i="37"/>
  <c r="AC55" i="36"/>
  <c r="AA71" i="36"/>
  <c r="CA16" i="36"/>
  <c r="P135" i="37"/>
  <c r="Q56" i="37"/>
  <c r="AM72" i="36"/>
  <c r="DO40" i="36"/>
  <c r="DZ40" i="36" s="1"/>
  <c r="S8" i="37"/>
  <c r="N56" i="37"/>
  <c r="Q72" i="37"/>
  <c r="S24" i="37"/>
  <c r="AV56" i="36"/>
  <c r="F42" i="36"/>
  <c r="C119" i="37"/>
  <c r="AV119" i="37" s="1"/>
  <c r="L151" i="37"/>
  <c r="T8" i="37"/>
  <c r="L24" i="37"/>
  <c r="BZ71" i="36"/>
  <c r="E150" i="37"/>
  <c r="BY24" i="36"/>
  <c r="AD71" i="36"/>
  <c r="BJ39" i="36"/>
  <c r="I119" i="37"/>
  <c r="T71" i="37"/>
  <c r="K8" i="37"/>
  <c r="AT56" i="36"/>
  <c r="C72" i="37"/>
  <c r="BM56" i="36"/>
  <c r="AR56" i="36"/>
  <c r="L29" i="36"/>
  <c r="W55" i="36"/>
  <c r="Z71" i="36"/>
  <c r="L150" i="37"/>
  <c r="O150" i="37"/>
  <c r="I150" i="37"/>
  <c r="T118" i="37"/>
  <c r="S87" i="37"/>
  <c r="G105" i="36"/>
  <c r="AU55" i="36"/>
  <c r="DI27" i="36"/>
  <c r="DI34" i="36" s="1"/>
  <c r="DK35" i="36" s="1"/>
  <c r="Y40" i="36"/>
  <c r="CE15" i="36"/>
  <c r="K119" i="37"/>
  <c r="F119" i="37"/>
  <c r="L41" i="36"/>
  <c r="I71" i="37"/>
  <c r="S71" i="37"/>
  <c r="O151" i="37"/>
  <c r="G151" i="37"/>
  <c r="CB55" i="36"/>
  <c r="E30" i="36"/>
  <c r="AV23" i="36"/>
  <c r="G8" i="37"/>
  <c r="J24" i="37"/>
  <c r="BW56" i="36"/>
  <c r="CE56" i="36"/>
  <c r="AC72" i="36"/>
  <c r="DI40" i="36"/>
  <c r="AU40" i="36"/>
  <c r="J82" i="36"/>
  <c r="J89" i="36" s="1"/>
  <c r="CV31" i="36"/>
  <c r="I41" i="36"/>
  <c r="E88" i="37"/>
  <c r="C88" i="37"/>
  <c r="BW16" i="36"/>
  <c r="O135" i="37"/>
  <c r="AQ72" i="36"/>
  <c r="M56" i="37"/>
  <c r="F56" i="37"/>
  <c r="CC16" i="36"/>
  <c r="H8" i="37"/>
  <c r="O56" i="37"/>
  <c r="P72" i="37"/>
  <c r="AC24" i="36"/>
  <c r="BL56" i="36"/>
  <c r="P119" i="37"/>
  <c r="CV44" i="36"/>
  <c r="H24" i="37"/>
  <c r="S88" i="37"/>
  <c r="L56" i="37"/>
  <c r="G72" i="37"/>
  <c r="T135" i="37"/>
  <c r="Y24" i="36"/>
  <c r="O88" i="37"/>
  <c r="K42" i="36"/>
  <c r="E42" i="36"/>
  <c r="H42" i="36"/>
  <c r="C150" i="37"/>
  <c r="AV150" i="37" s="1"/>
  <c r="N87" i="37"/>
  <c r="R71" i="37"/>
  <c r="P151" i="37"/>
  <c r="Q151" i="37"/>
  <c r="CF55" i="36"/>
  <c r="F30" i="36"/>
  <c r="F41" i="36"/>
  <c r="N88" i="37"/>
  <c r="AQ23" i="36"/>
  <c r="I72" i="37"/>
  <c r="L72" i="37"/>
  <c r="R135" i="37"/>
  <c r="BZ15" i="36"/>
  <c r="DL28" i="36"/>
  <c r="AB24" i="36"/>
  <c r="BE56" i="36"/>
  <c r="G29" i="36"/>
  <c r="AM23" i="36"/>
  <c r="AX23" i="36" s="1"/>
  <c r="K72" i="37"/>
  <c r="G135" i="37"/>
  <c r="C24" i="37"/>
  <c r="AA24" i="36"/>
  <c r="AQ55" i="36"/>
  <c r="T72" i="37"/>
  <c r="Q24" i="37"/>
  <c r="X24" i="36"/>
  <c r="Z24" i="36"/>
  <c r="C42" i="36"/>
  <c r="N42" i="36" s="1"/>
  <c r="AO40" i="36"/>
  <c r="S150" i="37"/>
  <c r="F105" i="36"/>
  <c r="AV55" i="36"/>
  <c r="S119" i="37"/>
  <c r="T119" i="37"/>
  <c r="F71" i="37"/>
  <c r="K30" i="36"/>
  <c r="F151" i="37"/>
  <c r="BZ55" i="36"/>
  <c r="F8" i="37"/>
  <c r="BZ56" i="36"/>
  <c r="Z72" i="36"/>
  <c r="DN40" i="36"/>
  <c r="AR40" i="36"/>
  <c r="H53" i="36"/>
  <c r="G88" i="37"/>
  <c r="CE16" i="36"/>
  <c r="X8" i="36"/>
  <c r="AP40" i="36"/>
  <c r="W42" i="17"/>
  <c r="I42" i="17" s="1"/>
  <c r="R24" i="17"/>
  <c r="D24" i="17" s="1"/>
  <c r="R46" i="17"/>
  <c r="D46" i="17" s="1"/>
  <c r="U45" i="17"/>
  <c r="G45" i="17" s="1"/>
  <c r="T31" i="17"/>
  <c r="F31" i="17" s="1"/>
  <c r="Q42" i="17"/>
  <c r="C42" i="17" s="1"/>
  <c r="P50" i="17"/>
  <c r="B50" i="17" s="1"/>
  <c r="T34" i="17"/>
  <c r="F34" i="17" s="1"/>
  <c r="P4" i="17"/>
  <c r="B4" i="17" s="1"/>
  <c r="D16" i="27"/>
  <c r="P20" i="17"/>
  <c r="B20" i="17" s="1"/>
  <c r="W27" i="17"/>
  <c r="I27" i="17" s="1"/>
  <c r="R44" i="17"/>
  <c r="D44" i="17" s="1"/>
  <c r="S27" i="17"/>
  <c r="E27" i="17" s="1"/>
  <c r="V13" i="17"/>
  <c r="H13" i="17" s="1"/>
  <c r="U19" i="17"/>
  <c r="G19" i="17" s="1"/>
  <c r="T49" i="17"/>
  <c r="F49" i="17" s="1"/>
  <c r="R48" i="17"/>
  <c r="D48" i="17" s="1"/>
  <c r="S15" i="17"/>
  <c r="E15" i="17" s="1"/>
  <c r="U18" i="17"/>
  <c r="G18" i="17" s="1"/>
  <c r="Y25" i="17"/>
  <c r="K39" i="17" s="1"/>
  <c r="S30" i="17"/>
  <c r="E30" i="17" s="1"/>
  <c r="U6" i="17"/>
  <c r="G6" i="17" s="1"/>
  <c r="S31" i="17"/>
  <c r="E31" i="17" s="1"/>
  <c r="P35" i="17"/>
  <c r="B35" i="17" s="1"/>
  <c r="P11" i="17"/>
  <c r="B11" i="17" s="1"/>
  <c r="R8" i="17"/>
  <c r="D8" i="17" s="1"/>
  <c r="S16" i="17"/>
  <c r="E16" i="17" s="1"/>
  <c r="W40" i="17"/>
  <c r="I40" i="17" s="1"/>
  <c r="X9" i="17"/>
  <c r="J9" i="17" s="1"/>
  <c r="Y46" i="17"/>
  <c r="K46" i="17" s="1"/>
  <c r="X33" i="17"/>
  <c r="J33" i="17" s="1"/>
  <c r="U49" i="17"/>
  <c r="G49" i="17" s="1"/>
  <c r="U24" i="17"/>
  <c r="G24" i="17" s="1"/>
  <c r="D15" i="27"/>
  <c r="Y8" i="17"/>
  <c r="K8" i="17" s="1"/>
  <c r="C15" i="27"/>
  <c r="Q27" i="17"/>
  <c r="C27" i="17" s="1"/>
  <c r="P37" i="17"/>
  <c r="B37" i="17" s="1"/>
  <c r="P19" i="17"/>
  <c r="B19" i="17" s="1"/>
  <c r="X49" i="17"/>
  <c r="J49" i="17" s="1"/>
  <c r="W7" i="17"/>
  <c r="I7" i="17" s="1"/>
  <c r="T36" i="17"/>
  <c r="F36" i="17" s="1"/>
  <c r="Q49" i="17"/>
  <c r="C49" i="17" s="1"/>
  <c r="V25" i="17"/>
  <c r="H39" i="17" s="1"/>
  <c r="S21" i="17"/>
  <c r="E21" i="17" s="1"/>
  <c r="T13" i="17"/>
  <c r="F13" i="17" s="1"/>
  <c r="CT42" i="36"/>
  <c r="BW70" i="36"/>
  <c r="CH70" i="36" s="1"/>
  <c r="BH22" i="36"/>
  <c r="F133" i="37"/>
  <c r="F137" i="37" s="1"/>
  <c r="C54" i="37"/>
  <c r="AV54" i="37" s="1"/>
  <c r="G133" i="37"/>
  <c r="G137" i="37" s="1"/>
  <c r="M54" i="37"/>
  <c r="S38" i="37"/>
  <c r="T38" i="37"/>
  <c r="CT30" i="36"/>
  <c r="CW30" i="36"/>
  <c r="H6" i="37"/>
  <c r="S6" i="37"/>
  <c r="AP38" i="36"/>
  <c r="J64" i="36"/>
  <c r="N149" i="37"/>
  <c r="N153" i="37" s="1"/>
  <c r="E149" i="37"/>
  <c r="E153" i="37" s="1"/>
  <c r="K154" i="37" s="1"/>
  <c r="W148" i="37" s="1"/>
  <c r="BL54" i="36"/>
  <c r="AT6" i="36"/>
  <c r="BM54" i="36"/>
  <c r="CV6" i="36"/>
  <c r="E117" i="37"/>
  <c r="E121" i="37" s="1"/>
  <c r="K122" i="37" s="1"/>
  <c r="W119" i="37" s="1"/>
  <c r="C149" i="37"/>
  <c r="AV149" i="37" s="1"/>
  <c r="L160" i="37"/>
  <c r="Q160" i="37"/>
  <c r="W6" i="36"/>
  <c r="E52" i="36"/>
  <c r="C64" i="36"/>
  <c r="N64" i="36" s="1"/>
  <c r="K76" i="36"/>
  <c r="J86" i="37"/>
  <c r="H86" i="37"/>
  <c r="J104" i="36"/>
  <c r="J111" i="36" s="1"/>
  <c r="C70" i="37"/>
  <c r="AV70" i="37" s="1"/>
  <c r="AR38" i="36"/>
  <c r="N6" i="37"/>
  <c r="CU6" i="36"/>
  <c r="G22" i="37"/>
  <c r="CO42" i="36"/>
  <c r="CZ42" i="36" s="1"/>
  <c r="CE70" i="36"/>
  <c r="N70" i="37"/>
  <c r="I133" i="37"/>
  <c r="I137" i="37" s="1"/>
  <c r="O54" i="37"/>
  <c r="T54" i="37"/>
  <c r="S133" i="37"/>
  <c r="S137" i="37" s="1"/>
  <c r="Q133" i="37"/>
  <c r="Q137" i="37" s="1"/>
  <c r="Q54" i="37"/>
  <c r="CX30" i="36"/>
  <c r="N38" i="37"/>
  <c r="I38" i="37"/>
  <c r="L38" i="37"/>
  <c r="CQ30" i="36"/>
  <c r="CQ6" i="36"/>
  <c r="G6" i="37"/>
  <c r="AV38" i="36"/>
  <c r="I64" i="36"/>
  <c r="I149" i="37"/>
  <c r="I153" i="37" s="1"/>
  <c r="S54" i="37"/>
  <c r="CB14" i="36"/>
  <c r="AQ6" i="36"/>
  <c r="AR6" i="36"/>
  <c r="BI54" i="36"/>
  <c r="CO6" i="36"/>
  <c r="CZ6" i="36" s="1"/>
  <c r="T117" i="37"/>
  <c r="T121" i="37" s="1"/>
  <c r="Q149" i="37"/>
  <c r="Q153" i="37" s="1"/>
  <c r="P117" i="37"/>
  <c r="P121" i="37" s="1"/>
  <c r="H160" i="37"/>
  <c r="N160" i="37"/>
  <c r="AM6" i="36"/>
  <c r="AX6" i="36" s="1"/>
  <c r="AC6" i="36"/>
  <c r="G52" i="36"/>
  <c r="J76" i="36"/>
  <c r="I86" i="37"/>
  <c r="E86" i="37"/>
  <c r="G104" i="36"/>
  <c r="G111" i="36" s="1"/>
  <c r="T70" i="37"/>
  <c r="R70" i="37"/>
  <c r="F70" i="37"/>
  <c r="O22" i="37"/>
  <c r="L6" i="37"/>
  <c r="F54" i="37"/>
  <c r="K54" i="37"/>
  <c r="O133" i="37"/>
  <c r="O137" i="37" s="1"/>
  <c r="I54" i="37"/>
  <c r="E38" i="37"/>
  <c r="O38" i="37"/>
  <c r="CO30" i="36"/>
  <c r="CZ30" i="36" s="1"/>
  <c r="CR30" i="36"/>
  <c r="T22" i="37"/>
  <c r="K6" i="37"/>
  <c r="G76" i="36"/>
  <c r="L149" i="37"/>
  <c r="L153" i="37" s="1"/>
  <c r="H54" i="37"/>
  <c r="AO6" i="36"/>
  <c r="BJ54" i="36"/>
  <c r="CS6" i="36"/>
  <c r="K117" i="37"/>
  <c r="K121" i="37" s="1"/>
  <c r="G149" i="37"/>
  <c r="G153" i="37" s="1"/>
  <c r="F117" i="37"/>
  <c r="F121" i="37" s="1"/>
  <c r="G160" i="37"/>
  <c r="T160" i="37"/>
  <c r="AB6" i="36"/>
  <c r="I52" i="36"/>
  <c r="L64" i="36"/>
  <c r="Q86" i="37"/>
  <c r="C104" i="36"/>
  <c r="N104" i="36" s="1"/>
  <c r="K70" i="37"/>
  <c r="L70" i="37"/>
  <c r="R6" i="37"/>
  <c r="CA22" i="36"/>
  <c r="P6" i="37"/>
  <c r="W10" i="17"/>
  <c r="I10" i="17" s="1"/>
  <c r="CE22" i="36"/>
  <c r="P133" i="37"/>
  <c r="P137" i="37" s="1"/>
  <c r="L54" i="37"/>
  <c r="E54" i="37"/>
  <c r="K38" i="37"/>
  <c r="P38" i="37"/>
  <c r="C22" i="37"/>
  <c r="AV22" i="37" s="1"/>
  <c r="AT38" i="36"/>
  <c r="H22" i="37"/>
  <c r="BK70" i="36"/>
  <c r="H104" i="36"/>
  <c r="H111" i="36" s="1"/>
  <c r="S149" i="37"/>
  <c r="S153" i="37" s="1"/>
  <c r="CF22" i="36"/>
  <c r="T133" i="37"/>
  <c r="T137" i="37" s="1"/>
  <c r="CX6" i="36"/>
  <c r="S117" i="37"/>
  <c r="S121" i="37" s="1"/>
  <c r="R117" i="37"/>
  <c r="R121" i="37" s="1"/>
  <c r="E160" i="37"/>
  <c r="P160" i="37"/>
  <c r="AU6" i="36"/>
  <c r="AA6" i="36"/>
  <c r="L52" i="36"/>
  <c r="F64" i="36"/>
  <c r="L76" i="36"/>
  <c r="AD6" i="36"/>
  <c r="G86" i="37"/>
  <c r="F86" i="37"/>
  <c r="S22" i="37"/>
  <c r="CR42" i="36"/>
  <c r="BH70" i="36"/>
  <c r="E22" i="37"/>
  <c r="CS42" i="36"/>
  <c r="BY22" i="36"/>
  <c r="T6" i="37"/>
  <c r="R160" i="37"/>
  <c r="BG70" i="36"/>
  <c r="CC22" i="36"/>
  <c r="H133" i="37"/>
  <c r="H137" i="37" s="1"/>
  <c r="R133" i="37"/>
  <c r="R137" i="37" s="1"/>
  <c r="P54" i="37"/>
  <c r="N54" i="37"/>
  <c r="M38" i="37"/>
  <c r="Q38" i="37"/>
  <c r="I22" i="37"/>
  <c r="N22" i="37"/>
  <c r="DH38" i="36"/>
  <c r="DI38" i="36" s="1"/>
  <c r="DI45" i="36" s="1"/>
  <c r="DK46" i="36" s="1"/>
  <c r="K104" i="36"/>
  <c r="K111" i="36" s="1"/>
  <c r="C52" i="36"/>
  <c r="N52" i="36" s="1"/>
  <c r="T149" i="37"/>
  <c r="T153" i="37" s="1"/>
  <c r="BG54" i="36"/>
  <c r="H149" i="37"/>
  <c r="H153" i="37" s="1"/>
  <c r="I117" i="37"/>
  <c r="I121" i="37" s="1"/>
  <c r="EB22" i="36"/>
  <c r="J117" i="37"/>
  <c r="J121" i="37" s="1"/>
  <c r="C160" i="37"/>
  <c r="I160" i="37"/>
  <c r="G64" i="36"/>
  <c r="I76" i="36"/>
  <c r="L86" i="37"/>
  <c r="K86" i="37"/>
  <c r="M70" i="37"/>
  <c r="I28" i="36"/>
  <c r="AQ38" i="36"/>
  <c r="F22" i="37"/>
  <c r="CQ42" i="36"/>
  <c r="F40" i="36"/>
  <c r="CA70" i="36"/>
  <c r="F6" i="37"/>
  <c r="M160" i="37"/>
  <c r="AR22" i="36"/>
  <c r="CB22" i="36"/>
  <c r="K133" i="37"/>
  <c r="K137" i="37" s="1"/>
  <c r="J133" i="37"/>
  <c r="J137" i="37" s="1"/>
  <c r="M133" i="37"/>
  <c r="M137" i="37" s="1"/>
  <c r="G54" i="37"/>
  <c r="G38" i="37"/>
  <c r="J38" i="37"/>
  <c r="CU30" i="36"/>
  <c r="R22" i="37"/>
  <c r="F52" i="36"/>
  <c r="O149" i="37"/>
  <c r="O153" i="37" s="1"/>
  <c r="E88" i="36"/>
  <c r="BE54" i="36"/>
  <c r="BP54" i="36" s="1"/>
  <c r="J149" i="37"/>
  <c r="J153" i="37" s="1"/>
  <c r="M117" i="37"/>
  <c r="M121" i="37" s="1"/>
  <c r="N117" i="37"/>
  <c r="N121" i="37" s="1"/>
  <c r="G117" i="37"/>
  <c r="G121" i="37" s="1"/>
  <c r="J160" i="37"/>
  <c r="F160" i="37"/>
  <c r="AV6" i="36"/>
  <c r="K64" i="36"/>
  <c r="F76" i="36"/>
  <c r="N86" i="37"/>
  <c r="F104" i="36"/>
  <c r="F111" i="36" s="1"/>
  <c r="J70" i="37"/>
  <c r="M6" i="37"/>
  <c r="AM38" i="36"/>
  <c r="AX38" i="36" s="1"/>
  <c r="CE38" i="36"/>
  <c r="H52" i="36"/>
  <c r="M22" i="37"/>
  <c r="Q6" i="37"/>
  <c r="V10" i="17"/>
  <c r="H10" i="17" s="1"/>
  <c r="C133" i="37"/>
  <c r="AV133" i="37" s="1"/>
  <c r="R38" i="37"/>
  <c r="E6" i="37"/>
  <c r="J6" i="37"/>
  <c r="AO38" i="36"/>
  <c r="P149" i="37"/>
  <c r="P153" i="37" s="1"/>
  <c r="R149" i="37"/>
  <c r="R153" i="37" s="1"/>
  <c r="BN54" i="36"/>
  <c r="BK54" i="36"/>
  <c r="L117" i="37"/>
  <c r="L121" i="37" s="1"/>
  <c r="Q117" i="37"/>
  <c r="Q121" i="37" s="1"/>
  <c r="C86" i="37"/>
  <c r="AV86" i="37" s="1"/>
  <c r="CR6" i="36"/>
  <c r="W20" i="37"/>
  <c r="E44" i="36"/>
  <c r="CQ9" i="36"/>
  <c r="DK30" i="36"/>
  <c r="G44" i="36"/>
  <c r="F44" i="36"/>
  <c r="V32" i="17"/>
  <c r="H32" i="17" s="1"/>
  <c r="X13" i="36"/>
  <c r="X17" i="36" s="1"/>
  <c r="DL30" i="36"/>
  <c r="AQ26" i="36"/>
  <c r="AB40" i="6" s="1"/>
  <c r="AQ15" i="36"/>
  <c r="J7" i="36"/>
  <c r="AC77" i="36"/>
  <c r="AC81" i="36" s="1"/>
  <c r="K7" i="36"/>
  <c r="W106" i="37"/>
  <c r="E71" i="36"/>
  <c r="E78" i="36" s="1"/>
  <c r="G83" i="36"/>
  <c r="AQ61" i="36"/>
  <c r="AQ65" i="36" s="1"/>
  <c r="BW61" i="36"/>
  <c r="CH61" i="36" s="1"/>
  <c r="DG30" i="36"/>
  <c r="DR30" i="36" s="1"/>
  <c r="EC30" i="36" s="1"/>
  <c r="BM13" i="36"/>
  <c r="BM17" i="36" s="1"/>
  <c r="BE13" i="36"/>
  <c r="BP13" i="36" s="1"/>
  <c r="J83" i="36"/>
  <c r="CF61" i="36"/>
  <c r="CF65" i="36" s="1"/>
  <c r="CB61" i="36"/>
  <c r="CB65" i="36" s="1"/>
  <c r="F7" i="36"/>
  <c r="AM61" i="36"/>
  <c r="AX61" i="36" s="1"/>
  <c r="Z77" i="36"/>
  <c r="Z81" i="36" s="1"/>
  <c r="AC13" i="36"/>
  <c r="AC17" i="36" s="1"/>
  <c r="C71" i="36"/>
  <c r="N71" i="36" s="1"/>
  <c r="E7" i="36"/>
  <c r="E95" i="36"/>
  <c r="AP29" i="36"/>
  <c r="AP33" i="36" s="1"/>
  <c r="C83" i="36"/>
  <c r="N83" i="36" s="1"/>
  <c r="BZ61" i="36"/>
  <c r="BZ65" i="36" s="1"/>
  <c r="I7" i="36"/>
  <c r="AO61" i="36"/>
  <c r="AO65" i="36" s="1"/>
  <c r="AQ66" i="36" s="1"/>
  <c r="AB45" i="6" s="1"/>
  <c r="AB13" i="36"/>
  <c r="AB17" i="36" s="1"/>
  <c r="I107" i="36"/>
  <c r="L71" i="36"/>
  <c r="L78" i="36" s="1"/>
  <c r="BG77" i="36"/>
  <c r="BG81" i="36" s="1"/>
  <c r="BI82" i="36" s="1"/>
  <c r="AB62" i="6" s="1"/>
  <c r="F95" i="36"/>
  <c r="DP31" i="36"/>
  <c r="EA31" i="36" s="1"/>
  <c r="H83" i="36"/>
  <c r="F83" i="36"/>
  <c r="AS61" i="36"/>
  <c r="AS65" i="36" s="1"/>
  <c r="U13" i="36"/>
  <c r="AF13" i="36" s="1"/>
  <c r="I71" i="36"/>
  <c r="I78" i="36" s="1"/>
  <c r="AV77" i="36"/>
  <c r="AV81" i="36" s="1"/>
  <c r="J95" i="36"/>
  <c r="E83" i="36"/>
  <c r="H19" i="36"/>
  <c r="AT61" i="36"/>
  <c r="AT65" i="36" s="1"/>
  <c r="Z13" i="36"/>
  <c r="Z17" i="36" s="1"/>
  <c r="BY61" i="36"/>
  <c r="BY65" i="36" s="1"/>
  <c r="CE66" i="36" s="1"/>
  <c r="CE29" i="36"/>
  <c r="CE33" i="36" s="1"/>
  <c r="J71" i="36"/>
  <c r="J78" i="36" s="1"/>
  <c r="H71" i="36"/>
  <c r="H78" i="36" s="1"/>
  <c r="F43" i="36"/>
  <c r="C95" i="36"/>
  <c r="N95" i="36" s="1"/>
  <c r="CF45" i="36"/>
  <c r="CF49" i="36" s="1"/>
  <c r="CW9" i="36"/>
  <c r="L83" i="36"/>
  <c r="AU61" i="36"/>
  <c r="AU65" i="36" s="1"/>
  <c r="W13" i="36"/>
  <c r="W17" i="36" s="1"/>
  <c r="AC18" i="36" s="1"/>
  <c r="AG14" i="36" s="1"/>
  <c r="K71" i="36"/>
  <c r="K78" i="36" s="1"/>
  <c r="R13" i="37"/>
  <c r="R17" i="37" s="1"/>
  <c r="C7" i="36"/>
  <c r="N7" i="36" s="1"/>
  <c r="K83" i="36"/>
  <c r="CE61" i="36"/>
  <c r="CE65" i="36" s="1"/>
  <c r="CS9" i="36"/>
  <c r="CE5" i="36"/>
  <c r="CE9" i="36" s="1"/>
  <c r="DL17" i="36"/>
  <c r="AR61" i="36"/>
  <c r="AR65" i="36" s="1"/>
  <c r="Y13" i="36"/>
  <c r="Y17" i="36" s="1"/>
  <c r="G71" i="36"/>
  <c r="G78" i="36" s="1"/>
  <c r="I43" i="36"/>
  <c r="G7" i="36"/>
  <c r="CC61" i="36"/>
  <c r="CC65" i="36" s="1"/>
  <c r="AP61" i="36"/>
  <c r="AP65" i="36" s="1"/>
  <c r="AA13" i="36"/>
  <c r="AA17" i="36" s="1"/>
  <c r="CD61" i="36"/>
  <c r="CD65" i="36" s="1"/>
  <c r="L7" i="36"/>
  <c r="L18" i="36"/>
  <c r="C18" i="36"/>
  <c r="N18" i="36" s="1"/>
  <c r="H18" i="36"/>
  <c r="F18" i="36"/>
  <c r="I18" i="36"/>
  <c r="K18" i="36"/>
  <c r="G18" i="36"/>
  <c r="E18" i="36"/>
  <c r="J18" i="36"/>
  <c r="BJ29" i="36"/>
  <c r="BJ33" i="36" s="1"/>
  <c r="BH29" i="36"/>
  <c r="BH33" i="36" s="1"/>
  <c r="BN29" i="36"/>
  <c r="BN33" i="36" s="1"/>
  <c r="E51" i="36"/>
  <c r="K51" i="36"/>
  <c r="J110" i="36"/>
  <c r="H110" i="36"/>
  <c r="AQ79" i="36"/>
  <c r="I40" i="36"/>
  <c r="DO17" i="36"/>
  <c r="DZ17" i="36" s="1"/>
  <c r="CA30" i="36"/>
  <c r="CO10" i="36"/>
  <c r="CZ10" i="36" s="1"/>
  <c r="S61" i="37"/>
  <c r="S65" i="37" s="1"/>
  <c r="BY62" i="36"/>
  <c r="N77" i="37"/>
  <c r="N81" i="37" s="1"/>
  <c r="G29" i="37"/>
  <c r="G33" i="37" s="1"/>
  <c r="CQ10" i="36"/>
  <c r="AT79" i="36"/>
  <c r="L40" i="36"/>
  <c r="BM30" i="36"/>
  <c r="DK17" i="36"/>
  <c r="DJ17" i="36"/>
  <c r="DP17" i="36"/>
  <c r="BZ30" i="36"/>
  <c r="DJ30" i="36"/>
  <c r="BK78" i="36"/>
  <c r="AC32" i="36"/>
  <c r="S77" i="37"/>
  <c r="S81" i="37" s="1"/>
  <c r="M29" i="37"/>
  <c r="M33" i="37" s="1"/>
  <c r="CU10" i="36"/>
  <c r="AS79" i="36"/>
  <c r="J40" i="36"/>
  <c r="F75" i="36"/>
  <c r="BI30" i="36"/>
  <c r="DI17" i="36"/>
  <c r="DM17" i="36"/>
  <c r="CC62" i="36"/>
  <c r="BH78" i="36"/>
  <c r="AD32" i="36"/>
  <c r="BE62" i="36"/>
  <c r="BP62" i="36" s="1"/>
  <c r="E87" i="36"/>
  <c r="DH29" i="36"/>
  <c r="DK29" i="36" s="1"/>
  <c r="CT10" i="36"/>
  <c r="CB62" i="36"/>
  <c r="E75" i="36"/>
  <c r="AO79" i="36"/>
  <c r="G40" i="36"/>
  <c r="J75" i="36"/>
  <c r="BJ30" i="36"/>
  <c r="DN17" i="36"/>
  <c r="CD62" i="36"/>
  <c r="I75" i="36"/>
  <c r="Q93" i="37"/>
  <c r="Q97" i="37" s="1"/>
  <c r="X32" i="36"/>
  <c r="Z32" i="36"/>
  <c r="AS48" i="36"/>
  <c r="AR79" i="36"/>
  <c r="AM79" i="36"/>
  <c r="AX79" i="36" s="1"/>
  <c r="H40" i="36"/>
  <c r="C75" i="36"/>
  <c r="N75" i="36" s="1"/>
  <c r="AO32" i="36"/>
  <c r="H75" i="36"/>
  <c r="BN30" i="36"/>
  <c r="CE62" i="36"/>
  <c r="DP30" i="36"/>
  <c r="EA30" i="36" s="1"/>
  <c r="CD78" i="36"/>
  <c r="M93" i="37"/>
  <c r="M97" i="37" s="1"/>
  <c r="U32" i="36"/>
  <c r="G13" i="37"/>
  <c r="G17" i="37" s="1"/>
  <c r="BZ62" i="36"/>
  <c r="AB32" i="36"/>
  <c r="C63" i="36"/>
  <c r="N63" i="36" s="1"/>
  <c r="AU79" i="36"/>
  <c r="C40" i="36"/>
  <c r="N40" i="36" s="1"/>
  <c r="K40" i="36"/>
  <c r="L75" i="36"/>
  <c r="I87" i="36"/>
  <c r="BE30" i="36"/>
  <c r="BP30" i="36" s="1"/>
  <c r="DH5" i="36"/>
  <c r="DK5" i="36" s="1"/>
  <c r="DK12" i="36" s="1"/>
  <c r="CC30" i="36"/>
  <c r="AC64" i="36"/>
  <c r="BI78" i="36"/>
  <c r="CF46" i="36"/>
  <c r="CW10" i="36"/>
  <c r="BN78" i="36"/>
  <c r="AA32" i="36"/>
  <c r="CF62" i="36"/>
  <c r="Y32" i="36"/>
  <c r="BH30" i="36"/>
  <c r="BG30" i="36"/>
  <c r="BW30" i="36"/>
  <c r="CH30" i="36" s="1"/>
  <c r="BG78" i="36"/>
  <c r="CR10" i="36"/>
  <c r="F13" i="37"/>
  <c r="F17" i="37" s="1"/>
  <c r="DG41" i="36"/>
  <c r="DR41" i="36" s="1"/>
  <c r="W14" i="36"/>
  <c r="AD14" i="36"/>
  <c r="Z14" i="36"/>
  <c r="AD29" i="36"/>
  <c r="AD33" i="36" s="1"/>
  <c r="AB29" i="36"/>
  <c r="AB33" i="36" s="1"/>
  <c r="DK21" i="36"/>
  <c r="DI21" i="36"/>
  <c r="CS17" i="36"/>
  <c r="CU17" i="36"/>
  <c r="AU70" i="36"/>
  <c r="AV70" i="36"/>
  <c r="AM70" i="36"/>
  <c r="AX70" i="36" s="1"/>
  <c r="AR70" i="36"/>
  <c r="AO70" i="36"/>
  <c r="AP70" i="36"/>
  <c r="AQ70" i="36"/>
  <c r="AT70" i="36"/>
  <c r="AS70" i="36"/>
  <c r="CV16" i="36"/>
  <c r="CV23" i="36" s="1"/>
  <c r="CQ16" i="36"/>
  <c r="CQ23" i="36" s="1"/>
  <c r="CX16" i="36"/>
  <c r="CX23" i="36" s="1"/>
  <c r="CS16" i="36"/>
  <c r="CS23" i="36" s="1"/>
  <c r="CR16" i="36"/>
  <c r="CR23" i="36" s="1"/>
  <c r="CW16" i="36"/>
  <c r="CW23" i="36" s="1"/>
  <c r="CO16" i="36"/>
  <c r="CZ16" i="36" s="1"/>
  <c r="CT16" i="36"/>
  <c r="CT23" i="36" s="1"/>
  <c r="CU16" i="36"/>
  <c r="CU23" i="36" s="1"/>
  <c r="AM15" i="36"/>
  <c r="AX15" i="36" s="1"/>
  <c r="W68" i="37"/>
  <c r="AU42" i="36"/>
  <c r="AY37" i="36" s="1"/>
  <c r="C44" i="36"/>
  <c r="I31" i="37"/>
  <c r="DK31" i="36"/>
  <c r="H44" i="36"/>
  <c r="Q31" i="37"/>
  <c r="DO30" i="36"/>
  <c r="DZ30" i="36" s="1"/>
  <c r="H10" i="36"/>
  <c r="F33" i="36"/>
  <c r="I44" i="36"/>
  <c r="O31" i="37"/>
  <c r="E31" i="37"/>
  <c r="J44" i="36"/>
  <c r="AR15" i="36"/>
  <c r="DO31" i="36"/>
  <c r="DZ31" i="36" s="1"/>
  <c r="S31" i="37"/>
  <c r="J33" i="36"/>
  <c r="N31" i="37"/>
  <c r="AA55" i="36"/>
  <c r="W21" i="37"/>
  <c r="DM31" i="36"/>
  <c r="W144" i="37"/>
  <c r="L44" i="36"/>
  <c r="M31" i="37"/>
  <c r="K33" i="36"/>
  <c r="G33" i="36"/>
  <c r="K31" i="37"/>
  <c r="F31" i="37"/>
  <c r="U55" i="36"/>
  <c r="AF55" i="36" s="1"/>
  <c r="DI31" i="36"/>
  <c r="H31" i="37"/>
  <c r="BE5" i="36"/>
  <c r="BP5" i="36" s="1"/>
  <c r="BM5" i="36"/>
  <c r="BM9" i="36" s="1"/>
  <c r="BJ5" i="36"/>
  <c r="BJ9" i="36" s="1"/>
  <c r="BN5" i="36"/>
  <c r="BN9" i="36" s="1"/>
  <c r="BI5" i="36"/>
  <c r="BI9" i="36" s="1"/>
  <c r="BK5" i="36"/>
  <c r="BK9" i="36" s="1"/>
  <c r="BL5" i="36"/>
  <c r="BL9" i="36" s="1"/>
  <c r="BH5" i="36"/>
  <c r="BH9" i="36" s="1"/>
  <c r="BG5" i="36"/>
  <c r="BG9" i="36" s="1"/>
  <c r="AB5" i="36"/>
  <c r="AB9" i="36" s="1"/>
  <c r="AA5" i="36"/>
  <c r="AA9" i="36" s="1"/>
  <c r="AD5" i="36"/>
  <c r="AD9" i="36" s="1"/>
  <c r="AC5" i="36"/>
  <c r="AC9" i="36" s="1"/>
  <c r="Y5" i="36"/>
  <c r="Y9" i="36" s="1"/>
  <c r="X5" i="36"/>
  <c r="X9" i="36" s="1"/>
  <c r="W5" i="36"/>
  <c r="W9" i="36" s="1"/>
  <c r="Y10" i="36" s="1"/>
  <c r="AB23" i="6" s="1"/>
  <c r="U5" i="36"/>
  <c r="AF5" i="36" s="1"/>
  <c r="Z5" i="36"/>
  <c r="Z9" i="36" s="1"/>
  <c r="C96" i="36"/>
  <c r="N96" i="36" s="1"/>
  <c r="H96" i="36"/>
  <c r="I96" i="36"/>
  <c r="K96" i="36"/>
  <c r="G96" i="36"/>
  <c r="L96" i="36"/>
  <c r="F96" i="36"/>
  <c r="J96" i="36"/>
  <c r="E96" i="36"/>
  <c r="J17" i="36"/>
  <c r="C17" i="36"/>
  <c r="N17" i="36" s="1"/>
  <c r="AD15" i="36"/>
  <c r="Z15" i="36"/>
  <c r="AB15" i="36"/>
  <c r="Y15" i="36"/>
  <c r="AC15" i="36"/>
  <c r="AA15" i="36"/>
  <c r="U15" i="36"/>
  <c r="AF15" i="36" s="1"/>
  <c r="W15" i="36"/>
  <c r="X15" i="36"/>
  <c r="Z46" i="36"/>
  <c r="AD46" i="36"/>
  <c r="W46" i="36"/>
  <c r="X46" i="36"/>
  <c r="AA46" i="36"/>
  <c r="Y46" i="36"/>
  <c r="AB46" i="36"/>
  <c r="AC46" i="36"/>
  <c r="U46" i="36"/>
  <c r="AF46" i="36" s="1"/>
  <c r="W52" i="37"/>
  <c r="W58" i="37"/>
  <c r="W57" i="37"/>
  <c r="W53" i="37"/>
  <c r="W56" i="37"/>
  <c r="F27" i="36"/>
  <c r="F34" i="36" s="1"/>
  <c r="J27" i="36"/>
  <c r="J34" i="36" s="1"/>
  <c r="K27" i="36"/>
  <c r="K34" i="36" s="1"/>
  <c r="AV71" i="36"/>
  <c r="AS71" i="36"/>
  <c r="AU71" i="36"/>
  <c r="AP71" i="36"/>
  <c r="AT71" i="36"/>
  <c r="AQ71" i="36"/>
  <c r="AM71" i="36"/>
  <c r="AX71" i="36" s="1"/>
  <c r="AO71" i="36"/>
  <c r="AR71" i="36"/>
  <c r="AV48" i="36"/>
  <c r="AS16" i="36"/>
  <c r="CX5" i="36"/>
  <c r="CX12" i="36" s="1"/>
  <c r="CB69" i="36"/>
  <c r="CB73" i="36" s="1"/>
  <c r="J73" i="36"/>
  <c r="L73" i="36"/>
  <c r="AS77" i="36"/>
  <c r="AS81" i="36" s="1"/>
  <c r="DM6" i="36"/>
  <c r="CQ17" i="36"/>
  <c r="DJ18" i="36"/>
  <c r="DP22" i="36"/>
  <c r="EA22" i="36" s="1"/>
  <c r="K61" i="37"/>
  <c r="K65" i="37" s="1"/>
  <c r="E13" i="37"/>
  <c r="E17" i="37" s="1"/>
  <c r="K18" i="37" s="1"/>
  <c r="E93" i="37"/>
  <c r="E97" i="37" s="1"/>
  <c r="K98" i="37" s="1"/>
  <c r="W94" i="37" s="1"/>
  <c r="C93" i="37"/>
  <c r="AV93" i="37" s="1"/>
  <c r="O93" i="37"/>
  <c r="O97" i="37" s="1"/>
  <c r="M13" i="37"/>
  <c r="M17" i="37" s="1"/>
  <c r="N29" i="37"/>
  <c r="N33" i="37" s="1"/>
  <c r="P13" i="37"/>
  <c r="P17" i="37" s="1"/>
  <c r="I77" i="37"/>
  <c r="I81" i="37" s="1"/>
  <c r="L61" i="37"/>
  <c r="L65" i="37" s="1"/>
  <c r="I29" i="37"/>
  <c r="I33" i="37" s="1"/>
  <c r="S13" i="37"/>
  <c r="S17" i="37" s="1"/>
  <c r="I51" i="36"/>
  <c r="F62" i="36"/>
  <c r="BK7" i="36"/>
  <c r="G5" i="36"/>
  <c r="G12" i="36" s="1"/>
  <c r="AC8" i="36"/>
  <c r="K120" i="37"/>
  <c r="AO48" i="36"/>
  <c r="AU16" i="36"/>
  <c r="AR32" i="36"/>
  <c r="K73" i="36"/>
  <c r="AU77" i="36"/>
  <c r="AU81" i="36" s="1"/>
  <c r="AU32" i="36"/>
  <c r="DN6" i="36"/>
  <c r="CV17" i="36"/>
  <c r="E5" i="36"/>
  <c r="E12" i="36" s="1"/>
  <c r="N61" i="37"/>
  <c r="N65" i="37" s="1"/>
  <c r="P93" i="37"/>
  <c r="P97" i="37" s="1"/>
  <c r="R93" i="37"/>
  <c r="R97" i="37" s="1"/>
  <c r="O13" i="37"/>
  <c r="O17" i="37" s="1"/>
  <c r="Q77" i="37"/>
  <c r="Q81" i="37" s="1"/>
  <c r="L77" i="37"/>
  <c r="L81" i="37" s="1"/>
  <c r="I61" i="37"/>
  <c r="I65" i="37" s="1"/>
  <c r="R29" i="37"/>
  <c r="R33" i="37" s="1"/>
  <c r="K13" i="37"/>
  <c r="K17" i="37" s="1"/>
  <c r="DJ41" i="36"/>
  <c r="J51" i="36"/>
  <c r="Z8" i="36"/>
  <c r="I62" i="36"/>
  <c r="K5" i="36"/>
  <c r="K12" i="36" s="1"/>
  <c r="CE13" i="36"/>
  <c r="CE17" i="36" s="1"/>
  <c r="AR48" i="36"/>
  <c r="AO16" i="36"/>
  <c r="AQ32" i="36"/>
  <c r="BM38" i="36"/>
  <c r="BY21" i="36"/>
  <c r="BY25" i="36" s="1"/>
  <c r="CA26" i="36" s="1"/>
  <c r="AB70" i="6" s="1"/>
  <c r="F73" i="36"/>
  <c r="Y80" i="36"/>
  <c r="U64" i="36"/>
  <c r="DI6" i="36"/>
  <c r="CX17" i="36"/>
  <c r="X64" i="36"/>
  <c r="I5" i="36"/>
  <c r="I12" i="36" s="1"/>
  <c r="J61" i="37"/>
  <c r="J65" i="37" s="1"/>
  <c r="K6" i="36"/>
  <c r="H93" i="37"/>
  <c r="H97" i="37" s="1"/>
  <c r="F51" i="36"/>
  <c r="G77" i="37"/>
  <c r="G81" i="37" s="1"/>
  <c r="K77" i="37"/>
  <c r="K81" i="37" s="1"/>
  <c r="T61" i="37"/>
  <c r="T65" i="37" s="1"/>
  <c r="P29" i="37"/>
  <c r="P33" i="37" s="1"/>
  <c r="T13" i="37"/>
  <c r="T17" i="37" s="1"/>
  <c r="DI41" i="36"/>
  <c r="H51" i="36"/>
  <c r="AA8" i="36"/>
  <c r="Y8" i="36"/>
  <c r="J62" i="36"/>
  <c r="C5" i="36"/>
  <c r="N5" i="36" s="1"/>
  <c r="BW21" i="36"/>
  <c r="CH21" i="36" s="1"/>
  <c r="EB6" i="36"/>
  <c r="AT48" i="36"/>
  <c r="AR16" i="36"/>
  <c r="AM16" i="36"/>
  <c r="AS32" i="36"/>
  <c r="CE37" i="36"/>
  <c r="CE41" i="36" s="1"/>
  <c r="BH38" i="36"/>
  <c r="BZ21" i="36"/>
  <c r="BZ25" i="36" s="1"/>
  <c r="G73" i="36"/>
  <c r="AR77" i="36"/>
  <c r="AR81" i="36" s="1"/>
  <c r="W64" i="36"/>
  <c r="DK6" i="36"/>
  <c r="CO17" i="36"/>
  <c r="CZ17" i="36" s="1"/>
  <c r="AB64" i="36"/>
  <c r="P61" i="37"/>
  <c r="P65" i="37" s="1"/>
  <c r="R61" i="37"/>
  <c r="R65" i="37" s="1"/>
  <c r="F93" i="37"/>
  <c r="F97" i="37" s="1"/>
  <c r="G93" i="37"/>
  <c r="G97" i="37" s="1"/>
  <c r="DN41" i="36"/>
  <c r="E77" i="37"/>
  <c r="E81" i="37" s="1"/>
  <c r="K82" i="37" s="1"/>
  <c r="W78" i="37" s="1"/>
  <c r="H77" i="37"/>
  <c r="H81" i="37" s="1"/>
  <c r="J77" i="37"/>
  <c r="J81" i="37" s="1"/>
  <c r="E61" i="37"/>
  <c r="E65" i="37" s="1"/>
  <c r="K66" i="37" s="1"/>
  <c r="W62" i="37" s="1"/>
  <c r="S29" i="37"/>
  <c r="S33" i="37" s="1"/>
  <c r="Q13" i="37"/>
  <c r="Q17" i="37" s="1"/>
  <c r="DK41" i="36"/>
  <c r="C51" i="36"/>
  <c r="N51" i="36" s="1"/>
  <c r="AD8" i="36"/>
  <c r="J5" i="36"/>
  <c r="J12" i="36" s="1"/>
  <c r="DL41" i="36"/>
  <c r="CD21" i="36"/>
  <c r="CD25" i="36" s="1"/>
  <c r="AY34" i="36"/>
  <c r="AP48" i="36"/>
  <c r="AV16" i="36"/>
  <c r="AM32" i="36"/>
  <c r="CA37" i="36"/>
  <c r="CA41" i="36" s="1"/>
  <c r="BJ38" i="36"/>
  <c r="AB37" i="36"/>
  <c r="AB41" i="36" s="1"/>
  <c r="E73" i="36"/>
  <c r="AO77" i="36"/>
  <c r="AO81" i="36" s="1"/>
  <c r="AQ82" i="36" s="1"/>
  <c r="AB47" i="6" s="1"/>
  <c r="DJ6" i="36"/>
  <c r="CT17" i="36"/>
  <c r="Y64" i="36"/>
  <c r="BY53" i="36"/>
  <c r="BY57" i="36" s="1"/>
  <c r="F61" i="37"/>
  <c r="F65" i="37" s="1"/>
  <c r="M61" i="37"/>
  <c r="M65" i="37" s="1"/>
  <c r="K93" i="37"/>
  <c r="K97" i="37" s="1"/>
  <c r="N93" i="37"/>
  <c r="N97" i="37" s="1"/>
  <c r="J93" i="37"/>
  <c r="J97" i="37" s="1"/>
  <c r="G51" i="36"/>
  <c r="E109" i="37"/>
  <c r="E113" i="37" s="1"/>
  <c r="K114" i="37" s="1"/>
  <c r="W109" i="37" s="1"/>
  <c r="M77" i="37"/>
  <c r="M81" i="37" s="1"/>
  <c r="K45" i="37"/>
  <c r="K49" i="37" s="1"/>
  <c r="L29" i="37"/>
  <c r="L33" i="37" s="1"/>
  <c r="T29" i="37"/>
  <c r="T33" i="37" s="1"/>
  <c r="DP41" i="36"/>
  <c r="L51" i="36"/>
  <c r="W8" i="36"/>
  <c r="CC21" i="36"/>
  <c r="CC25" i="36" s="1"/>
  <c r="AT32" i="36"/>
  <c r="AM48" i="36"/>
  <c r="AQ16" i="36"/>
  <c r="AP32" i="36"/>
  <c r="Y37" i="36"/>
  <c r="Y41" i="36" s="1"/>
  <c r="CF21" i="36"/>
  <c r="CF25" i="36" s="1"/>
  <c r="I73" i="36"/>
  <c r="AQ77" i="36"/>
  <c r="AQ81" i="36" s="1"/>
  <c r="AM77" i="36"/>
  <c r="AX77" i="36" s="1"/>
  <c r="DO6" i="36"/>
  <c r="DZ6" i="36" s="1"/>
  <c r="CW17" i="36"/>
  <c r="DG6" i="36"/>
  <c r="DR6" i="36" s="1"/>
  <c r="EC6" i="36" s="1"/>
  <c r="CR17" i="36"/>
  <c r="Z64" i="36"/>
  <c r="CA53" i="36"/>
  <c r="CA57" i="36" s="1"/>
  <c r="G61" i="37"/>
  <c r="G65" i="37" s="1"/>
  <c r="Q61" i="37"/>
  <c r="Q65" i="37" s="1"/>
  <c r="L93" i="37"/>
  <c r="L97" i="37" s="1"/>
  <c r="I93" i="37"/>
  <c r="I97" i="37" s="1"/>
  <c r="J13" i="37"/>
  <c r="J17" i="37" s="1"/>
  <c r="DM41" i="36"/>
  <c r="O77" i="37"/>
  <c r="O81" i="37" s="1"/>
  <c r="J29" i="37"/>
  <c r="J33" i="37" s="1"/>
  <c r="E29" i="37"/>
  <c r="E33" i="37" s="1"/>
  <c r="K34" i="37" s="1"/>
  <c r="W30" i="37" s="1"/>
  <c r="L13" i="37"/>
  <c r="L17" i="37" s="1"/>
  <c r="F77" i="37"/>
  <c r="F81" i="37" s="1"/>
  <c r="U8" i="36"/>
  <c r="W37" i="36"/>
  <c r="W41" i="36" s="1"/>
  <c r="Y42" i="36" s="1"/>
  <c r="AB27" i="6" s="1"/>
  <c r="CE21" i="36"/>
  <c r="CE25" i="36" s="1"/>
  <c r="AQ48" i="36"/>
  <c r="CF69" i="36"/>
  <c r="CF73" i="36" s="1"/>
  <c r="CB21" i="36"/>
  <c r="CB25" i="36" s="1"/>
  <c r="AP77" i="36"/>
  <c r="AP81" i="36" s="1"/>
  <c r="AA64" i="36"/>
  <c r="C61" i="37"/>
  <c r="AV61" i="37" s="1"/>
  <c r="O61" i="37"/>
  <c r="O65" i="37" s="1"/>
  <c r="T93" i="37"/>
  <c r="T97" i="37" s="1"/>
  <c r="C13" i="37"/>
  <c r="AV13" i="37" s="1"/>
  <c r="T109" i="37"/>
  <c r="T113" i="37" s="1"/>
  <c r="K29" i="37"/>
  <c r="K33" i="37" s="1"/>
  <c r="W37" i="37"/>
  <c r="W42" i="37"/>
  <c r="W41" i="37"/>
  <c r="W40" i="37"/>
  <c r="W39" i="37"/>
  <c r="W35" i="37"/>
  <c r="W36" i="37"/>
  <c r="W38" i="37"/>
  <c r="F61" i="36"/>
  <c r="K61" i="36"/>
  <c r="J61" i="36"/>
  <c r="H61" i="36"/>
  <c r="I61" i="36"/>
  <c r="C61" i="36"/>
  <c r="N61" i="36" s="1"/>
  <c r="E61" i="36"/>
  <c r="L61" i="36"/>
  <c r="G61" i="36"/>
  <c r="AM31" i="36"/>
  <c r="AX31" i="36" s="1"/>
  <c r="AR31" i="36"/>
  <c r="AQ31" i="36"/>
  <c r="BN37" i="36"/>
  <c r="BN41" i="36" s="1"/>
  <c r="BG37" i="36"/>
  <c r="BG41" i="36" s="1"/>
  <c r="BI37" i="36"/>
  <c r="BI41" i="36" s="1"/>
  <c r="BM37" i="36"/>
  <c r="BM41" i="36" s="1"/>
  <c r="BJ37" i="36"/>
  <c r="BJ41" i="36" s="1"/>
  <c r="BE37" i="36"/>
  <c r="BP37" i="36" s="1"/>
  <c r="BL37" i="36"/>
  <c r="BL41" i="36" s="1"/>
  <c r="BH37" i="36"/>
  <c r="BH41" i="36" s="1"/>
  <c r="BK37" i="36"/>
  <c r="BK41" i="36" s="1"/>
  <c r="BI48" i="36"/>
  <c r="BE48" i="36"/>
  <c r="BJ48" i="36"/>
  <c r="BN48" i="36"/>
  <c r="BK48" i="36"/>
  <c r="BH48" i="36"/>
  <c r="BM48" i="36"/>
  <c r="BG48" i="36"/>
  <c r="BL48" i="36"/>
  <c r="BY64" i="36"/>
  <c r="CA64" i="36"/>
  <c r="BW64" i="36"/>
  <c r="CE64" i="36"/>
  <c r="CC64" i="36"/>
  <c r="CD64" i="36"/>
  <c r="CF64" i="36"/>
  <c r="BZ64" i="36"/>
  <c r="CB64" i="36"/>
  <c r="CB80" i="36"/>
  <c r="BY80" i="36"/>
  <c r="BZ80" i="36"/>
  <c r="CF80" i="36"/>
  <c r="CA80" i="36"/>
  <c r="CD80" i="36"/>
  <c r="CC80" i="36"/>
  <c r="BW80" i="36"/>
  <c r="CE80" i="36"/>
  <c r="J104" i="37"/>
  <c r="L104" i="37"/>
  <c r="G104" i="37"/>
  <c r="F104" i="37"/>
  <c r="E104" i="37"/>
  <c r="R104" i="37"/>
  <c r="T104" i="37"/>
  <c r="O104" i="37"/>
  <c r="P104" i="37"/>
  <c r="I104" i="37"/>
  <c r="N104" i="37"/>
  <c r="K104" i="37"/>
  <c r="C104" i="37"/>
  <c r="H104" i="37"/>
  <c r="S104" i="37"/>
  <c r="M104" i="37"/>
  <c r="Q104" i="37"/>
  <c r="G16" i="36"/>
  <c r="G23" i="36" s="1"/>
  <c r="L16" i="36"/>
  <c r="L23" i="36" s="1"/>
  <c r="E16" i="36"/>
  <c r="E23" i="36" s="1"/>
  <c r="J16" i="36"/>
  <c r="J23" i="36" s="1"/>
  <c r="F16" i="36"/>
  <c r="F23" i="36" s="1"/>
  <c r="C16" i="36"/>
  <c r="N16" i="36" s="1"/>
  <c r="K16" i="36"/>
  <c r="K23" i="36" s="1"/>
  <c r="H16" i="36"/>
  <c r="H23" i="36" s="1"/>
  <c r="I16" i="36"/>
  <c r="I23" i="36" s="1"/>
  <c r="K68" i="36"/>
  <c r="G68" i="36"/>
  <c r="AB13" i="6" s="1"/>
  <c r="X16" i="36"/>
  <c r="AD16" i="36"/>
  <c r="BE32" i="36"/>
  <c r="BG32" i="36"/>
  <c r="BJ32" i="36"/>
  <c r="BL32" i="36"/>
  <c r="BH32" i="36"/>
  <c r="BI32" i="36"/>
  <c r="BK32" i="36"/>
  <c r="BN32" i="36"/>
  <c r="BM32" i="36"/>
  <c r="BW7" i="36"/>
  <c r="CH7" i="36" s="1"/>
  <c r="CE7" i="36"/>
  <c r="CA7" i="36"/>
  <c r="CB7" i="36"/>
  <c r="CF7" i="36"/>
  <c r="BY7" i="36"/>
  <c r="CC7" i="36"/>
  <c r="BZ7" i="36"/>
  <c r="CD7" i="36"/>
  <c r="CQ22" i="36"/>
  <c r="CO22" i="36"/>
  <c r="CS22" i="36"/>
  <c r="CV22" i="36"/>
  <c r="CR22" i="36"/>
  <c r="CU22" i="36"/>
  <c r="CX22" i="36"/>
  <c r="CT22" i="36"/>
  <c r="CW22" i="36"/>
  <c r="H55" i="37"/>
  <c r="Q55" i="37"/>
  <c r="I55" i="37"/>
  <c r="M55" i="37"/>
  <c r="S55" i="37"/>
  <c r="F55" i="37"/>
  <c r="O55" i="37"/>
  <c r="R55" i="37"/>
  <c r="C55" i="37"/>
  <c r="AV55" i="37" s="1"/>
  <c r="J55" i="37"/>
  <c r="E55" i="37"/>
  <c r="N55" i="37"/>
  <c r="L55" i="37"/>
  <c r="P55" i="37"/>
  <c r="T55" i="37"/>
  <c r="G55" i="37"/>
  <c r="K55" i="37"/>
  <c r="BE53" i="36"/>
  <c r="BP53" i="36" s="1"/>
  <c r="BN53" i="36"/>
  <c r="BN57" i="36" s="1"/>
  <c r="BJ53" i="36"/>
  <c r="BJ57" i="36" s="1"/>
  <c r="BG53" i="36"/>
  <c r="BG57" i="36" s="1"/>
  <c r="BM58" i="36" s="1"/>
  <c r="BI53" i="36"/>
  <c r="BI57" i="36" s="1"/>
  <c r="BH53" i="36"/>
  <c r="BH57" i="36" s="1"/>
  <c r="BK53" i="36"/>
  <c r="BK57" i="36" s="1"/>
  <c r="BL53" i="36"/>
  <c r="BL57" i="36" s="1"/>
  <c r="BM53" i="36"/>
  <c r="BM57" i="36" s="1"/>
  <c r="AA61" i="36"/>
  <c r="AA65" i="36" s="1"/>
  <c r="Z61" i="36"/>
  <c r="Z65" i="36" s="1"/>
  <c r="Y61" i="36"/>
  <c r="Y65" i="36" s="1"/>
  <c r="AD61" i="36"/>
  <c r="AD65" i="36" s="1"/>
  <c r="AC61" i="36"/>
  <c r="AC65" i="36" s="1"/>
  <c r="X61" i="36"/>
  <c r="X65" i="36" s="1"/>
  <c r="AB61" i="36"/>
  <c r="AB65" i="36" s="1"/>
  <c r="W61" i="36"/>
  <c r="W65" i="36" s="1"/>
  <c r="U61" i="36"/>
  <c r="AF61" i="36" s="1"/>
  <c r="CO21" i="36"/>
  <c r="CZ21" i="36" s="1"/>
  <c r="CQ21" i="36"/>
  <c r="CR21" i="36"/>
  <c r="CT21" i="36"/>
  <c r="CX21" i="36"/>
  <c r="CS21" i="36"/>
  <c r="CU21" i="36"/>
  <c r="CW21" i="36"/>
  <c r="CV21" i="36"/>
  <c r="CX32" i="36"/>
  <c r="CT32" i="36"/>
  <c r="CR32" i="36"/>
  <c r="CS32" i="36"/>
  <c r="CU32" i="36"/>
  <c r="CW32" i="36"/>
  <c r="CV32" i="36"/>
  <c r="CO32" i="36"/>
  <c r="CZ32" i="36" s="1"/>
  <c r="CQ32" i="36"/>
  <c r="DJ11" i="36"/>
  <c r="DI11" i="36"/>
  <c r="DG11" i="36"/>
  <c r="DP11" i="36"/>
  <c r="DL11" i="36"/>
  <c r="DK11" i="36"/>
  <c r="DO11" i="36"/>
  <c r="DN11" i="36"/>
  <c r="DM11" i="36"/>
  <c r="C102" i="37"/>
  <c r="AV102" i="37" s="1"/>
  <c r="S102" i="37"/>
  <c r="H102" i="37"/>
  <c r="L102" i="37"/>
  <c r="M102" i="37"/>
  <c r="F102" i="37"/>
  <c r="J102" i="37"/>
  <c r="K102" i="37"/>
  <c r="E102" i="37"/>
  <c r="BN23" i="36"/>
  <c r="BL23" i="36"/>
  <c r="BJ23" i="36"/>
  <c r="BK23" i="36"/>
  <c r="BM23" i="36"/>
  <c r="BH23" i="36"/>
  <c r="BE23" i="36"/>
  <c r="BP23" i="36" s="1"/>
  <c r="BG23" i="36"/>
  <c r="BI23" i="36"/>
  <c r="BM26" i="36"/>
  <c r="BQ21" i="36" s="1"/>
  <c r="BI26" i="36"/>
  <c r="AB55" i="6" s="1"/>
  <c r="G93" i="36"/>
  <c r="G100" i="36" s="1"/>
  <c r="C93" i="36"/>
  <c r="N93" i="36" s="1"/>
  <c r="E93" i="36"/>
  <c r="E100" i="36" s="1"/>
  <c r="I93" i="36"/>
  <c r="I100" i="36" s="1"/>
  <c r="H93" i="36"/>
  <c r="H100" i="36" s="1"/>
  <c r="J93" i="36"/>
  <c r="J100" i="36" s="1"/>
  <c r="K93" i="36"/>
  <c r="K100" i="36" s="1"/>
  <c r="L93" i="36"/>
  <c r="L100" i="36" s="1"/>
  <c r="F93" i="36"/>
  <c r="F100" i="36" s="1"/>
  <c r="AC45" i="36"/>
  <c r="AC49" i="36" s="1"/>
  <c r="Z45" i="36"/>
  <c r="Z49" i="36" s="1"/>
  <c r="U45" i="36"/>
  <c r="AF45" i="36" s="1"/>
  <c r="Y45" i="36"/>
  <c r="Y49" i="36" s="1"/>
  <c r="AB45" i="36"/>
  <c r="AB49" i="36" s="1"/>
  <c r="AD45" i="36"/>
  <c r="AD49" i="36" s="1"/>
  <c r="W45" i="36"/>
  <c r="W49" i="36" s="1"/>
  <c r="AC50" i="36" s="1"/>
  <c r="AA45" i="36"/>
  <c r="AA49" i="36" s="1"/>
  <c r="X45" i="36"/>
  <c r="X49" i="36" s="1"/>
  <c r="U56" i="36"/>
  <c r="AD56" i="36"/>
  <c r="AA56" i="36"/>
  <c r="BE46" i="36"/>
  <c r="BP46" i="36" s="1"/>
  <c r="BL46" i="36"/>
  <c r="BG46" i="36"/>
  <c r="BI46" i="36"/>
  <c r="BK46" i="36"/>
  <c r="BN46" i="36"/>
  <c r="BJ46" i="36"/>
  <c r="BM46" i="36"/>
  <c r="BH46" i="36"/>
  <c r="E65" i="36"/>
  <c r="I65" i="36"/>
  <c r="G65" i="36"/>
  <c r="H65" i="36"/>
  <c r="K65" i="36"/>
  <c r="BH14" i="36"/>
  <c r="BK14" i="36"/>
  <c r="BG14" i="36"/>
  <c r="BJ14" i="36"/>
  <c r="BL14" i="36"/>
  <c r="BM14" i="36"/>
  <c r="BE14" i="36"/>
  <c r="BP14" i="36" s="1"/>
  <c r="BN14" i="36"/>
  <c r="BI14" i="36"/>
  <c r="BE45" i="36"/>
  <c r="BP45" i="36" s="1"/>
  <c r="BH45" i="36"/>
  <c r="BH49" i="36" s="1"/>
  <c r="BG45" i="36"/>
  <c r="BG49" i="36" s="1"/>
  <c r="BI50" i="36" s="1"/>
  <c r="AB58" i="6" s="1"/>
  <c r="BK45" i="36"/>
  <c r="BK49" i="36" s="1"/>
  <c r="BM45" i="36"/>
  <c r="BM49" i="36" s="1"/>
  <c r="BI45" i="36"/>
  <c r="BI49" i="36" s="1"/>
  <c r="BJ45" i="36"/>
  <c r="BJ49" i="36" s="1"/>
  <c r="BL45" i="36"/>
  <c r="BL49" i="36" s="1"/>
  <c r="BN45" i="36"/>
  <c r="BN49" i="36" s="1"/>
  <c r="CB72" i="36"/>
  <c r="BZ72" i="36"/>
  <c r="CC72" i="36"/>
  <c r="CD72" i="36"/>
  <c r="BY72" i="36"/>
  <c r="CF72" i="36"/>
  <c r="CE72" i="36"/>
  <c r="CA72" i="36"/>
  <c r="BW72" i="36"/>
  <c r="CQ19" i="36"/>
  <c r="CO19" i="36"/>
  <c r="CZ19" i="36" s="1"/>
  <c r="CX19" i="36"/>
  <c r="CU19" i="36"/>
  <c r="CV19" i="36"/>
  <c r="CS19" i="36"/>
  <c r="CT19" i="36"/>
  <c r="CW19" i="36"/>
  <c r="CR19" i="36"/>
  <c r="DP9" i="36"/>
  <c r="DO9" i="36"/>
  <c r="DZ9" i="36" s="1"/>
  <c r="DK9" i="36"/>
  <c r="DI9" i="36"/>
  <c r="DG9" i="36"/>
  <c r="DR9" i="36" s="1"/>
  <c r="S48" i="37"/>
  <c r="Q48" i="37"/>
  <c r="O48" i="37"/>
  <c r="M48" i="37"/>
  <c r="C48" i="37"/>
  <c r="L48" i="37"/>
  <c r="K48" i="37"/>
  <c r="E48" i="37"/>
  <c r="P48" i="37"/>
  <c r="G48" i="37"/>
  <c r="J48" i="37"/>
  <c r="H48" i="37"/>
  <c r="I48" i="37"/>
  <c r="N48" i="37"/>
  <c r="R48" i="37"/>
  <c r="F48" i="37"/>
  <c r="T48" i="37"/>
  <c r="AV64" i="36"/>
  <c r="AU64" i="36"/>
  <c r="AM64" i="36"/>
  <c r="AO64" i="36"/>
  <c r="AQ64" i="36"/>
  <c r="AT64" i="36"/>
  <c r="AP64" i="36"/>
  <c r="AS64" i="36"/>
  <c r="AR64" i="36"/>
  <c r="W70" i="36"/>
  <c r="U70" i="36"/>
  <c r="AF70" i="36" s="1"/>
  <c r="AC70" i="36"/>
  <c r="AD70" i="36"/>
  <c r="Y70" i="36"/>
  <c r="BJ40" i="36"/>
  <c r="BH40" i="36"/>
  <c r="BN40" i="36"/>
  <c r="BK40" i="36"/>
  <c r="BE40" i="36"/>
  <c r="BG40" i="36"/>
  <c r="BM40" i="36"/>
  <c r="BI40" i="36"/>
  <c r="BL40" i="36"/>
  <c r="CX18" i="36"/>
  <c r="CT18" i="36"/>
  <c r="CO18" i="36"/>
  <c r="CZ18" i="36" s="1"/>
  <c r="CV18" i="36"/>
  <c r="CS18" i="36"/>
  <c r="CW18" i="36"/>
  <c r="CU18" i="36"/>
  <c r="CR18" i="36"/>
  <c r="CQ18" i="36"/>
  <c r="H85" i="36"/>
  <c r="G85" i="36"/>
  <c r="E85" i="36"/>
  <c r="O82" i="36"/>
  <c r="O80" i="36"/>
  <c r="O90" i="36"/>
  <c r="AY25" i="36"/>
  <c r="AY22" i="36"/>
  <c r="AY26" i="36"/>
  <c r="AY20" i="36"/>
  <c r="AV5" i="36"/>
  <c r="AV9" i="36" s="1"/>
  <c r="AM5" i="36"/>
  <c r="AX5" i="36" s="1"/>
  <c r="AS5" i="36"/>
  <c r="AS9" i="36" s="1"/>
  <c r="AO5" i="36"/>
  <c r="AO9" i="36" s="1"/>
  <c r="AP5" i="36"/>
  <c r="AP9" i="36" s="1"/>
  <c r="AR5" i="36"/>
  <c r="AR9" i="36" s="1"/>
  <c r="AU5" i="36"/>
  <c r="AU9" i="36" s="1"/>
  <c r="AT5" i="36"/>
  <c r="AT9" i="36" s="1"/>
  <c r="AQ5" i="36"/>
  <c r="AQ9" i="36" s="1"/>
  <c r="AM53" i="36"/>
  <c r="AX53" i="36" s="1"/>
  <c r="AU53" i="36"/>
  <c r="AU57" i="36" s="1"/>
  <c r="AT53" i="36"/>
  <c r="AT57" i="36" s="1"/>
  <c r="AS53" i="36"/>
  <c r="AS57" i="36" s="1"/>
  <c r="AV53" i="36"/>
  <c r="AV57" i="36" s="1"/>
  <c r="AP53" i="36"/>
  <c r="AP57" i="36" s="1"/>
  <c r="AO53" i="36"/>
  <c r="AO57" i="36" s="1"/>
  <c r="AR53" i="36"/>
  <c r="AR57" i="36" s="1"/>
  <c r="AQ53" i="36"/>
  <c r="AQ57" i="36" s="1"/>
  <c r="BE24" i="36"/>
  <c r="BJ24" i="36"/>
  <c r="BG24" i="36"/>
  <c r="BL24" i="36"/>
  <c r="BM24" i="36"/>
  <c r="BN24" i="36"/>
  <c r="BH24" i="36"/>
  <c r="BK24" i="36"/>
  <c r="BI24" i="36"/>
  <c r="CO39" i="36"/>
  <c r="CZ39" i="36" s="1"/>
  <c r="CR39" i="36"/>
  <c r="CV39" i="36"/>
  <c r="CS39" i="36"/>
  <c r="CW39" i="36"/>
  <c r="CQ39" i="36"/>
  <c r="CT39" i="36"/>
  <c r="CU39" i="36"/>
  <c r="CX39" i="36"/>
  <c r="CF31" i="36"/>
  <c r="DZ27" i="36"/>
  <c r="BL31" i="36"/>
  <c r="AC14" i="36"/>
  <c r="BY31" i="36"/>
  <c r="E38" i="36"/>
  <c r="E45" i="36" s="1"/>
  <c r="G46" i="36" s="1"/>
  <c r="AB11" i="6" s="1"/>
  <c r="AB62" i="36"/>
  <c r="J95" i="37"/>
  <c r="N95" i="37"/>
  <c r="AA62" i="36"/>
  <c r="BN22" i="36"/>
  <c r="AB77" i="36"/>
  <c r="AB81" i="36" s="1"/>
  <c r="N32" i="37"/>
  <c r="J32" i="37"/>
  <c r="BI79" i="36"/>
  <c r="BE7" i="36"/>
  <c r="BP7" i="36" s="1"/>
  <c r="E27" i="36"/>
  <c r="E34" i="36" s="1"/>
  <c r="BN7" i="36"/>
  <c r="H32" i="37"/>
  <c r="H16" i="37"/>
  <c r="K16" i="37"/>
  <c r="DN21" i="36"/>
  <c r="G66" i="36"/>
  <c r="L17" i="36"/>
  <c r="J6" i="36"/>
  <c r="J63" i="37"/>
  <c r="I88" i="36"/>
  <c r="C88" i="36"/>
  <c r="DP44" i="36"/>
  <c r="BJ31" i="36"/>
  <c r="R109" i="37"/>
  <c r="R113" i="37" s="1"/>
  <c r="BK79" i="36"/>
  <c r="G109" i="37"/>
  <c r="G113" i="37" s="1"/>
  <c r="CO43" i="36"/>
  <c r="CZ43" i="36" s="1"/>
  <c r="F38" i="36"/>
  <c r="F45" i="36" s="1"/>
  <c r="CR43" i="36"/>
  <c r="K60" i="36"/>
  <c r="K67" i="36" s="1"/>
  <c r="F60" i="36"/>
  <c r="F67" i="36" s="1"/>
  <c r="DN32" i="36"/>
  <c r="S63" i="37"/>
  <c r="DL32" i="36"/>
  <c r="G120" i="37"/>
  <c r="N63" i="37"/>
  <c r="DL31" i="36"/>
  <c r="CD31" i="36"/>
  <c r="BM31" i="36"/>
  <c r="X14" i="36"/>
  <c r="BW31" i="36"/>
  <c r="CH31" i="36" s="1"/>
  <c r="S95" i="37"/>
  <c r="T95" i="37"/>
  <c r="Z62" i="36"/>
  <c r="BJ22" i="36"/>
  <c r="AA77" i="36"/>
  <c r="AA81" i="36" s="1"/>
  <c r="DN30" i="36"/>
  <c r="DI30" i="36"/>
  <c r="E110" i="36"/>
  <c r="BG79" i="36"/>
  <c r="G27" i="36"/>
  <c r="G34" i="36" s="1"/>
  <c r="F88" i="36"/>
  <c r="C60" i="36"/>
  <c r="N60" i="36" s="1"/>
  <c r="BH13" i="36"/>
  <c r="BH17" i="36" s="1"/>
  <c r="J16" i="37"/>
  <c r="M32" i="37"/>
  <c r="O16" i="37"/>
  <c r="N16" i="37"/>
  <c r="DO21" i="36"/>
  <c r="DZ21" i="36" s="1"/>
  <c r="J66" i="36"/>
  <c r="I6" i="36"/>
  <c r="O63" i="37"/>
  <c r="G88" i="36"/>
  <c r="DI44" i="36"/>
  <c r="BG31" i="36"/>
  <c r="F109" i="37"/>
  <c r="F113" i="37" s="1"/>
  <c r="N109" i="37"/>
  <c r="N113" i="37" s="1"/>
  <c r="AU15" i="36"/>
  <c r="C38" i="36"/>
  <c r="N38" i="36" s="1"/>
  <c r="CT43" i="36"/>
  <c r="BG7" i="36"/>
  <c r="J60" i="36"/>
  <c r="J67" i="36" s="1"/>
  <c r="BZ31" i="36"/>
  <c r="CT8" i="36"/>
  <c r="C63" i="37"/>
  <c r="AV63" i="37" s="1"/>
  <c r="DJ32" i="36"/>
  <c r="C120" i="37"/>
  <c r="J120" i="37"/>
  <c r="F63" i="37"/>
  <c r="BE31" i="36"/>
  <c r="BP31" i="36" s="1"/>
  <c r="L38" i="36"/>
  <c r="L45" i="36" s="1"/>
  <c r="AC62" i="36"/>
  <c r="Q95" i="37"/>
  <c r="M95" i="37"/>
  <c r="Y62" i="36"/>
  <c r="BK22" i="36"/>
  <c r="X77" i="36"/>
  <c r="X81" i="36" s="1"/>
  <c r="CX43" i="36"/>
  <c r="F110" i="36"/>
  <c r="BL79" i="36"/>
  <c r="C27" i="36"/>
  <c r="N27" i="36" s="1"/>
  <c r="DI22" i="36"/>
  <c r="H88" i="36"/>
  <c r="L60" i="36"/>
  <c r="L67" i="36" s="1"/>
  <c r="BL13" i="36"/>
  <c r="BL17" i="36" s="1"/>
  <c r="DN22" i="36"/>
  <c r="G6" i="36"/>
  <c r="T16" i="37"/>
  <c r="S16" i="37"/>
  <c r="F66" i="36"/>
  <c r="I17" i="36"/>
  <c r="E6" i="36"/>
  <c r="R63" i="37"/>
  <c r="L110" i="36"/>
  <c r="I109" i="37"/>
  <c r="I113" i="37" s="1"/>
  <c r="O109" i="37"/>
  <c r="O113" i="37" s="1"/>
  <c r="J38" i="36"/>
  <c r="J45" i="36" s="1"/>
  <c r="CX8" i="36"/>
  <c r="BI13" i="36"/>
  <c r="BI17" i="36" s="1"/>
  <c r="CO8" i="36"/>
  <c r="CZ8" i="36" s="1"/>
  <c r="P63" i="37"/>
  <c r="S120" i="37"/>
  <c r="N120" i="37"/>
  <c r="K63" i="37"/>
  <c r="DI32" i="36"/>
  <c r="BK31" i="36"/>
  <c r="AB14" i="36"/>
  <c r="H38" i="36"/>
  <c r="H45" i="36" s="1"/>
  <c r="H95" i="37"/>
  <c r="I95" i="37"/>
  <c r="BI22" i="36"/>
  <c r="U77" i="36"/>
  <c r="AF77" i="36" s="1"/>
  <c r="CV43" i="36"/>
  <c r="G110" i="36"/>
  <c r="BN79" i="36"/>
  <c r="H27" i="36"/>
  <c r="H34" i="36" s="1"/>
  <c r="H60" i="36"/>
  <c r="H67" i="36" s="1"/>
  <c r="BN13" i="36"/>
  <c r="BN17" i="36" s="1"/>
  <c r="Q16" i="37"/>
  <c r="I16" i="37"/>
  <c r="DG21" i="36"/>
  <c r="DR21" i="36" s="1"/>
  <c r="EC21" i="36" s="1"/>
  <c r="K66" i="36"/>
  <c r="F17" i="36"/>
  <c r="F6" i="36"/>
  <c r="H63" i="37"/>
  <c r="K88" i="36"/>
  <c r="C109" i="37"/>
  <c r="AV109" i="37" s="1"/>
  <c r="M109" i="37"/>
  <c r="M113" i="37" s="1"/>
  <c r="J109" i="37"/>
  <c r="J113" i="37" s="1"/>
  <c r="BL7" i="36"/>
  <c r="CS43" i="36"/>
  <c r="DN44" i="36"/>
  <c r="CQ8" i="36"/>
  <c r="G60" i="36"/>
  <c r="G67" i="36" s="1"/>
  <c r="E120" i="37"/>
  <c r="P120" i="37"/>
  <c r="DP32" i="36"/>
  <c r="BI31" i="36"/>
  <c r="AA14" i="36"/>
  <c r="U62" i="36"/>
  <c r="AF62" i="36" s="1"/>
  <c r="P95" i="37"/>
  <c r="K95" i="37"/>
  <c r="BG22" i="36"/>
  <c r="BE22" i="36"/>
  <c r="BP22" i="36" s="1"/>
  <c r="Y77" i="36"/>
  <c r="Y81" i="36" s="1"/>
  <c r="CQ43" i="36"/>
  <c r="K110" i="36"/>
  <c r="I110" i="36"/>
  <c r="O32" i="37"/>
  <c r="I27" i="36"/>
  <c r="I34" i="36" s="1"/>
  <c r="AD62" i="36"/>
  <c r="I60" i="36"/>
  <c r="I67" i="36" s="1"/>
  <c r="BK13" i="36"/>
  <c r="BK17" i="36" s="1"/>
  <c r="G32" i="37"/>
  <c r="DJ21" i="36"/>
  <c r="F32" i="37"/>
  <c r="F16" i="37"/>
  <c r="E16" i="37"/>
  <c r="DP21" i="36"/>
  <c r="EA21" i="36" s="1"/>
  <c r="E66" i="36"/>
  <c r="H17" i="36"/>
  <c r="C6" i="36"/>
  <c r="N6" i="36" s="1"/>
  <c r="L88" i="36"/>
  <c r="P109" i="37"/>
  <c r="P113" i="37" s="1"/>
  <c r="H109" i="37"/>
  <c r="H113" i="37" s="1"/>
  <c r="BI7" i="36"/>
  <c r="C3" i="27"/>
  <c r="BJ7" i="36"/>
  <c r="DM44" i="36"/>
  <c r="CS8" i="36"/>
  <c r="L27" i="36"/>
  <c r="L34" i="36" s="1"/>
  <c r="DG44" i="36"/>
  <c r="I120" i="37"/>
  <c r="L120" i="37"/>
  <c r="G90" i="36"/>
  <c r="AB15" i="6" s="1"/>
  <c r="DG31" i="36"/>
  <c r="DR31" i="36" s="1"/>
  <c r="EC31" i="36" s="1"/>
  <c r="J98" i="36"/>
  <c r="U14" i="36"/>
  <c r="AF14" i="36" s="1"/>
  <c r="F95" i="37"/>
  <c r="R95" i="37"/>
  <c r="O95" i="37"/>
  <c r="BM22" i="36"/>
  <c r="W77" i="36"/>
  <c r="W81" i="36" s="1"/>
  <c r="CU43" i="36"/>
  <c r="C110" i="36"/>
  <c r="C32" i="37"/>
  <c r="E32" i="37"/>
  <c r="BE79" i="36"/>
  <c r="BP79" i="36" s="1"/>
  <c r="BJ13" i="36"/>
  <c r="BJ17" i="36" s="1"/>
  <c r="I32" i="37"/>
  <c r="R16" i="37"/>
  <c r="P16" i="37"/>
  <c r="L66" i="36"/>
  <c r="G17" i="36"/>
  <c r="H6" i="36"/>
  <c r="Q63" i="37"/>
  <c r="I66" i="36"/>
  <c r="S109" i="37"/>
  <c r="S113" i="37" s="1"/>
  <c r="Q109" i="37"/>
  <c r="Q113" i="37" s="1"/>
  <c r="K17" i="36"/>
  <c r="CW8" i="36"/>
  <c r="BG13" i="36"/>
  <c r="BG17" i="36" s="1"/>
  <c r="CR8" i="36"/>
  <c r="M120" i="37"/>
  <c r="Y14" i="36"/>
  <c r="E95" i="37"/>
  <c r="R32" i="37"/>
  <c r="Q32" i="37"/>
  <c r="DM21" i="36"/>
  <c r="K32" i="37"/>
  <c r="L16" i="37"/>
  <c r="DL21" i="36"/>
  <c r="C66" i="36"/>
  <c r="E17" i="36"/>
  <c r="K109" i="37"/>
  <c r="K113" i="37" s="1"/>
  <c r="BM7" i="36"/>
  <c r="P136" i="37"/>
  <c r="S136" i="37"/>
  <c r="L136" i="37"/>
  <c r="F136" i="37"/>
  <c r="C136" i="37"/>
  <c r="G136" i="37"/>
  <c r="H136" i="37"/>
  <c r="K136" i="37"/>
  <c r="Q136" i="37"/>
  <c r="N136" i="37"/>
  <c r="T136" i="37"/>
  <c r="O136" i="37"/>
  <c r="M136" i="37"/>
  <c r="J136" i="37"/>
  <c r="R136" i="37"/>
  <c r="I136" i="37"/>
  <c r="E136" i="37"/>
  <c r="E77" i="36"/>
  <c r="K77" i="36"/>
  <c r="C77" i="36"/>
  <c r="W38" i="36"/>
  <c r="X38" i="36"/>
  <c r="AD38" i="36"/>
  <c r="AC38" i="36"/>
  <c r="Z38" i="36"/>
  <c r="AA38" i="36"/>
  <c r="X48" i="36"/>
  <c r="Y48" i="36"/>
  <c r="Z48" i="36"/>
  <c r="AD48" i="36"/>
  <c r="AC48" i="36"/>
  <c r="W48" i="36"/>
  <c r="AB48" i="36"/>
  <c r="AA48" i="36"/>
  <c r="AT54" i="36"/>
  <c r="AU54" i="36"/>
  <c r="AM54" i="36"/>
  <c r="AX54" i="36" s="1"/>
  <c r="AS54" i="36"/>
  <c r="AP54" i="36"/>
  <c r="AO54" i="36"/>
  <c r="AR54" i="36"/>
  <c r="AQ54" i="36"/>
  <c r="AS69" i="36"/>
  <c r="AS73" i="36" s="1"/>
  <c r="AR69" i="36"/>
  <c r="AR73" i="36" s="1"/>
  <c r="AQ69" i="36"/>
  <c r="AQ73" i="36" s="1"/>
  <c r="AP69" i="36"/>
  <c r="AP73" i="36" s="1"/>
  <c r="AU69" i="36"/>
  <c r="AU73" i="36" s="1"/>
  <c r="AO69" i="36"/>
  <c r="AO73" i="36" s="1"/>
  <c r="AT69" i="36"/>
  <c r="AT73" i="36" s="1"/>
  <c r="AM69" i="36"/>
  <c r="AX69" i="36" s="1"/>
  <c r="AV69" i="36"/>
  <c r="AV73" i="36" s="1"/>
  <c r="AP78" i="36"/>
  <c r="AV78" i="36"/>
  <c r="AO78" i="36"/>
  <c r="BL63" i="36"/>
  <c r="BK63" i="36"/>
  <c r="BG63" i="36"/>
  <c r="BM63" i="36"/>
  <c r="BE63" i="36"/>
  <c r="BP63" i="36" s="1"/>
  <c r="BH63" i="36"/>
  <c r="BJ63" i="36"/>
  <c r="BN63" i="36"/>
  <c r="CE47" i="36"/>
  <c r="CF47" i="36"/>
  <c r="CC47" i="36"/>
  <c r="BZ47" i="36"/>
  <c r="BY47" i="36"/>
  <c r="CA47" i="36"/>
  <c r="BW47" i="36"/>
  <c r="CH47" i="36" s="1"/>
  <c r="CB47" i="36"/>
  <c r="CE63" i="36"/>
  <c r="CA63" i="36"/>
  <c r="CD63" i="36"/>
  <c r="BZ63" i="36"/>
  <c r="CC63" i="36"/>
  <c r="CB63" i="36"/>
  <c r="BW63" i="36"/>
  <c r="CH63" i="36" s="1"/>
  <c r="BY63" i="36"/>
  <c r="CD77" i="36"/>
  <c r="CD81" i="36" s="1"/>
  <c r="CA77" i="36"/>
  <c r="CA81" i="36" s="1"/>
  <c r="CE77" i="36"/>
  <c r="CE81" i="36" s="1"/>
  <c r="CF77" i="36"/>
  <c r="CF81" i="36" s="1"/>
  <c r="BZ77" i="36"/>
  <c r="BZ81" i="36" s="1"/>
  <c r="CQ27" i="36"/>
  <c r="CQ34" i="36" s="1"/>
  <c r="CR27" i="36"/>
  <c r="CR34" i="36" s="1"/>
  <c r="CS27" i="36"/>
  <c r="CS34" i="36" s="1"/>
  <c r="CU27" i="36"/>
  <c r="CU34" i="36" s="1"/>
  <c r="CV33" i="36"/>
  <c r="CX33" i="36"/>
  <c r="CT33" i="36"/>
  <c r="CR33" i="36"/>
  <c r="CU33" i="36"/>
  <c r="CS33" i="36"/>
  <c r="CO33" i="36"/>
  <c r="DO10" i="36"/>
  <c r="DZ10" i="36" s="1"/>
  <c r="DI10" i="36"/>
  <c r="DN10" i="36"/>
  <c r="DM10" i="36"/>
  <c r="DG10" i="36"/>
  <c r="DR10" i="36" s="1"/>
  <c r="DK10" i="36"/>
  <c r="DJ10" i="36"/>
  <c r="DP10" i="36"/>
  <c r="M79" i="37"/>
  <c r="S79" i="37"/>
  <c r="F79" i="37"/>
  <c r="H79" i="37"/>
  <c r="R79" i="37"/>
  <c r="K79" i="37"/>
  <c r="J79" i="37"/>
  <c r="T79" i="37"/>
  <c r="Q79" i="37"/>
  <c r="C79" i="37"/>
  <c r="AV79" i="37" s="1"/>
  <c r="G79" i="37"/>
  <c r="P79" i="37"/>
  <c r="E79" i="37"/>
  <c r="I79" i="37"/>
  <c r="N79" i="37"/>
  <c r="O79" i="37"/>
  <c r="F152" i="37"/>
  <c r="M152" i="37"/>
  <c r="L152" i="37"/>
  <c r="S152" i="37"/>
  <c r="H152" i="37"/>
  <c r="E152" i="37"/>
  <c r="R152" i="37"/>
  <c r="G152" i="37"/>
  <c r="N152" i="37"/>
  <c r="C152" i="37"/>
  <c r="P152" i="37"/>
  <c r="Q152" i="37"/>
  <c r="C55" i="36"/>
  <c r="I55" i="36"/>
  <c r="L55" i="36"/>
  <c r="H55" i="36"/>
  <c r="K55" i="36"/>
  <c r="G55" i="36"/>
  <c r="E55" i="36"/>
  <c r="F55" i="36"/>
  <c r="J87" i="36"/>
  <c r="G87" i="36"/>
  <c r="H87" i="36"/>
  <c r="F87" i="36"/>
  <c r="L87" i="36"/>
  <c r="K87" i="36"/>
  <c r="AA22" i="36"/>
  <c r="Z22" i="36"/>
  <c r="W22" i="36"/>
  <c r="AC22" i="36"/>
  <c r="X22" i="36"/>
  <c r="Y22" i="36"/>
  <c r="AD22" i="36"/>
  <c r="AB22" i="36"/>
  <c r="Z37" i="36"/>
  <c r="Z41" i="36" s="1"/>
  <c r="AA37" i="36"/>
  <c r="AA41" i="36" s="1"/>
  <c r="X37" i="36"/>
  <c r="X41" i="36" s="1"/>
  <c r="U37" i="36"/>
  <c r="AF37" i="36" s="1"/>
  <c r="AD37" i="36"/>
  <c r="AD41" i="36" s="1"/>
  <c r="U47" i="36"/>
  <c r="AF47" i="36" s="1"/>
  <c r="AC47" i="36"/>
  <c r="W47" i="36"/>
  <c r="BL62" i="36"/>
  <c r="BH62" i="36"/>
  <c r="BM62" i="36"/>
  <c r="BG62" i="36"/>
  <c r="BI62" i="36"/>
  <c r="BN62" i="36"/>
  <c r="BK62" i="36"/>
  <c r="CF6" i="36"/>
  <c r="BY6" i="36"/>
  <c r="CE6" i="36"/>
  <c r="CB6" i="36"/>
  <c r="BW6" i="36"/>
  <c r="CH6" i="36" s="1"/>
  <c r="BZ6" i="36"/>
  <c r="CA6" i="36"/>
  <c r="CD6" i="36"/>
  <c r="CC6" i="36"/>
  <c r="BY46" i="36"/>
  <c r="CD46" i="36"/>
  <c r="CB46" i="36"/>
  <c r="CC46" i="36"/>
  <c r="CE46" i="36"/>
  <c r="CA46" i="36"/>
  <c r="CW42" i="36"/>
  <c r="CX42" i="36"/>
  <c r="DP20" i="36"/>
  <c r="DM20" i="36"/>
  <c r="DG20" i="36"/>
  <c r="DR20" i="36" s="1"/>
  <c r="O47" i="37"/>
  <c r="C47" i="37"/>
  <c r="AV47" i="37" s="1"/>
  <c r="I47" i="37"/>
  <c r="G47" i="37"/>
  <c r="S47" i="37"/>
  <c r="N47" i="37"/>
  <c r="T47" i="37"/>
  <c r="R47" i="37"/>
  <c r="P47" i="37"/>
  <c r="K47" i="37"/>
  <c r="M47" i="37"/>
  <c r="Q47" i="37"/>
  <c r="F47" i="37"/>
  <c r="J47" i="37"/>
  <c r="L47" i="37"/>
  <c r="H47" i="37"/>
  <c r="L62" i="37"/>
  <c r="H62" i="37"/>
  <c r="J62" i="37"/>
  <c r="Q62" i="37"/>
  <c r="O62" i="37"/>
  <c r="T62" i="37"/>
  <c r="P62" i="37"/>
  <c r="R62" i="37"/>
  <c r="C62" i="37"/>
  <c r="AV62" i="37" s="1"/>
  <c r="I62" i="37"/>
  <c r="F62" i="37"/>
  <c r="R78" i="37"/>
  <c r="F78" i="37"/>
  <c r="T78" i="37"/>
  <c r="M78" i="37"/>
  <c r="O78" i="37"/>
  <c r="E78" i="37"/>
  <c r="I78" i="37"/>
  <c r="N78" i="37"/>
  <c r="C78" i="37"/>
  <c r="AV78" i="37" s="1"/>
  <c r="S78" i="37"/>
  <c r="L78" i="37"/>
  <c r="J78" i="37"/>
  <c r="Q78" i="37"/>
  <c r="O83" i="36"/>
  <c r="L98" i="36"/>
  <c r="BW77" i="36"/>
  <c r="CH77" i="36" s="1"/>
  <c r="AM78" i="36"/>
  <c r="AX78" i="36" s="1"/>
  <c r="CQ33" i="36"/>
  <c r="BI63" i="36"/>
  <c r="DL10" i="36"/>
  <c r="F21" i="36"/>
  <c r="E21" i="36"/>
  <c r="I21" i="36"/>
  <c r="L21" i="36"/>
  <c r="K21" i="36"/>
  <c r="G21" i="36"/>
  <c r="C21" i="36"/>
  <c r="N21" i="36" s="1"/>
  <c r="J21" i="36"/>
  <c r="L43" i="36"/>
  <c r="E43" i="36"/>
  <c r="G43" i="36"/>
  <c r="K43" i="36"/>
  <c r="J43" i="36"/>
  <c r="H43" i="36"/>
  <c r="J65" i="36"/>
  <c r="C65" i="36"/>
  <c r="N65" i="36" s="1"/>
  <c r="L65" i="36"/>
  <c r="F65" i="36"/>
  <c r="G108" i="36"/>
  <c r="I108" i="36"/>
  <c r="J108" i="36"/>
  <c r="F108" i="36"/>
  <c r="H108" i="36"/>
  <c r="L108" i="36"/>
  <c r="E108" i="36"/>
  <c r="K108" i="36"/>
  <c r="AU22" i="36"/>
  <c r="AO22" i="36"/>
  <c r="AM22" i="36"/>
  <c r="AX22" i="36" s="1"/>
  <c r="AV22" i="36"/>
  <c r="AT22" i="36"/>
  <c r="AP22" i="36"/>
  <c r="AS22" i="36"/>
  <c r="BE6" i="36"/>
  <c r="BP6" i="36" s="1"/>
  <c r="BH6" i="36"/>
  <c r="BJ6" i="36"/>
  <c r="BG6" i="36"/>
  <c r="BN6" i="36"/>
  <c r="BK6" i="36"/>
  <c r="BL6" i="36"/>
  <c r="BM6" i="36"/>
  <c r="BM61" i="36"/>
  <c r="BM65" i="36" s="1"/>
  <c r="BI61" i="36"/>
  <c r="BI65" i="36" s="1"/>
  <c r="BH61" i="36"/>
  <c r="BH65" i="36" s="1"/>
  <c r="BN61" i="36"/>
  <c r="BN65" i="36" s="1"/>
  <c r="BL61" i="36"/>
  <c r="BL65" i="36" s="1"/>
  <c r="BJ61" i="36"/>
  <c r="BJ65" i="36" s="1"/>
  <c r="BG61" i="36"/>
  <c r="BG65" i="36" s="1"/>
  <c r="BK61" i="36"/>
  <c r="BK65" i="36" s="1"/>
  <c r="BM77" i="36"/>
  <c r="BM81" i="36" s="1"/>
  <c r="BE77" i="36"/>
  <c r="BP77" i="36" s="1"/>
  <c r="BL77" i="36"/>
  <c r="BL81" i="36" s="1"/>
  <c r="BN77" i="36"/>
  <c r="BN81" i="36" s="1"/>
  <c r="BJ77" i="36"/>
  <c r="BJ81" i="36" s="1"/>
  <c r="BK77" i="36"/>
  <c r="BK81" i="36" s="1"/>
  <c r="BH77" i="36"/>
  <c r="BH81" i="36" s="1"/>
  <c r="CB5" i="36"/>
  <c r="CB9" i="36" s="1"/>
  <c r="BW5" i="36"/>
  <c r="CH5" i="36" s="1"/>
  <c r="CF5" i="36"/>
  <c r="CF9" i="36" s="1"/>
  <c r="BY5" i="36"/>
  <c r="BY9" i="36" s="1"/>
  <c r="BZ5" i="36"/>
  <c r="BZ9" i="36" s="1"/>
  <c r="CD5" i="36"/>
  <c r="CD9" i="36" s="1"/>
  <c r="CC5" i="36"/>
  <c r="CC9" i="36" s="1"/>
  <c r="CC29" i="36"/>
  <c r="CC33" i="36" s="1"/>
  <c r="BZ29" i="36"/>
  <c r="BZ33" i="36" s="1"/>
  <c r="BY29" i="36"/>
  <c r="BY33" i="36" s="1"/>
  <c r="CB29" i="36"/>
  <c r="CB33" i="36" s="1"/>
  <c r="CA29" i="36"/>
  <c r="CA33" i="36" s="1"/>
  <c r="BW29" i="36"/>
  <c r="CH29" i="36" s="1"/>
  <c r="CF29" i="36"/>
  <c r="CF33" i="36" s="1"/>
  <c r="CD45" i="36"/>
  <c r="CD49" i="36" s="1"/>
  <c r="BW45" i="36"/>
  <c r="CH45" i="36" s="1"/>
  <c r="BZ45" i="36"/>
  <c r="BZ49" i="36" s="1"/>
  <c r="CC45" i="36"/>
  <c r="CC49" i="36" s="1"/>
  <c r="CB45" i="36"/>
  <c r="CB49" i="36" s="1"/>
  <c r="CE45" i="36"/>
  <c r="CE49" i="36" s="1"/>
  <c r="BY45" i="36"/>
  <c r="BY49" i="36" s="1"/>
  <c r="DM9" i="36"/>
  <c r="DJ9" i="36"/>
  <c r="DL9" i="36"/>
  <c r="DN9" i="36"/>
  <c r="R46" i="37"/>
  <c r="G46" i="37"/>
  <c r="T46" i="37"/>
  <c r="H46" i="37"/>
  <c r="K46" i="37"/>
  <c r="P46" i="37"/>
  <c r="O46" i="37"/>
  <c r="F46" i="37"/>
  <c r="S46" i="37"/>
  <c r="J46" i="37"/>
  <c r="N46" i="37"/>
  <c r="I46" i="37"/>
  <c r="N134" i="37"/>
  <c r="L134" i="37"/>
  <c r="S134" i="37"/>
  <c r="J134" i="37"/>
  <c r="Q134" i="37"/>
  <c r="E134" i="37"/>
  <c r="F134" i="37"/>
  <c r="M134" i="37"/>
  <c r="O134" i="37"/>
  <c r="T134" i="37"/>
  <c r="P134" i="37"/>
  <c r="I98" i="36"/>
  <c r="CO27" i="36"/>
  <c r="CZ27" i="36" s="1"/>
  <c r="BY77" i="36"/>
  <c r="BY81" i="36" s="1"/>
  <c r="AQ78" i="36"/>
  <c r="J152" i="37"/>
  <c r="I20" i="36"/>
  <c r="C20" i="36"/>
  <c r="N20" i="36" s="1"/>
  <c r="E20" i="36"/>
  <c r="G20" i="36"/>
  <c r="J20" i="36"/>
  <c r="F20" i="36"/>
  <c r="L20" i="36"/>
  <c r="K20" i="36"/>
  <c r="I31" i="36"/>
  <c r="F31" i="36"/>
  <c r="G31" i="36"/>
  <c r="J31" i="36"/>
  <c r="C31" i="36"/>
  <c r="N31" i="36" s="1"/>
  <c r="E31" i="36"/>
  <c r="H31" i="36"/>
  <c r="K31" i="36"/>
  <c r="L74" i="36"/>
  <c r="F74" i="36"/>
  <c r="I74" i="36"/>
  <c r="J74" i="36"/>
  <c r="H74" i="36"/>
  <c r="G74" i="36"/>
  <c r="E74" i="36"/>
  <c r="K74" i="36"/>
  <c r="L107" i="36"/>
  <c r="J107" i="36"/>
  <c r="F107" i="36"/>
  <c r="E107" i="36"/>
  <c r="C107" i="36"/>
  <c r="N107" i="36" s="1"/>
  <c r="K107" i="36"/>
  <c r="H107" i="36"/>
  <c r="Z7" i="36"/>
  <c r="U7" i="36"/>
  <c r="AF7" i="36" s="1"/>
  <c r="X7" i="36"/>
  <c r="Y7" i="36"/>
  <c r="AD7" i="36"/>
  <c r="AA7" i="36"/>
  <c r="AB7" i="36"/>
  <c r="BM29" i="36"/>
  <c r="BM33" i="36" s="1"/>
  <c r="BK29" i="36"/>
  <c r="BK33" i="36" s="1"/>
  <c r="BI29" i="36"/>
  <c r="BI33" i="36" s="1"/>
  <c r="BL29" i="36"/>
  <c r="BL33" i="36" s="1"/>
  <c r="BG29" i="36"/>
  <c r="BG33" i="36" s="1"/>
  <c r="BE29" i="36"/>
  <c r="BP29" i="36" s="1"/>
  <c r="BG38" i="36"/>
  <c r="BK38" i="36"/>
  <c r="BL38" i="36"/>
  <c r="BI38" i="36"/>
  <c r="BN38" i="36"/>
  <c r="BL47" i="36"/>
  <c r="BH47" i="36"/>
  <c r="BJ47" i="36"/>
  <c r="BI47" i="36"/>
  <c r="BG47" i="36"/>
  <c r="BN47" i="36"/>
  <c r="BM47" i="36"/>
  <c r="BE47" i="36"/>
  <c r="BP47" i="36" s="1"/>
  <c r="BI56" i="36"/>
  <c r="BK56" i="36"/>
  <c r="BJ56" i="36"/>
  <c r="BH72" i="36"/>
  <c r="BN72" i="36"/>
  <c r="BK72" i="36"/>
  <c r="BM72" i="36"/>
  <c r="BG72" i="36"/>
  <c r="BI72" i="36"/>
  <c r="CD24" i="36"/>
  <c r="CA24" i="36"/>
  <c r="BW24" i="36"/>
  <c r="CF24" i="36"/>
  <c r="BZ24" i="36"/>
  <c r="CE24" i="36"/>
  <c r="CA40" i="36"/>
  <c r="BZ40" i="36"/>
  <c r="BY40" i="36"/>
  <c r="CC40" i="36"/>
  <c r="CD40" i="36"/>
  <c r="CB40" i="36"/>
  <c r="CE40" i="36"/>
  <c r="CF40" i="36"/>
  <c r="BW40" i="36"/>
  <c r="CF71" i="36"/>
  <c r="CA71" i="36"/>
  <c r="CB71" i="36"/>
  <c r="CQ5" i="36"/>
  <c r="CQ12" i="36" s="1"/>
  <c r="CU5" i="36"/>
  <c r="CU12" i="36" s="1"/>
  <c r="CO5" i="36"/>
  <c r="CZ5" i="36" s="1"/>
  <c r="CT5" i="36"/>
  <c r="CT12" i="36" s="1"/>
  <c r="CR5" i="36"/>
  <c r="CR12" i="36" s="1"/>
  <c r="CW5" i="36"/>
  <c r="CW12" i="36" s="1"/>
  <c r="DI18" i="36"/>
  <c r="DG18" i="36"/>
  <c r="DR18" i="36" s="1"/>
  <c r="DN18" i="36"/>
  <c r="DM18" i="36"/>
  <c r="DK18" i="36"/>
  <c r="DP18" i="36"/>
  <c r="DL18" i="36"/>
  <c r="P45" i="37"/>
  <c r="P49" i="37" s="1"/>
  <c r="Q45" i="37"/>
  <c r="Q49" i="37" s="1"/>
  <c r="G45" i="37"/>
  <c r="G49" i="37" s="1"/>
  <c r="O45" i="37"/>
  <c r="O49" i="37" s="1"/>
  <c r="E45" i="37"/>
  <c r="E49" i="37" s="1"/>
  <c r="K50" i="37" s="1"/>
  <c r="W49" i="37" s="1"/>
  <c r="L45" i="37"/>
  <c r="L49" i="37" s="1"/>
  <c r="R45" i="37"/>
  <c r="R49" i="37" s="1"/>
  <c r="S45" i="37"/>
  <c r="S49" i="37" s="1"/>
  <c r="M45" i="37"/>
  <c r="M49" i="37" s="1"/>
  <c r="N45" i="37"/>
  <c r="N49" i="37" s="1"/>
  <c r="H45" i="37"/>
  <c r="H49" i="37" s="1"/>
  <c r="F45" i="37"/>
  <c r="F49" i="37" s="1"/>
  <c r="C45" i="37"/>
  <c r="AV45" i="37" s="1"/>
  <c r="T45" i="37"/>
  <c r="T49" i="37" s="1"/>
  <c r="I45" i="37"/>
  <c r="I49" i="37" s="1"/>
  <c r="G103" i="37"/>
  <c r="M103" i="37"/>
  <c r="T103" i="37"/>
  <c r="C103" i="37"/>
  <c r="AV103" i="37" s="1"/>
  <c r="N103" i="37"/>
  <c r="R103" i="37"/>
  <c r="P103" i="37"/>
  <c r="L103" i="37"/>
  <c r="K103" i="37"/>
  <c r="F103" i="37"/>
  <c r="E103" i="37"/>
  <c r="O103" i="37"/>
  <c r="Q103" i="37"/>
  <c r="S103" i="37"/>
  <c r="AT78" i="36"/>
  <c r="U48" i="36"/>
  <c r="CF63" i="36"/>
  <c r="L79" i="37"/>
  <c r="F10" i="36"/>
  <c r="G10" i="36"/>
  <c r="K10" i="36"/>
  <c r="L10" i="36"/>
  <c r="J10" i="36"/>
  <c r="C10" i="36"/>
  <c r="N10" i="36" s="1"/>
  <c r="I10" i="36"/>
  <c r="F19" i="36"/>
  <c r="E19" i="36"/>
  <c r="J19" i="36"/>
  <c r="I19" i="36"/>
  <c r="L19" i="36"/>
  <c r="F63" i="36"/>
  <c r="E63" i="36"/>
  <c r="J63" i="36"/>
  <c r="G63" i="36"/>
  <c r="K63" i="36"/>
  <c r="L63" i="36"/>
  <c r="I63" i="36"/>
  <c r="J85" i="36"/>
  <c r="L85" i="36"/>
  <c r="I85" i="36"/>
  <c r="K85" i="36"/>
  <c r="C85" i="36"/>
  <c r="N85" i="36" s="1"/>
  <c r="F85" i="36"/>
  <c r="I106" i="36"/>
  <c r="H106" i="36"/>
  <c r="E106" i="36"/>
  <c r="C106" i="36"/>
  <c r="N106" i="36" s="1"/>
  <c r="K106" i="36"/>
  <c r="L106" i="36"/>
  <c r="F106" i="36"/>
  <c r="W16" i="36"/>
  <c r="U16" i="36"/>
  <c r="AC16" i="36"/>
  <c r="AA16" i="36"/>
  <c r="Z16" i="36"/>
  <c r="AB16" i="36"/>
  <c r="Y16" i="36"/>
  <c r="AC56" i="36"/>
  <c r="X56" i="36"/>
  <c r="Y56" i="36"/>
  <c r="Z56" i="36"/>
  <c r="AB56" i="36"/>
  <c r="W56" i="36"/>
  <c r="AA70" i="36"/>
  <c r="X70" i="36"/>
  <c r="AB70" i="36"/>
  <c r="Z70" i="36"/>
  <c r="AR47" i="36"/>
  <c r="AT47" i="36"/>
  <c r="AS47" i="36"/>
  <c r="AQ47" i="36"/>
  <c r="AV47" i="36"/>
  <c r="AO47" i="36"/>
  <c r="AP47" i="36"/>
  <c r="AU47" i="36"/>
  <c r="BM55" i="36"/>
  <c r="BH55" i="36"/>
  <c r="BG55" i="36"/>
  <c r="BL55" i="36"/>
  <c r="BJ55" i="36"/>
  <c r="BK55" i="36"/>
  <c r="BI55" i="36"/>
  <c r="BE55" i="36"/>
  <c r="BP55" i="36" s="1"/>
  <c r="BE71" i="36"/>
  <c r="BP71" i="36" s="1"/>
  <c r="BI71" i="36"/>
  <c r="BK71" i="36"/>
  <c r="BN71" i="36"/>
  <c r="BJ71" i="36"/>
  <c r="BH71" i="36"/>
  <c r="BM71" i="36"/>
  <c r="BL71" i="36"/>
  <c r="CF15" i="36"/>
  <c r="BY15" i="36"/>
  <c r="BW15" i="36"/>
  <c r="CH15" i="36" s="1"/>
  <c r="CB23" i="36"/>
  <c r="CA23" i="36"/>
  <c r="CE23" i="36"/>
  <c r="CD23" i="36"/>
  <c r="BZ23" i="36"/>
  <c r="CC23" i="36"/>
  <c r="BY23" i="36"/>
  <c r="CF23" i="36"/>
  <c r="BW39" i="36"/>
  <c r="CH39" i="36" s="1"/>
  <c r="CC39" i="36"/>
  <c r="CD39" i="36"/>
  <c r="CF39" i="36"/>
  <c r="BY39" i="36"/>
  <c r="BZ39" i="36"/>
  <c r="CE39" i="36"/>
  <c r="CA39" i="36"/>
  <c r="BZ70" i="36"/>
  <c r="CB70" i="36"/>
  <c r="CC70" i="36"/>
  <c r="BY70" i="36"/>
  <c r="CD70" i="36"/>
  <c r="DO28" i="36"/>
  <c r="DZ28" i="36" s="1"/>
  <c r="DN28" i="36"/>
  <c r="K40" i="37"/>
  <c r="S40" i="37"/>
  <c r="H40" i="37"/>
  <c r="I40" i="37"/>
  <c r="M40" i="37"/>
  <c r="P40" i="37"/>
  <c r="N40" i="37"/>
  <c r="Q40" i="37"/>
  <c r="L40" i="37"/>
  <c r="R40" i="37"/>
  <c r="O40" i="37"/>
  <c r="G40" i="37"/>
  <c r="F40" i="37"/>
  <c r="T40" i="37"/>
  <c r="J40" i="37"/>
  <c r="H87" i="37"/>
  <c r="E87" i="37"/>
  <c r="G87" i="37"/>
  <c r="J87" i="37"/>
  <c r="F87" i="37"/>
  <c r="O87" i="37"/>
  <c r="Q87" i="37"/>
  <c r="M87" i="37"/>
  <c r="I87" i="37"/>
  <c r="F77" i="36"/>
  <c r="U38" i="36"/>
  <c r="AF38" i="36" s="1"/>
  <c r="L49" i="36"/>
  <c r="L56" i="36" s="1"/>
  <c r="J49" i="36"/>
  <c r="J56" i="36" s="1"/>
  <c r="I49" i="36"/>
  <c r="I56" i="36" s="1"/>
  <c r="E49" i="36"/>
  <c r="E56" i="36" s="1"/>
  <c r="C49" i="36"/>
  <c r="N49" i="36" s="1"/>
  <c r="K49" i="36"/>
  <c r="K56" i="36" s="1"/>
  <c r="X23" i="36"/>
  <c r="Y23" i="36"/>
  <c r="W23" i="36"/>
  <c r="AB23" i="36"/>
  <c r="AC23" i="36"/>
  <c r="AD23" i="36"/>
  <c r="Z23" i="36"/>
  <c r="U23" i="36"/>
  <c r="AF23" i="36" s="1"/>
  <c r="AV8" i="36"/>
  <c r="AR8" i="36"/>
  <c r="AM8" i="36"/>
  <c r="AU8" i="36"/>
  <c r="AO8" i="36"/>
  <c r="AT8" i="36"/>
  <c r="AS8" i="36"/>
  <c r="AQ8" i="36"/>
  <c r="AM24" i="36"/>
  <c r="AO24" i="36"/>
  <c r="AR24" i="36"/>
  <c r="AT24" i="36"/>
  <c r="AU24" i="36"/>
  <c r="AQ24" i="36"/>
  <c r="AV24" i="36"/>
  <c r="AS24" i="36"/>
  <c r="AT39" i="36"/>
  <c r="AU39" i="36"/>
  <c r="AQ39" i="36"/>
  <c r="AM39" i="36"/>
  <c r="AX39" i="36" s="1"/>
  <c r="AV39" i="36"/>
  <c r="AR39" i="36"/>
  <c r="I72" i="36"/>
  <c r="C72" i="36"/>
  <c r="N72" i="36" s="1"/>
  <c r="F72" i="36"/>
  <c r="G72" i="36"/>
  <c r="H72" i="36"/>
  <c r="L72" i="36"/>
  <c r="J72" i="36"/>
  <c r="E72" i="36"/>
  <c r="K72" i="36"/>
  <c r="K94" i="36"/>
  <c r="L94" i="36"/>
  <c r="E94" i="36"/>
  <c r="J94" i="36"/>
  <c r="H94" i="36"/>
  <c r="G94" i="36"/>
  <c r="I94" i="36"/>
  <c r="Z80" i="36"/>
  <c r="AA80" i="36"/>
  <c r="W80" i="36"/>
  <c r="AB80" i="36"/>
  <c r="AC80" i="36"/>
  <c r="AD80" i="36"/>
  <c r="U80" i="36"/>
  <c r="AU31" i="36"/>
  <c r="AV31" i="36"/>
  <c r="AS31" i="36"/>
  <c r="AP31" i="36"/>
  <c r="AT31" i="36"/>
  <c r="AO31" i="36"/>
  <c r="AM46" i="36"/>
  <c r="AX46" i="36" s="1"/>
  <c r="AO46" i="36"/>
  <c r="AR46" i="36"/>
  <c r="AU46" i="36"/>
  <c r="AS46" i="36"/>
  <c r="AQ46" i="36"/>
  <c r="AT46" i="36"/>
  <c r="AV46" i="36"/>
  <c r="AV80" i="36"/>
  <c r="AT80" i="36"/>
  <c r="AQ80" i="36"/>
  <c r="AR80" i="36"/>
  <c r="AM80" i="36"/>
  <c r="AU80" i="36"/>
  <c r="AO80" i="36"/>
  <c r="BM70" i="36"/>
  <c r="BI70" i="36"/>
  <c r="BJ70" i="36"/>
  <c r="BN70" i="36"/>
  <c r="CD14" i="36"/>
  <c r="CF14" i="36"/>
  <c r="CE14" i="36"/>
  <c r="CC14" i="36"/>
  <c r="CA14" i="36"/>
  <c r="BY14" i="36"/>
  <c r="BZ14" i="36"/>
  <c r="CA38" i="36"/>
  <c r="CB38" i="36"/>
  <c r="CC38" i="36"/>
  <c r="BZ38" i="36"/>
  <c r="CD38" i="36"/>
  <c r="CF38" i="36"/>
  <c r="CC54" i="36"/>
  <c r="CF54" i="36"/>
  <c r="CA54" i="36"/>
  <c r="BY54" i="36"/>
  <c r="BZ54" i="36"/>
  <c r="BW54" i="36"/>
  <c r="CH54" i="36" s="1"/>
  <c r="CB54" i="36"/>
  <c r="CE54" i="36"/>
  <c r="CD54" i="36"/>
  <c r="CD69" i="36"/>
  <c r="CD73" i="36" s="1"/>
  <c r="CA69" i="36"/>
  <c r="CA73" i="36" s="1"/>
  <c r="BW69" i="36"/>
  <c r="CH69" i="36" s="1"/>
  <c r="CE69" i="36"/>
  <c r="CE73" i="36" s="1"/>
  <c r="CC69" i="36"/>
  <c r="CC73" i="36" s="1"/>
  <c r="BY69" i="36"/>
  <c r="BY73" i="36" s="1"/>
  <c r="CA74" i="36" s="1"/>
  <c r="AB76" i="6" s="1"/>
  <c r="CO20" i="36"/>
  <c r="CZ20" i="36" s="1"/>
  <c r="CV20" i="36"/>
  <c r="CW20" i="36"/>
  <c r="CU20" i="36"/>
  <c r="CR20" i="36"/>
  <c r="CS20" i="36"/>
  <c r="CT20" i="36"/>
  <c r="CQ20" i="36"/>
  <c r="DH39" i="36"/>
  <c r="EB39" i="36"/>
  <c r="H7" i="37"/>
  <c r="L7" i="37"/>
  <c r="Q7" i="37"/>
  <c r="O7" i="37"/>
  <c r="K7" i="37"/>
  <c r="S7" i="37"/>
  <c r="R7" i="37"/>
  <c r="J7" i="37"/>
  <c r="F7" i="37"/>
  <c r="I7" i="37"/>
  <c r="T7" i="37"/>
  <c r="K23" i="37"/>
  <c r="S23" i="37"/>
  <c r="R23" i="37"/>
  <c r="T23" i="37"/>
  <c r="E23" i="37"/>
  <c r="H23" i="37"/>
  <c r="J23" i="37"/>
  <c r="N23" i="37"/>
  <c r="M23" i="37"/>
  <c r="C23" i="37"/>
  <c r="AV23" i="37" s="1"/>
  <c r="I23" i="37"/>
  <c r="O39" i="37"/>
  <c r="I39" i="37"/>
  <c r="F39" i="37"/>
  <c r="L39" i="37"/>
  <c r="M39" i="37"/>
  <c r="S39" i="37"/>
  <c r="G39" i="37"/>
  <c r="H39" i="37"/>
  <c r="E39" i="37"/>
  <c r="J39" i="37"/>
  <c r="N39" i="37"/>
  <c r="R39" i="37"/>
  <c r="C39" i="37"/>
  <c r="AV39" i="37" s="1"/>
  <c r="I102" i="37"/>
  <c r="T102" i="37"/>
  <c r="Q102" i="37"/>
  <c r="O102" i="37"/>
  <c r="N102" i="37"/>
  <c r="P102" i="37"/>
  <c r="R102" i="37"/>
  <c r="G102" i="37"/>
  <c r="P111" i="37"/>
  <c r="N111" i="37"/>
  <c r="K111" i="37"/>
  <c r="E111" i="37"/>
  <c r="T111" i="37"/>
  <c r="S111" i="37"/>
  <c r="G111" i="37"/>
  <c r="J111" i="37"/>
  <c r="I111" i="37"/>
  <c r="F111" i="37"/>
  <c r="L111" i="37"/>
  <c r="R111" i="37"/>
  <c r="C111" i="37"/>
  <c r="AV111" i="37" s="1"/>
  <c r="M111" i="37"/>
  <c r="F49" i="36"/>
  <c r="F56" i="36" s="1"/>
  <c r="C98" i="36"/>
  <c r="N98" i="36" s="1"/>
  <c r="CV27" i="36"/>
  <c r="CV34" i="36" s="1"/>
  <c r="L77" i="36"/>
  <c r="H98" i="36"/>
  <c r="CX27" i="36"/>
  <c r="CX34" i="36" s="1"/>
  <c r="CB77" i="36"/>
  <c r="CB81" i="36" s="1"/>
  <c r="AY27" i="36"/>
  <c r="G77" i="36"/>
  <c r="K98" i="36"/>
  <c r="CW27" i="36"/>
  <c r="CW34" i="36" s="1"/>
  <c r="CC77" i="36"/>
  <c r="CC81" i="36" s="1"/>
  <c r="J77" i="36"/>
  <c r="CD47" i="36"/>
  <c r="AP24" i="36"/>
  <c r="G49" i="36"/>
  <c r="G56" i="36" s="1"/>
  <c r="BE15" i="36"/>
  <c r="BP15" i="36" s="1"/>
  <c r="BM15" i="36"/>
  <c r="BL15" i="36"/>
  <c r="BK15" i="36"/>
  <c r="BN15" i="36"/>
  <c r="C8" i="36"/>
  <c r="N8" i="36" s="1"/>
  <c r="H8" i="36"/>
  <c r="G8" i="36"/>
  <c r="I8" i="36"/>
  <c r="E8" i="36"/>
  <c r="F8" i="36"/>
  <c r="J8" i="36"/>
  <c r="K8" i="36"/>
  <c r="K28" i="36"/>
  <c r="J28" i="36"/>
  <c r="F28" i="36"/>
  <c r="H28" i="36"/>
  <c r="L28" i="36"/>
  <c r="C28" i="36"/>
  <c r="N28" i="36" s="1"/>
  <c r="G28" i="36"/>
  <c r="Z29" i="36"/>
  <c r="Z33" i="36" s="1"/>
  <c r="AA29" i="36"/>
  <c r="AA33" i="36" s="1"/>
  <c r="W29" i="36"/>
  <c r="W33" i="36" s="1"/>
  <c r="AC34" i="36" s="1"/>
  <c r="Y29" i="36"/>
  <c r="Y33" i="36" s="1"/>
  <c r="AC29" i="36"/>
  <c r="AC33" i="36" s="1"/>
  <c r="X29" i="36"/>
  <c r="X33" i="36" s="1"/>
  <c r="U29" i="36"/>
  <c r="AF29" i="36" s="1"/>
  <c r="Y54" i="36"/>
  <c r="AB54" i="36"/>
  <c r="U54" i="36"/>
  <c r="AF54" i="36" s="1"/>
  <c r="AC54" i="36"/>
  <c r="Z54" i="36"/>
  <c r="AD54" i="36"/>
  <c r="Z79" i="36"/>
  <c r="AD79" i="36"/>
  <c r="W79" i="36"/>
  <c r="U79" i="36"/>
  <c r="AF79" i="36" s="1"/>
  <c r="AC79" i="36"/>
  <c r="AA79" i="36"/>
  <c r="X79" i="36"/>
  <c r="AB79" i="36"/>
  <c r="AV14" i="36"/>
  <c r="AQ14" i="36"/>
  <c r="AT14" i="36"/>
  <c r="AM14" i="36"/>
  <c r="AX14" i="36" s="1"/>
  <c r="AS14" i="36"/>
  <c r="AP14" i="36"/>
  <c r="AU14" i="36"/>
  <c r="AU45" i="36"/>
  <c r="AU49" i="36" s="1"/>
  <c r="AT45" i="36"/>
  <c r="AT49" i="36" s="1"/>
  <c r="AP45" i="36"/>
  <c r="AP49" i="36" s="1"/>
  <c r="AS45" i="36"/>
  <c r="AS49" i="36" s="1"/>
  <c r="AO45" i="36"/>
  <c r="AO49" i="36" s="1"/>
  <c r="AQ50" i="36" s="1"/>
  <c r="AB43" i="6" s="1"/>
  <c r="AR45" i="36"/>
  <c r="AR49" i="36" s="1"/>
  <c r="AQ45" i="36"/>
  <c r="AQ49" i="36" s="1"/>
  <c r="AM45" i="36"/>
  <c r="AX45" i="36" s="1"/>
  <c r="BN69" i="36"/>
  <c r="BN73" i="36" s="1"/>
  <c r="BG69" i="36"/>
  <c r="BG73" i="36" s="1"/>
  <c r="BM69" i="36"/>
  <c r="BM73" i="36" s="1"/>
  <c r="BH69" i="36"/>
  <c r="BH73" i="36" s="1"/>
  <c r="BL69" i="36"/>
  <c r="BL73" i="36" s="1"/>
  <c r="BK69" i="36"/>
  <c r="BK73" i="36" s="1"/>
  <c r="BI69" i="36"/>
  <c r="BI73" i="36" s="1"/>
  <c r="BZ13" i="36"/>
  <c r="BZ17" i="36" s="1"/>
  <c r="BY13" i="36"/>
  <c r="BY17" i="36" s="1"/>
  <c r="CB13" i="36"/>
  <c r="CB17" i="36" s="1"/>
  <c r="BW13" i="36"/>
  <c r="CH13" i="36" s="1"/>
  <c r="CF13" i="36"/>
  <c r="CF17" i="36" s="1"/>
  <c r="CC13" i="36"/>
  <c r="CC17" i="36" s="1"/>
  <c r="CC37" i="36"/>
  <c r="CC41" i="36" s="1"/>
  <c r="BW37" i="36"/>
  <c r="CH37" i="36" s="1"/>
  <c r="BZ37" i="36"/>
  <c r="BZ41" i="36" s="1"/>
  <c r="BY37" i="36"/>
  <c r="BY41" i="36" s="1"/>
  <c r="CF37" i="36"/>
  <c r="CF41" i="36" s="1"/>
  <c r="CD37" i="36"/>
  <c r="CD41" i="36" s="1"/>
  <c r="CF53" i="36"/>
  <c r="CF57" i="36" s="1"/>
  <c r="CD53" i="36"/>
  <c r="CD57" i="36" s="1"/>
  <c r="CC53" i="36"/>
  <c r="CC57" i="36" s="1"/>
  <c r="BZ53" i="36"/>
  <c r="BZ57" i="36" s="1"/>
  <c r="CE53" i="36"/>
  <c r="CE57" i="36" s="1"/>
  <c r="CB53" i="36"/>
  <c r="CB57" i="36" s="1"/>
  <c r="CB79" i="36"/>
  <c r="CD79" i="36"/>
  <c r="CF79" i="36"/>
  <c r="CC79" i="36"/>
  <c r="BW79" i="36"/>
  <c r="CH79" i="36" s="1"/>
  <c r="CV38" i="36"/>
  <c r="CV45" i="36" s="1"/>
  <c r="CS38" i="36"/>
  <c r="CS45" i="36" s="1"/>
  <c r="CU38" i="36"/>
  <c r="CU45" i="36" s="1"/>
  <c r="CT38" i="36"/>
  <c r="CT45" i="36" s="1"/>
  <c r="CQ38" i="36"/>
  <c r="CQ45" i="36" s="1"/>
  <c r="CS46" i="36" s="1"/>
  <c r="CO38" i="36"/>
  <c r="CZ38" i="36" s="1"/>
  <c r="CW38" i="36"/>
  <c r="CW45" i="36" s="1"/>
  <c r="C85" i="37"/>
  <c r="AV85" i="37" s="1"/>
  <c r="L85" i="37"/>
  <c r="L89" i="37" s="1"/>
  <c r="J85" i="37"/>
  <c r="J89" i="37" s="1"/>
  <c r="R85" i="37"/>
  <c r="R89" i="37" s="1"/>
  <c r="S85" i="37"/>
  <c r="S89" i="37" s="1"/>
  <c r="P85" i="37"/>
  <c r="P89" i="37" s="1"/>
  <c r="H85" i="37"/>
  <c r="H89" i="37" s="1"/>
  <c r="N85" i="37"/>
  <c r="N89" i="37" s="1"/>
  <c r="Q85" i="37"/>
  <c r="Q89" i="37" s="1"/>
  <c r="T85" i="37"/>
  <c r="T89" i="37" s="1"/>
  <c r="E85" i="37"/>
  <c r="E89" i="37" s="1"/>
  <c r="K90" i="37" s="1"/>
  <c r="W88" i="37" s="1"/>
  <c r="I85" i="37"/>
  <c r="I89" i="37" s="1"/>
  <c r="F85" i="37"/>
  <c r="F89" i="37" s="1"/>
  <c r="G85" i="37"/>
  <c r="G89" i="37" s="1"/>
  <c r="N110" i="37"/>
  <c r="F110" i="37"/>
  <c r="P110" i="37"/>
  <c r="R110" i="37"/>
  <c r="H110" i="37"/>
  <c r="T110" i="37"/>
  <c r="E110" i="37"/>
  <c r="L110" i="37"/>
  <c r="S110" i="37"/>
  <c r="I77" i="36"/>
  <c r="F98" i="36"/>
  <c r="AU78" i="36"/>
  <c r="AP39" i="36"/>
  <c r="AB38" i="36"/>
  <c r="DL16" i="36"/>
  <c r="DL23" i="36" s="1"/>
  <c r="DI16" i="36"/>
  <c r="DI23" i="36" s="1"/>
  <c r="DO24" i="36" s="1"/>
  <c r="DJ16" i="36"/>
  <c r="DJ23" i="36" s="1"/>
  <c r="DO16" i="36"/>
  <c r="DM16" i="36"/>
  <c r="DM23" i="36" s="1"/>
  <c r="DN16" i="36"/>
  <c r="DN23" i="36" s="1"/>
  <c r="DK16" i="36"/>
  <c r="DK23" i="36" s="1"/>
  <c r="DG16" i="36"/>
  <c r="DR16" i="36" s="1"/>
  <c r="K39" i="36"/>
  <c r="E39" i="36"/>
  <c r="I39" i="36"/>
  <c r="C39" i="36"/>
  <c r="N39" i="36" s="1"/>
  <c r="J39" i="36"/>
  <c r="F39" i="36"/>
  <c r="G39" i="36"/>
  <c r="H39" i="36"/>
  <c r="E99" i="36"/>
  <c r="I99" i="36"/>
  <c r="F99" i="36"/>
  <c r="K99" i="36"/>
  <c r="C99" i="36"/>
  <c r="H99" i="36"/>
  <c r="J99" i="36"/>
  <c r="G99" i="36"/>
  <c r="AC39" i="36"/>
  <c r="Z39" i="36"/>
  <c r="X39" i="36"/>
  <c r="Y39" i="36"/>
  <c r="AD39" i="36"/>
  <c r="AA39" i="36"/>
  <c r="U39" i="36"/>
  <c r="AF39" i="36" s="1"/>
  <c r="AB39" i="36"/>
  <c r="AD53" i="36"/>
  <c r="AD57" i="36" s="1"/>
  <c r="X53" i="36"/>
  <c r="X57" i="36" s="1"/>
  <c r="AB53" i="36"/>
  <c r="AB57" i="36" s="1"/>
  <c r="W53" i="36"/>
  <c r="W57" i="36" s="1"/>
  <c r="AB78" i="36"/>
  <c r="AD78" i="36"/>
  <c r="U78" i="36"/>
  <c r="AF78" i="36" s="1"/>
  <c r="X78" i="36"/>
  <c r="W78" i="36"/>
  <c r="AM13" i="36"/>
  <c r="AX13" i="36" s="1"/>
  <c r="AV13" i="36"/>
  <c r="AV17" i="36" s="1"/>
  <c r="AS13" i="36"/>
  <c r="AS17" i="36" s="1"/>
  <c r="AT13" i="36"/>
  <c r="AT17" i="36" s="1"/>
  <c r="AO13" i="36"/>
  <c r="AO17" i="36" s="1"/>
  <c r="AU18" i="36" s="1"/>
  <c r="AY11" i="36" s="1"/>
  <c r="AQ13" i="36"/>
  <c r="AQ17" i="36" s="1"/>
  <c r="AP13" i="36"/>
  <c r="AP17" i="36" s="1"/>
  <c r="AR13" i="36"/>
  <c r="AR17" i="36" s="1"/>
  <c r="AS29" i="36"/>
  <c r="AS33" i="36" s="1"/>
  <c r="AT29" i="36"/>
  <c r="AT33" i="36" s="1"/>
  <c r="AV29" i="36"/>
  <c r="AV33" i="36" s="1"/>
  <c r="AM29" i="36"/>
  <c r="AX29" i="36" s="1"/>
  <c r="AQ29" i="36"/>
  <c r="AQ33" i="36" s="1"/>
  <c r="AU29" i="36"/>
  <c r="AU33" i="36" s="1"/>
  <c r="AR29" i="36"/>
  <c r="AR33" i="36" s="1"/>
  <c r="BE8" i="36"/>
  <c r="BH8" i="36"/>
  <c r="BK8" i="36"/>
  <c r="BN8" i="36"/>
  <c r="BI8" i="36"/>
  <c r="BG8" i="36"/>
  <c r="BJ8" i="36"/>
  <c r="BL8" i="36"/>
  <c r="BM64" i="36"/>
  <c r="BK64" i="36"/>
  <c r="BH64" i="36"/>
  <c r="BE64" i="36"/>
  <c r="BI64" i="36"/>
  <c r="BN64" i="36"/>
  <c r="BG64" i="36"/>
  <c r="BI80" i="36"/>
  <c r="BK80" i="36"/>
  <c r="BJ80" i="36"/>
  <c r="BM80" i="36"/>
  <c r="BL80" i="36"/>
  <c r="CB48" i="36"/>
  <c r="CC48" i="36"/>
  <c r="CA48" i="36"/>
  <c r="CD48" i="36"/>
  <c r="BZ48" i="36"/>
  <c r="CE48" i="36"/>
  <c r="BW48" i="36"/>
  <c r="CC78" i="36"/>
  <c r="CF78" i="36"/>
  <c r="CB78" i="36"/>
  <c r="CA78" i="36"/>
  <c r="BY78" i="36"/>
  <c r="BZ78" i="36"/>
  <c r="CV9" i="36"/>
  <c r="CU9" i="36"/>
  <c r="CT9" i="36"/>
  <c r="CX9" i="36"/>
  <c r="CR9" i="36"/>
  <c r="CR44" i="36"/>
  <c r="CW44" i="36"/>
  <c r="CU44" i="36"/>
  <c r="CS44" i="36"/>
  <c r="CQ44" i="36"/>
  <c r="CO44" i="36"/>
  <c r="DJ33" i="36"/>
  <c r="DI33" i="36"/>
  <c r="DM33" i="36"/>
  <c r="DN33" i="36"/>
  <c r="DP33" i="36"/>
  <c r="DG33" i="36"/>
  <c r="DK33" i="36"/>
  <c r="DO33" i="36"/>
  <c r="R80" i="37"/>
  <c r="S80" i="37"/>
  <c r="G80" i="37"/>
  <c r="F80" i="37"/>
  <c r="M80" i="37"/>
  <c r="E80" i="37"/>
  <c r="H80" i="37"/>
  <c r="P80" i="37"/>
  <c r="T80" i="37"/>
  <c r="C80" i="37"/>
  <c r="G96" i="37"/>
  <c r="R96" i="37"/>
  <c r="S96" i="37"/>
  <c r="H96" i="37"/>
  <c r="P96" i="37"/>
  <c r="Q96" i="37"/>
  <c r="L96" i="37"/>
  <c r="F96" i="37"/>
  <c r="E96" i="37"/>
  <c r="O96" i="37"/>
  <c r="N96" i="37"/>
  <c r="J96" i="37"/>
  <c r="M96" i="37"/>
  <c r="K96" i="37"/>
  <c r="T96" i="37"/>
  <c r="I96" i="37"/>
  <c r="C125" i="37"/>
  <c r="AV125" i="37" s="1"/>
  <c r="E125" i="37"/>
  <c r="E129" i="37" s="1"/>
  <c r="K130" i="37" s="1"/>
  <c r="W127" i="37" s="1"/>
  <c r="P125" i="37"/>
  <c r="P129" i="37" s="1"/>
  <c r="K125" i="37"/>
  <c r="K129" i="37" s="1"/>
  <c r="H125" i="37"/>
  <c r="H129" i="37" s="1"/>
  <c r="R125" i="37"/>
  <c r="R129" i="37" s="1"/>
  <c r="T125" i="37"/>
  <c r="T129" i="37" s="1"/>
  <c r="M125" i="37"/>
  <c r="M129" i="37" s="1"/>
  <c r="Q125" i="37"/>
  <c r="Q129" i="37" s="1"/>
  <c r="J125" i="37"/>
  <c r="J129" i="37" s="1"/>
  <c r="F125" i="37"/>
  <c r="F129" i="37" s="1"/>
  <c r="N125" i="37"/>
  <c r="N129" i="37" s="1"/>
  <c r="L125" i="37"/>
  <c r="L129" i="37" s="1"/>
  <c r="H77" i="36"/>
  <c r="E98" i="36"/>
  <c r="CT27" i="36"/>
  <c r="CT34" i="36" s="1"/>
  <c r="AR78" i="36"/>
  <c r="AO39" i="36"/>
  <c r="Y38" i="36"/>
  <c r="AO15" i="36"/>
  <c r="AS15" i="36"/>
  <c r="AP15" i="36"/>
  <c r="AV15" i="36"/>
  <c r="W135" i="37"/>
  <c r="W131" i="37"/>
  <c r="W137" i="37"/>
  <c r="W138" i="37"/>
  <c r="W134" i="37"/>
  <c r="W132" i="37"/>
  <c r="W136" i="37"/>
  <c r="W133" i="37"/>
  <c r="Y74" i="36"/>
  <c r="AB31" i="6" s="1"/>
  <c r="AC74" i="36"/>
  <c r="W105" i="37"/>
  <c r="X11" i="17"/>
  <c r="J11" i="17" s="1"/>
  <c r="P28" i="17"/>
  <c r="B28" i="17" s="1"/>
  <c r="V7" i="17"/>
  <c r="H7" i="17" s="1"/>
  <c r="Q38" i="17"/>
  <c r="C38" i="17" s="1"/>
  <c r="R34" i="17"/>
  <c r="D34" i="17" s="1"/>
  <c r="X4" i="17"/>
  <c r="J4" i="17" s="1"/>
  <c r="R20" i="17"/>
  <c r="D20" i="17" s="1"/>
  <c r="Q29" i="17"/>
  <c r="C29" i="17" s="1"/>
  <c r="Y21" i="17"/>
  <c r="K21" i="17" s="1"/>
  <c r="X35" i="17"/>
  <c r="J35" i="17" s="1"/>
  <c r="W9" i="17"/>
  <c r="I9" i="17" s="1"/>
  <c r="X43" i="17"/>
  <c r="J43" i="17" s="1"/>
  <c r="Q46" i="17"/>
  <c r="C46" i="17" s="1"/>
  <c r="W19" i="37"/>
  <c r="W24" i="37"/>
  <c r="W140" i="37"/>
  <c r="W141" i="37"/>
  <c r="W139" i="37"/>
  <c r="W145" i="37"/>
  <c r="W143" i="37"/>
  <c r="W146" i="37"/>
  <c r="U38" i="17"/>
  <c r="G38" i="17" s="1"/>
  <c r="Y37" i="17"/>
  <c r="K37" i="17" s="1"/>
  <c r="Y16" i="17"/>
  <c r="K16" i="17" s="1"/>
  <c r="X16" i="17"/>
  <c r="J16" i="17" s="1"/>
  <c r="Q21" i="17"/>
  <c r="C21" i="17" s="1"/>
  <c r="Y45" i="17"/>
  <c r="K45" i="17" s="1"/>
  <c r="Q39" i="17"/>
  <c r="R13" i="17"/>
  <c r="D13" i="17" s="1"/>
  <c r="W28" i="17"/>
  <c r="I28" i="17" s="1"/>
  <c r="S7" i="17"/>
  <c r="E7" i="17" s="1"/>
  <c r="W34" i="17"/>
  <c r="I34" i="17" s="1"/>
  <c r="V14" i="17"/>
  <c r="H14" i="17" s="1"/>
  <c r="V24" i="17"/>
  <c r="H24" i="17" s="1"/>
  <c r="P18" i="17"/>
  <c r="B18" i="17" s="1"/>
  <c r="S41" i="17"/>
  <c r="E41" i="17" s="1"/>
  <c r="Q12" i="17"/>
  <c r="C12" i="17" s="1"/>
  <c r="P33" i="17"/>
  <c r="B33" i="17" s="1"/>
  <c r="Y50" i="17"/>
  <c r="K50" i="17" s="1"/>
  <c r="W104" i="37"/>
  <c r="W101" i="37"/>
  <c r="W100" i="37"/>
  <c r="W99" i="37"/>
  <c r="AY29" i="36"/>
  <c r="AY31" i="36"/>
  <c r="AY33" i="36"/>
  <c r="O84" i="36"/>
  <c r="O86" i="36"/>
  <c r="O88" i="36"/>
  <c r="W155" i="37"/>
  <c r="W159" i="37"/>
  <c r="W160" i="37"/>
  <c r="W161" i="37"/>
  <c r="W156" i="37"/>
  <c r="W158" i="37"/>
  <c r="K112" i="36"/>
  <c r="G112" i="36"/>
  <c r="AB17" i="6" s="1"/>
  <c r="Q24" i="17"/>
  <c r="C24" i="17" s="1"/>
  <c r="W22" i="37"/>
  <c r="O87" i="36"/>
  <c r="O81" i="36"/>
  <c r="W26" i="37"/>
  <c r="W74" i="37"/>
  <c r="O89" i="36"/>
  <c r="AQ34" i="36"/>
  <c r="AB41" i="6" s="1"/>
  <c r="Q40" i="17"/>
  <c r="C40" i="17" s="1"/>
  <c r="O85" i="36"/>
  <c r="S20" i="17"/>
  <c r="E20" i="17" s="1"/>
  <c r="W22" i="17"/>
  <c r="I22" i="17" s="1"/>
  <c r="Y44" i="17"/>
  <c r="K44" i="17" s="1"/>
  <c r="Q26" i="17"/>
  <c r="C26" i="17" s="1"/>
  <c r="P45" i="17"/>
  <c r="B45" i="17" s="1"/>
  <c r="W103" i="37"/>
  <c r="V22" i="17"/>
  <c r="H22" i="17" s="1"/>
  <c r="T21" i="17"/>
  <c r="F21" i="17" s="1"/>
  <c r="T23" i="17"/>
  <c r="F23" i="17" s="1"/>
  <c r="X40" i="17"/>
  <c r="J40" i="17" s="1"/>
  <c r="X39" i="17"/>
  <c r="W17" i="17"/>
  <c r="I17" i="17" s="1"/>
  <c r="S25" i="17"/>
  <c r="E39" i="17" s="1"/>
  <c r="S45" i="17"/>
  <c r="E45" i="17" s="1"/>
  <c r="W70" i="37"/>
  <c r="W73" i="37"/>
  <c r="W67" i="37"/>
  <c r="X23" i="17"/>
  <c r="J23" i="17" s="1"/>
  <c r="W25" i="37"/>
  <c r="P14" i="17"/>
  <c r="B14" i="17" s="1"/>
  <c r="Q17" i="17"/>
  <c r="C17" i="17" s="1"/>
  <c r="T16" i="17"/>
  <c r="F16" i="17" s="1"/>
  <c r="V43" i="17"/>
  <c r="H43" i="17" s="1"/>
  <c r="U22" i="17"/>
  <c r="G22" i="17" s="1"/>
  <c r="Q8" i="17"/>
  <c r="C8" i="17" s="1"/>
  <c r="R47" i="17"/>
  <c r="D47" i="17" s="1"/>
  <c r="V49" i="17"/>
  <c r="H49" i="17" s="1"/>
  <c r="W21" i="17"/>
  <c r="I21" i="17" s="1"/>
  <c r="Y36" i="17"/>
  <c r="K36" i="17" s="1"/>
  <c r="U50" i="17"/>
  <c r="G50" i="17" s="1"/>
  <c r="U41" i="17"/>
  <c r="G41" i="17" s="1"/>
  <c r="R27" i="17"/>
  <c r="D27" i="17" s="1"/>
  <c r="P13" i="17"/>
  <c r="B13" i="17" s="1"/>
  <c r="S51" i="17"/>
  <c r="E51" i="17" s="1"/>
  <c r="BQ22" i="36"/>
  <c r="W6" i="37"/>
  <c r="W5" i="37"/>
  <c r="W4" i="37"/>
  <c r="W7" i="37"/>
  <c r="W10" i="37"/>
  <c r="W8" i="37"/>
  <c r="W9" i="37"/>
  <c r="W3" i="37"/>
  <c r="Y26" i="36"/>
  <c r="AB25" i="6" s="1"/>
  <c r="AC26" i="36"/>
  <c r="AU7" i="36"/>
  <c r="AS7" i="36"/>
  <c r="AQ7" i="36"/>
  <c r="AO7" i="36"/>
  <c r="AP7" i="36"/>
  <c r="AT7" i="36"/>
  <c r="AM7" i="36"/>
  <c r="AX7" i="36" s="1"/>
  <c r="AV7" i="36"/>
  <c r="AY28" i="36"/>
  <c r="W69" i="37"/>
  <c r="AY30" i="36"/>
  <c r="W71" i="37"/>
  <c r="T22" i="17"/>
  <c r="F22" i="17" s="1"/>
  <c r="T39" i="17"/>
  <c r="X47" i="17"/>
  <c r="J47" i="17" s="1"/>
  <c r="R10" i="17"/>
  <c r="D10" i="17" s="1"/>
  <c r="X38" i="17"/>
  <c r="J38" i="17" s="1"/>
  <c r="T30" i="17"/>
  <c r="F30" i="17" s="1"/>
  <c r="Y24" i="17"/>
  <c r="K24" i="17" s="1"/>
  <c r="S38" i="17"/>
  <c r="E38" i="17" s="1"/>
  <c r="S44" i="17"/>
  <c r="E44" i="17" s="1"/>
  <c r="W23" i="17"/>
  <c r="I23" i="17" s="1"/>
  <c r="Q13" i="17"/>
  <c r="C13" i="17" s="1"/>
  <c r="Q18" i="17"/>
  <c r="C18" i="17" s="1"/>
  <c r="W5" i="17"/>
  <c r="I5" i="17" s="1"/>
  <c r="U30" i="17"/>
  <c r="G30" i="17" s="1"/>
  <c r="S46" i="17"/>
  <c r="E46" i="17" s="1"/>
  <c r="Q43" i="17"/>
  <c r="C43" i="17" s="1"/>
  <c r="W39" i="17"/>
  <c r="R22" i="17"/>
  <c r="D22" i="17" s="1"/>
  <c r="P7" i="17"/>
  <c r="B7" i="17" s="1"/>
  <c r="U48" i="17"/>
  <c r="G48" i="17" s="1"/>
  <c r="S8" i="17"/>
  <c r="E8" i="17" s="1"/>
  <c r="U12" i="17"/>
  <c r="G12" i="17" s="1"/>
  <c r="S47" i="17"/>
  <c r="E47" i="17" s="1"/>
  <c r="R12" i="17"/>
  <c r="D12" i="17" s="1"/>
  <c r="T38" i="17"/>
  <c r="F38" i="17" s="1"/>
  <c r="T47" i="17"/>
  <c r="F47" i="17" s="1"/>
  <c r="T14" i="17"/>
  <c r="F14" i="17" s="1"/>
  <c r="S18" i="17"/>
  <c r="E18" i="17" s="1"/>
  <c r="U17" i="17"/>
  <c r="G17" i="17" s="1"/>
  <c r="W47" i="17"/>
  <c r="I47" i="17" s="1"/>
  <c r="Y33" i="17"/>
  <c r="K33" i="17" s="1"/>
  <c r="V23" i="17"/>
  <c r="H23" i="17" s="1"/>
  <c r="V42" i="17"/>
  <c r="H42" i="17" s="1"/>
  <c r="S37" i="17"/>
  <c r="E37" i="17" s="1"/>
  <c r="Q32" i="17"/>
  <c r="C32" i="17" s="1"/>
  <c r="P21" i="17"/>
  <c r="B21" i="17" s="1"/>
  <c r="V21" i="17"/>
  <c r="H21" i="17" s="1"/>
  <c r="T6" i="17"/>
  <c r="F6" i="17" s="1"/>
  <c r="X46" i="17"/>
  <c r="J46" i="17" s="1"/>
  <c r="T51" i="17"/>
  <c r="F51" i="17" s="1"/>
  <c r="Q48" i="17"/>
  <c r="C48" i="17" s="1"/>
  <c r="Q30" i="17"/>
  <c r="C30" i="17" s="1"/>
  <c r="V36" i="17"/>
  <c r="H36" i="17" s="1"/>
  <c r="V11" i="17"/>
  <c r="H11" i="17" s="1"/>
  <c r="R51" i="17"/>
  <c r="D51" i="17" s="1"/>
  <c r="V50" i="17"/>
  <c r="H50" i="17" s="1"/>
  <c r="P16" i="17"/>
  <c r="B16" i="17" s="1"/>
  <c r="U5" i="17"/>
  <c r="G5" i="17" s="1"/>
  <c r="X13" i="17"/>
  <c r="J13" i="17" s="1"/>
  <c r="Q6" i="17"/>
  <c r="C6" i="17" s="1"/>
  <c r="W36" i="17"/>
  <c r="I36" i="17" s="1"/>
  <c r="R45" i="17"/>
  <c r="D45" i="17" s="1"/>
  <c r="V33" i="17"/>
  <c r="H33" i="17" s="1"/>
  <c r="Q7" i="17"/>
  <c r="C7" i="17" s="1"/>
  <c r="U39" i="17"/>
  <c r="U20" i="17"/>
  <c r="G20" i="17" s="1"/>
  <c r="Q25" i="17"/>
  <c r="C39" i="17" s="1"/>
  <c r="Q11" i="17"/>
  <c r="C11" i="17" s="1"/>
  <c r="V9" i="17"/>
  <c r="H9" i="17" s="1"/>
  <c r="W11" i="17"/>
  <c r="I11" i="17" s="1"/>
  <c r="Q34" i="17"/>
  <c r="C34" i="17" s="1"/>
  <c r="Y7" i="17"/>
  <c r="K7" i="17" s="1"/>
  <c r="V16" i="17"/>
  <c r="H16" i="17" s="1"/>
  <c r="U31" i="17"/>
  <c r="G31" i="17" s="1"/>
  <c r="P51" i="17"/>
  <c r="B51" i="17" s="1"/>
  <c r="Y11" i="17"/>
  <c r="K11" i="17" s="1"/>
  <c r="X31" i="17"/>
  <c r="J31" i="17" s="1"/>
  <c r="R40" i="17"/>
  <c r="D40" i="17" s="1"/>
  <c r="Y38" i="17"/>
  <c r="K38" i="17" s="1"/>
  <c r="Y39" i="17"/>
  <c r="P39" i="17"/>
  <c r="S49" i="17"/>
  <c r="E49" i="17" s="1"/>
  <c r="Y41" i="17"/>
  <c r="K41" i="17" s="1"/>
  <c r="Y10" i="17"/>
  <c r="K10" i="17" s="1"/>
  <c r="P36" i="17"/>
  <c r="B36" i="17" s="1"/>
  <c r="Q44" i="17"/>
  <c r="C44" i="17" s="1"/>
  <c r="P27" i="17"/>
  <c r="B27" i="17" s="1"/>
  <c r="Y40" i="17"/>
  <c r="K40" i="17" s="1"/>
  <c r="P17" i="17"/>
  <c r="B17" i="17" s="1"/>
  <c r="T10" i="17"/>
  <c r="F10" i="17" s="1"/>
  <c r="X21" i="17"/>
  <c r="J21" i="17" s="1"/>
  <c r="S6" i="17"/>
  <c r="E6" i="17" s="1"/>
  <c r="R36" i="17"/>
  <c r="D36" i="17" s="1"/>
  <c r="W8" i="17"/>
  <c r="I8" i="17" s="1"/>
  <c r="Y5" i="17"/>
  <c r="K5" i="17" s="1"/>
  <c r="W49" i="17"/>
  <c r="I49" i="17" s="1"/>
  <c r="X20" i="17"/>
  <c r="J20" i="17" s="1"/>
  <c r="V12" i="17"/>
  <c r="H12" i="17" s="1"/>
  <c r="S26" i="17"/>
  <c r="E26" i="17" s="1"/>
  <c r="W44" i="17"/>
  <c r="I44" i="17" s="1"/>
  <c r="T37" i="17"/>
  <c r="F37" i="17" s="1"/>
  <c r="T20" i="17"/>
  <c r="F20" i="17" s="1"/>
  <c r="T7" i="17"/>
  <c r="F7" i="17" s="1"/>
  <c r="U26" i="17"/>
  <c r="G26" i="17" s="1"/>
  <c r="W12" i="17"/>
  <c r="I12" i="17" s="1"/>
  <c r="U44" i="17"/>
  <c r="G44" i="17" s="1"/>
  <c r="Y13" i="17"/>
  <c r="K13" i="17" s="1"/>
  <c r="W38" i="17"/>
  <c r="I38" i="17" s="1"/>
  <c r="Y35" i="17"/>
  <c r="K35" i="17" s="1"/>
  <c r="Y23" i="17"/>
  <c r="K23" i="17" s="1"/>
  <c r="V4" i="17"/>
  <c r="H4" i="17" s="1"/>
  <c r="T25" i="17"/>
  <c r="F39" i="17" s="1"/>
  <c r="Q9" i="17"/>
  <c r="C9" i="17" s="1"/>
  <c r="X15" i="17"/>
  <c r="J15" i="17" s="1"/>
  <c r="Y17" i="17"/>
  <c r="K17" i="17" s="1"/>
  <c r="T32" i="17"/>
  <c r="F32" i="17" s="1"/>
  <c r="U33" i="17"/>
  <c r="G33" i="17" s="1"/>
  <c r="T42" i="17"/>
  <c r="F42" i="17" s="1"/>
  <c r="R7" i="17"/>
  <c r="D7" i="17" s="1"/>
  <c r="P25" i="17"/>
  <c r="B39" i="17" s="1"/>
  <c r="R41" i="17"/>
  <c r="D41" i="17" s="1"/>
  <c r="S32" i="17"/>
  <c r="E32" i="17" s="1"/>
  <c r="U27" i="17"/>
  <c r="G27" i="17" s="1"/>
  <c r="Y42" i="17"/>
  <c r="K42" i="17" s="1"/>
  <c r="V26" i="17"/>
  <c r="H26" i="17" s="1"/>
  <c r="R32" i="17"/>
  <c r="D32" i="17" s="1"/>
  <c r="X34" i="17"/>
  <c r="J34" i="17" s="1"/>
  <c r="S12" i="17"/>
  <c r="E12" i="17" s="1"/>
  <c r="W35" i="17"/>
  <c r="I35" i="17" s="1"/>
  <c r="R25" i="17"/>
  <c r="D39" i="17" s="1"/>
  <c r="X50" i="17"/>
  <c r="J50" i="17" s="1"/>
  <c r="P23" i="17"/>
  <c r="B23" i="17" s="1"/>
  <c r="U40" i="17"/>
  <c r="G40" i="17" s="1"/>
  <c r="V41" i="17"/>
  <c r="H41" i="17" s="1"/>
  <c r="R49" i="17"/>
  <c r="D49" i="17" s="1"/>
  <c r="P10" i="17"/>
  <c r="B10" i="17" s="1"/>
  <c r="V20" i="17"/>
  <c r="H20" i="17" s="1"/>
  <c r="Y22" i="17"/>
  <c r="K22" i="17" s="1"/>
  <c r="U36" i="17"/>
  <c r="G36" i="17" s="1"/>
  <c r="X14" i="17"/>
  <c r="J14" i="17" s="1"/>
  <c r="R42" i="17"/>
  <c r="D42" i="17" s="1"/>
  <c r="P30" i="17"/>
  <c r="B30" i="17" s="1"/>
  <c r="S22" i="17"/>
  <c r="E22" i="17" s="1"/>
  <c r="Y32" i="17"/>
  <c r="K32" i="17" s="1"/>
  <c r="T35" i="17"/>
  <c r="F35" i="17" s="1"/>
  <c r="T44" i="17"/>
  <c r="F44" i="17" s="1"/>
  <c r="X7" i="17"/>
  <c r="J7" i="17" s="1"/>
  <c r="V39" i="17"/>
  <c r="P43" i="17"/>
  <c r="B43" i="17" s="1"/>
  <c r="W43" i="17"/>
  <c r="I43" i="17" s="1"/>
  <c r="R16" i="17"/>
  <c r="D16" i="17" s="1"/>
  <c r="Q19" i="17"/>
  <c r="C19" i="17" s="1"/>
  <c r="V17" i="17"/>
  <c r="H17" i="17" s="1"/>
  <c r="X27" i="17"/>
  <c r="J27" i="17" s="1"/>
  <c r="S10" i="17"/>
  <c r="E10" i="17" s="1"/>
  <c r="T46" i="17"/>
  <c r="F46" i="17" s="1"/>
  <c r="V6" i="17"/>
  <c r="H6" i="17" s="1"/>
  <c r="P29" i="17"/>
  <c r="B29" i="17" s="1"/>
  <c r="T8" i="17"/>
  <c r="F8" i="17" s="1"/>
  <c r="P32" i="17"/>
  <c r="B32" i="17" s="1"/>
  <c r="X22" i="17"/>
  <c r="J22" i="17" s="1"/>
  <c r="V51" i="17"/>
  <c r="H51" i="17" s="1"/>
  <c r="W24" i="17"/>
  <c r="I24" i="17" s="1"/>
  <c r="Y4" i="17"/>
  <c r="K4" i="17" s="1"/>
  <c r="W50" i="17"/>
  <c r="I50" i="17" s="1"/>
  <c r="S42" i="17"/>
  <c r="E42" i="17" s="1"/>
  <c r="S36" i="17"/>
  <c r="E36" i="17" s="1"/>
  <c r="U4" i="17"/>
  <c r="G4" i="17" s="1"/>
  <c r="Q50" i="17"/>
  <c r="C50" i="17" s="1"/>
  <c r="R50" i="17"/>
  <c r="D50" i="17" s="1"/>
  <c r="Y30" i="17"/>
  <c r="K30" i="17" s="1"/>
  <c r="Y27" i="17"/>
  <c r="K27" i="17" s="1"/>
  <c r="U42" i="17"/>
  <c r="G42" i="17" s="1"/>
  <c r="R19" i="17"/>
  <c r="D19" i="17" s="1"/>
  <c r="U37" i="17"/>
  <c r="G37" i="17" s="1"/>
  <c r="R28" i="17"/>
  <c r="D28" i="17" s="1"/>
  <c r="V38" i="17"/>
  <c r="H38" i="17" s="1"/>
  <c r="P26" i="17"/>
  <c r="B26" i="17" s="1"/>
  <c r="V34" i="17"/>
  <c r="H34" i="17" s="1"/>
  <c r="R11" i="17"/>
  <c r="D11" i="17" s="1"/>
  <c r="X26" i="17"/>
  <c r="J26" i="17" s="1"/>
  <c r="W45" i="17"/>
  <c r="I45" i="17" s="1"/>
  <c r="U23" i="17"/>
  <c r="G23" i="17" s="1"/>
  <c r="T45" i="17"/>
  <c r="F45" i="17" s="1"/>
  <c r="T28" i="17"/>
  <c r="F28" i="17" s="1"/>
  <c r="T33" i="17"/>
  <c r="F33" i="17" s="1"/>
  <c r="P24" i="17"/>
  <c r="B24" i="17" s="1"/>
  <c r="V18" i="17"/>
  <c r="H18" i="17" s="1"/>
  <c r="R33" i="17"/>
  <c r="D33" i="17" s="1"/>
  <c r="X51" i="17"/>
  <c r="J51" i="17" s="1"/>
  <c r="U9" i="17"/>
  <c r="G9" i="17" s="1"/>
  <c r="W37" i="17"/>
  <c r="I37" i="17" s="1"/>
  <c r="X25" i="17"/>
  <c r="J39" i="17" s="1"/>
  <c r="S43" i="17"/>
  <c r="E43" i="17" s="1"/>
  <c r="T5" i="17"/>
  <c r="F5" i="17" s="1"/>
  <c r="T43" i="17"/>
  <c r="F43" i="17" s="1"/>
  <c r="W6" i="17"/>
  <c r="I6" i="17" s="1"/>
  <c r="R21" i="17"/>
  <c r="D21" i="17" s="1"/>
  <c r="Y12" i="17"/>
  <c r="K12" i="17" s="1"/>
  <c r="X12" i="17"/>
  <c r="J12" i="17" s="1"/>
  <c r="Q28" i="17"/>
  <c r="C28" i="17" s="1"/>
  <c r="W32" i="17"/>
  <c r="I32" i="17" s="1"/>
  <c r="P31" i="17"/>
  <c r="B31" i="17" s="1"/>
  <c r="V5" i="17"/>
  <c r="H5" i="17" s="1"/>
  <c r="S29" i="17"/>
  <c r="E29" i="17" s="1"/>
  <c r="U25" i="17"/>
  <c r="G39" i="17" s="1"/>
  <c r="U34" i="17"/>
  <c r="G34" i="17" s="1"/>
  <c r="S14" i="17"/>
  <c r="E14" i="17" s="1"/>
  <c r="R6" i="17"/>
  <c r="D6" i="17" s="1"/>
  <c r="X24" i="17"/>
  <c r="J24" i="17" s="1"/>
  <c r="X30" i="17"/>
  <c r="J30" i="17" s="1"/>
  <c r="R29" i="17"/>
  <c r="D29" i="17" s="1"/>
  <c r="U46" i="17"/>
  <c r="G46" i="17" s="1"/>
  <c r="X5" i="17"/>
  <c r="J5" i="17" s="1"/>
  <c r="Q20" i="17"/>
  <c r="C20" i="17" s="1"/>
  <c r="W46" i="17"/>
  <c r="I46" i="17" s="1"/>
  <c r="Q23" i="17"/>
  <c r="C23" i="17" s="1"/>
  <c r="Q5" i="17"/>
  <c r="C5" i="17" s="1"/>
  <c r="S48" i="17"/>
  <c r="E48" i="17" s="1"/>
  <c r="P47" i="17"/>
  <c r="B47" i="17" s="1"/>
  <c r="V8" i="17"/>
  <c r="H8" i="17" s="1"/>
  <c r="U43" i="17"/>
  <c r="G43" i="17" s="1"/>
  <c r="R31" i="17"/>
  <c r="D31" i="17" s="1"/>
  <c r="R43" i="17"/>
  <c r="D43" i="17" s="1"/>
  <c r="V30" i="17"/>
  <c r="H30" i="17" s="1"/>
  <c r="V40" i="17"/>
  <c r="H40" i="17" s="1"/>
  <c r="V19" i="17"/>
  <c r="H19" i="17" s="1"/>
  <c r="Y9" i="17"/>
  <c r="K9" i="17" s="1"/>
  <c r="Y34" i="17"/>
  <c r="K34" i="17" s="1"/>
  <c r="W51" i="17"/>
  <c r="I51" i="17" s="1"/>
  <c r="U13" i="17"/>
  <c r="G13" i="17" s="1"/>
  <c r="U8" i="17"/>
  <c r="G8" i="17" s="1"/>
  <c r="W41" i="17"/>
  <c r="I41" i="17" s="1"/>
  <c r="W13" i="17"/>
  <c r="I13" i="17" s="1"/>
  <c r="W33" i="17"/>
  <c r="I33" i="17" s="1"/>
  <c r="T11" i="17"/>
  <c r="F11" i="17" s="1"/>
  <c r="T12" i="17"/>
  <c r="F12" i="17" s="1"/>
  <c r="X44" i="17"/>
  <c r="J44" i="17" s="1"/>
  <c r="P41" i="17"/>
  <c r="B41" i="17" s="1"/>
  <c r="P48" i="17"/>
  <c r="B48" i="17" s="1"/>
  <c r="X8" i="17"/>
  <c r="J8" i="17" s="1"/>
  <c r="R39" i="17"/>
  <c r="P44" i="17"/>
  <c r="B44" i="17" s="1"/>
  <c r="Y28" i="17"/>
  <c r="K28" i="17" s="1"/>
  <c r="S40" i="17"/>
  <c r="E40" i="17" s="1"/>
  <c r="X17" i="17"/>
  <c r="J17" i="17" s="1"/>
  <c r="Q35" i="17"/>
  <c r="C35" i="17" s="1"/>
  <c r="T18" i="17"/>
  <c r="F18" i="17" s="1"/>
  <c r="T19" i="17"/>
  <c r="F19" i="17" s="1"/>
  <c r="S17" i="17"/>
  <c r="E17" i="17" s="1"/>
  <c r="Y49" i="17"/>
  <c r="K49" i="17" s="1"/>
  <c r="U21" i="17"/>
  <c r="G21" i="17" s="1"/>
  <c r="U32" i="17"/>
  <c r="G32" i="17" s="1"/>
  <c r="S39" i="17"/>
  <c r="X36" i="17"/>
  <c r="J36" i="17" s="1"/>
  <c r="U7" i="17"/>
  <c r="G7" i="17" s="1"/>
  <c r="R17" i="17"/>
  <c r="D17" i="17" s="1"/>
  <c r="S9" i="17"/>
  <c r="E9" i="17" s="1"/>
  <c r="X41" i="17"/>
  <c r="J41" i="17" s="1"/>
  <c r="W29" i="17"/>
  <c r="I29" i="17" s="1"/>
  <c r="R5" i="17"/>
  <c r="D5" i="17" s="1"/>
  <c r="U28" i="17"/>
  <c r="G28" i="17" s="1"/>
  <c r="U51" i="17"/>
  <c r="G51" i="17" s="1"/>
  <c r="S13" i="17"/>
  <c r="E13" i="17" s="1"/>
  <c r="U14" i="17"/>
  <c r="G14" i="17" s="1"/>
  <c r="V48" i="17"/>
  <c r="H48" i="17" s="1"/>
  <c r="P22" i="17"/>
  <c r="B22" i="17" s="1"/>
  <c r="R37" i="17"/>
  <c r="D37" i="17" s="1"/>
  <c r="W31" i="17"/>
  <c r="I31" i="17" s="1"/>
  <c r="U15" i="17"/>
  <c r="G15" i="17" s="1"/>
  <c r="R38" i="17"/>
  <c r="D38" i="17" s="1"/>
  <c r="Y48" i="17"/>
  <c r="K48" i="17" s="1"/>
  <c r="Y29" i="17"/>
  <c r="K29" i="17" s="1"/>
  <c r="U47" i="17"/>
  <c r="G47" i="17" s="1"/>
  <c r="S23" i="17"/>
  <c r="E23" i="17" s="1"/>
  <c r="P15" i="17"/>
  <c r="B15" i="17" s="1"/>
  <c r="S19" i="17"/>
  <c r="E19" i="17" s="1"/>
  <c r="V29" i="17"/>
  <c r="H29" i="17" s="1"/>
  <c r="R35" i="17"/>
  <c r="D35" i="17" s="1"/>
  <c r="W15" i="17"/>
  <c r="I15" i="17" s="1"/>
  <c r="W18" i="17"/>
  <c r="I18" i="17" s="1"/>
  <c r="T29" i="17"/>
  <c r="F29" i="17" s="1"/>
  <c r="T50" i="17"/>
  <c r="F50" i="17" s="1"/>
  <c r="T17" i="17"/>
  <c r="F17" i="17" s="1"/>
  <c r="T26" i="17"/>
  <c r="F26" i="17" s="1"/>
  <c r="Y18" i="17"/>
  <c r="K18" i="17" s="1"/>
  <c r="X48" i="17"/>
  <c r="J48" i="17" s="1"/>
  <c r="R14" i="17"/>
  <c r="D14" i="17" s="1"/>
  <c r="U10" i="17"/>
  <c r="G10" i="17" s="1"/>
  <c r="S50" i="17"/>
  <c r="E50" i="17" s="1"/>
  <c r="W26" i="17"/>
  <c r="I26" i="17" s="1"/>
  <c r="Y51" i="17"/>
  <c r="K51" i="17" s="1"/>
  <c r="X6" i="17"/>
  <c r="J6" i="17" s="1"/>
  <c r="T4" i="17"/>
  <c r="F4" i="17" s="1"/>
  <c r="T24" i="17"/>
  <c r="F24" i="17" s="1"/>
  <c r="T9" i="17"/>
  <c r="F9" i="17" s="1"/>
  <c r="W14" i="17"/>
  <c r="I14" i="17" s="1"/>
  <c r="X10" i="17"/>
  <c r="J10" i="17" s="1"/>
  <c r="X28" i="17"/>
  <c r="J28" i="17" s="1"/>
  <c r="Y43" i="17"/>
  <c r="K43" i="17" s="1"/>
  <c r="X32" i="17"/>
  <c r="J32" i="17" s="1"/>
  <c r="Q4" i="17"/>
  <c r="C4" i="17" s="1"/>
  <c r="X19" i="17"/>
  <c r="J19" i="17" s="1"/>
  <c r="R30" i="17"/>
  <c r="D30" i="17" s="1"/>
  <c r="P46" i="17"/>
  <c r="B46" i="17" s="1"/>
  <c r="V47" i="17"/>
  <c r="H47" i="17" s="1"/>
  <c r="V28" i="17"/>
  <c r="H28" i="17" s="1"/>
  <c r="V27" i="17"/>
  <c r="H27" i="17" s="1"/>
  <c r="R26" i="17"/>
  <c r="D26" i="17" s="1"/>
  <c r="S35" i="17"/>
  <c r="E35" i="17" s="1"/>
  <c r="X42" i="17"/>
  <c r="J42" i="17" s="1"/>
  <c r="S5" i="17"/>
  <c r="E5" i="17" s="1"/>
  <c r="V31" i="17"/>
  <c r="H31" i="17" s="1"/>
  <c r="U16" i="17"/>
  <c r="G16" i="17" s="1"/>
  <c r="U29" i="17"/>
  <c r="G29" i="17" s="1"/>
  <c r="BG15" i="36"/>
  <c r="BJ15" i="36"/>
  <c r="BI15" i="36"/>
  <c r="S28" i="17"/>
  <c r="E28" i="17" s="1"/>
  <c r="S11" i="17"/>
  <c r="E11" i="17" s="1"/>
  <c r="P5" i="17"/>
  <c r="B5" i="17" s="1"/>
  <c r="P38" i="17"/>
  <c r="B38" i="17" s="1"/>
  <c r="V15" i="17"/>
  <c r="H15" i="17" s="1"/>
  <c r="Y26" i="17"/>
  <c r="K26" i="17" s="1"/>
  <c r="Q47" i="17"/>
  <c r="C47" i="17" s="1"/>
  <c r="R4" i="17"/>
  <c r="D4" i="17" s="1"/>
  <c r="W4" i="17"/>
  <c r="I4" i="17" s="1"/>
  <c r="W51" i="37"/>
  <c r="DK22" i="36"/>
  <c r="DM22" i="36"/>
  <c r="AY19" i="36"/>
  <c r="AY21" i="36"/>
  <c r="AY24" i="36"/>
  <c r="W54" i="37"/>
  <c r="Q41" i="17"/>
  <c r="C41" i="17" s="1"/>
  <c r="Y20" i="17"/>
  <c r="K20" i="17" s="1"/>
  <c r="Y19" i="17"/>
  <c r="K19" i="17" s="1"/>
  <c r="U11" i="17"/>
  <c r="G11" i="17" s="1"/>
  <c r="P12" i="17"/>
  <c r="B12" i="17" s="1"/>
  <c r="R18" i="17"/>
  <c r="D18" i="17" s="1"/>
  <c r="X18" i="17"/>
  <c r="J18" i="17" s="1"/>
  <c r="T15" i="17"/>
  <c r="F15" i="17" s="1"/>
  <c r="DJ22" i="36"/>
  <c r="AY23" i="36"/>
  <c r="DJ31" i="36"/>
  <c r="Q37" i="17"/>
  <c r="C37" i="17" s="1"/>
  <c r="V37" i="17"/>
  <c r="H37" i="17" s="1"/>
  <c r="P40" i="17"/>
  <c r="B40" i="17" s="1"/>
  <c r="W20" i="17"/>
  <c r="I20" i="17" s="1"/>
  <c r="V46" i="17"/>
  <c r="H46" i="17" s="1"/>
  <c r="P49" i="17"/>
  <c r="B49" i="17" s="1"/>
  <c r="Y31" i="17"/>
  <c r="K31" i="17" s="1"/>
  <c r="Q14" i="17"/>
  <c r="C14" i="17" s="1"/>
  <c r="W30" i="17"/>
  <c r="I30" i="17" s="1"/>
  <c r="P9" i="17"/>
  <c r="B9" i="17" s="1"/>
  <c r="X37" i="17"/>
  <c r="J37" i="17" s="1"/>
  <c r="V44" i="17"/>
  <c r="H44" i="17" s="1"/>
  <c r="Y15" i="17"/>
  <c r="K15" i="17" s="1"/>
  <c r="P42" i="17"/>
  <c r="B42" i="17" s="1"/>
  <c r="R9" i="17"/>
  <c r="D9" i="17" s="1"/>
  <c r="Q10" i="17"/>
  <c r="C10" i="17" s="1"/>
  <c r="Q16" i="17"/>
  <c r="C16" i="17" s="1"/>
  <c r="W55" i="37"/>
  <c r="DP16" i="36"/>
  <c r="DP23" i="36" s="1"/>
  <c r="EA23" i="36" s="1"/>
  <c r="DO22" i="36"/>
  <c r="DL22" i="36"/>
  <c r="C19" i="36"/>
  <c r="N19" i="36" s="1"/>
  <c r="K19" i="36"/>
  <c r="N7" i="37"/>
  <c r="G7" i="37"/>
  <c r="E7" i="37"/>
  <c r="L23" i="37"/>
  <c r="O23" i="37"/>
  <c r="T152" i="37"/>
  <c r="K152" i="37"/>
  <c r="I152" i="37"/>
  <c r="O152" i="37"/>
  <c r="Q51" i="17"/>
  <c r="C51" i="17" s="1"/>
  <c r="T41" i="17"/>
  <c r="F41" i="17" s="1"/>
  <c r="T40" i="17"/>
  <c r="F40" i="17" s="1"/>
  <c r="T48" i="17"/>
  <c r="F48" i="17" s="1"/>
  <c r="W16" i="17"/>
  <c r="I16" i="17" s="1"/>
  <c r="W19" i="17"/>
  <c r="I19" i="17" s="1"/>
  <c r="Q22" i="17"/>
  <c r="C22" i="17" s="1"/>
  <c r="V45" i="17"/>
  <c r="H45" i="17" s="1"/>
  <c r="R15" i="17"/>
  <c r="D15" i="17" s="1"/>
  <c r="Q31" i="17"/>
  <c r="C31" i="17" s="1"/>
  <c r="X29" i="17"/>
  <c r="J29" i="17" s="1"/>
  <c r="S33" i="17"/>
  <c r="E33" i="17" s="1"/>
  <c r="Y14" i="17"/>
  <c r="K14" i="17" s="1"/>
  <c r="P34" i="17"/>
  <c r="B34" i="17" s="1"/>
  <c r="S4" i="17"/>
  <c r="E4" i="17" s="1"/>
  <c r="J9" i="36"/>
  <c r="C9" i="36"/>
  <c r="N9" i="36" s="1"/>
  <c r="I38" i="36"/>
  <c r="I45" i="36" s="1"/>
  <c r="K38" i="36"/>
  <c r="K45" i="36" s="1"/>
  <c r="AO30" i="36"/>
  <c r="AU30" i="36"/>
  <c r="CD16" i="36"/>
  <c r="CB16" i="36"/>
  <c r="P77" i="37"/>
  <c r="P81" i="37" s="1"/>
  <c r="R77" i="37"/>
  <c r="R81" i="37" s="1"/>
  <c r="C77" i="37"/>
  <c r="AV77" i="37" s="1"/>
  <c r="R86" i="37"/>
  <c r="P86" i="37"/>
  <c r="O86" i="37"/>
  <c r="S86" i="37"/>
  <c r="H101" i="37"/>
  <c r="H105" i="37" s="1"/>
  <c r="C101" i="37"/>
  <c r="AV101" i="37" s="1"/>
  <c r="R120" i="37"/>
  <c r="O120" i="37"/>
  <c r="Q120" i="37"/>
  <c r="T120" i="37"/>
  <c r="H120" i="37"/>
  <c r="M135" i="37"/>
  <c r="Q135" i="37"/>
  <c r="F135" i="37"/>
  <c r="X6" i="36"/>
  <c r="U6" i="36"/>
  <c r="AF6" i="36" s="1"/>
  <c r="CE31" i="36"/>
  <c r="CB31" i="36"/>
  <c r="CS7" i="36"/>
  <c r="CW7" i="36"/>
  <c r="CT7" i="36"/>
  <c r="CX7" i="36"/>
  <c r="S21" i="37"/>
  <c r="S25" i="37" s="1"/>
  <c r="C21" i="37"/>
  <c r="AV21" i="37" s="1"/>
  <c r="H56" i="37"/>
  <c r="S56" i="37"/>
  <c r="P56" i="37"/>
  <c r="R56" i="37"/>
  <c r="E56" i="37"/>
  <c r="C56" i="37"/>
  <c r="T56" i="37"/>
  <c r="CE30" i="36"/>
  <c r="BY30" i="36"/>
  <c r="CX31" i="36"/>
  <c r="CR31" i="36"/>
  <c r="DK44" i="36"/>
  <c r="DL44" i="36"/>
  <c r="L5" i="36"/>
  <c r="L12" i="36" s="1"/>
  <c r="F5" i="36"/>
  <c r="F12" i="36" s="1"/>
  <c r="K62" i="36"/>
  <c r="E62" i="36"/>
  <c r="G62" i="36"/>
  <c r="CA8" i="36"/>
  <c r="BZ8" i="36"/>
  <c r="BW8" i="36"/>
  <c r="DK32" i="36"/>
  <c r="DO32" i="36"/>
  <c r="DZ32" i="36" s="1"/>
  <c r="DL43" i="36"/>
  <c r="DM43" i="36"/>
  <c r="P15" i="37"/>
  <c r="O15" i="37"/>
  <c r="O70" i="37"/>
  <c r="S70" i="37"/>
  <c r="Q70" i="37"/>
  <c r="P70" i="37"/>
  <c r="R23" i="17"/>
  <c r="D23" i="17" s="1"/>
  <c r="W25" i="17"/>
  <c r="I39" i="17" s="1"/>
  <c r="Q33" i="17"/>
  <c r="C33" i="17" s="1"/>
  <c r="P6" i="17"/>
  <c r="B6" i="17" s="1"/>
  <c r="T27" i="17"/>
  <c r="F27" i="17" s="1"/>
  <c r="P8" i="17"/>
  <c r="B8" i="17" s="1"/>
  <c r="S24" i="17"/>
  <c r="E24" i="17" s="1"/>
  <c r="S34" i="17"/>
  <c r="E34" i="17" s="1"/>
  <c r="Y47" i="17"/>
  <c r="K47" i="17" s="1"/>
  <c r="Q15" i="17"/>
  <c r="C15" i="17" s="1"/>
  <c r="W48" i="17"/>
  <c r="I48" i="17" s="1"/>
  <c r="U35" i="17"/>
  <c r="G35" i="17" s="1"/>
  <c r="Q45" i="17"/>
  <c r="C45" i="17" s="1"/>
  <c r="X45" i="17"/>
  <c r="J45" i="17" s="1"/>
  <c r="V35" i="17"/>
  <c r="H35" i="17" s="1"/>
  <c r="Q36" i="17"/>
  <c r="C36" i="17" s="1"/>
  <c r="W31" i="36"/>
  <c r="U31" i="36"/>
  <c r="AF31" i="36" s="1"/>
  <c r="J143" i="37"/>
  <c r="C143" i="37"/>
  <c r="AV143" i="37" s="1"/>
  <c r="H143" i="37"/>
  <c r="R143" i="37"/>
  <c r="F143" i="37"/>
  <c r="Q159" i="37"/>
  <c r="P159" i="37"/>
  <c r="S159" i="37"/>
  <c r="I159" i="37"/>
  <c r="N159" i="37"/>
  <c r="F86" i="36"/>
  <c r="G86" i="36"/>
  <c r="U71" i="36"/>
  <c r="AF71" i="36" s="1"/>
  <c r="X71" i="36"/>
  <c r="N13" i="37"/>
  <c r="N17" i="37" s="1"/>
  <c r="I13" i="37"/>
  <c r="I17" i="37" s="1"/>
  <c r="H29" i="37"/>
  <c r="H33" i="37" s="1"/>
  <c r="F29" i="37"/>
  <c r="F33" i="37" s="1"/>
  <c r="C29" i="37"/>
  <c r="AV29" i="37" s="1"/>
  <c r="O29" i="37"/>
  <c r="O33" i="37" s="1"/>
  <c r="O127" i="37"/>
  <c r="I127" i="37"/>
  <c r="I95" i="36"/>
  <c r="K95" i="36"/>
  <c r="G95" i="36"/>
  <c r="L95" i="36"/>
  <c r="L104" i="36"/>
  <c r="L111" i="36" s="1"/>
  <c r="I104" i="36"/>
  <c r="I111" i="36" s="1"/>
  <c r="G109" i="36"/>
  <c r="K109" i="36"/>
  <c r="Q8" i="37"/>
  <c r="R8" i="37"/>
  <c r="M63" i="37"/>
  <c r="G63" i="37"/>
  <c r="AN34" i="36" l="1"/>
  <c r="AC41" i="6" s="1"/>
  <c r="BB42" i="36"/>
  <c r="BX42" i="36"/>
  <c r="AC72" i="6" s="1"/>
  <c r="CL50" i="36"/>
  <c r="K23" i="29"/>
  <c r="O22" i="29"/>
  <c r="L22" i="29"/>
  <c r="M22" i="29"/>
  <c r="N22" i="29"/>
  <c r="D34" i="37"/>
  <c r="Z42" i="37"/>
  <c r="V42" i="36"/>
  <c r="AC27" i="6" s="1"/>
  <c r="AJ50" i="36"/>
  <c r="R57" i="36"/>
  <c r="D46" i="36"/>
  <c r="AC11" i="6" s="1"/>
  <c r="BF34" i="36"/>
  <c r="AC56" i="6" s="1"/>
  <c r="BT42" i="36"/>
  <c r="AU82" i="36"/>
  <c r="AY82" i="36" s="1"/>
  <c r="DO35" i="36"/>
  <c r="DS25" i="36" s="1"/>
  <c r="W120" i="37"/>
  <c r="B9" i="29"/>
  <c r="A10" i="29"/>
  <c r="W114" i="37"/>
  <c r="W113" i="37"/>
  <c r="W76" i="37"/>
  <c r="BQ20" i="36"/>
  <c r="BQ24" i="36"/>
  <c r="AG12" i="36"/>
  <c r="BQ26" i="36"/>
  <c r="BM50" i="36"/>
  <c r="BQ45" i="36" s="1"/>
  <c r="BQ19" i="36"/>
  <c r="BQ25" i="36"/>
  <c r="BQ23" i="36"/>
  <c r="W110" i="37"/>
  <c r="DG5" i="36"/>
  <c r="DR5" i="36" s="1"/>
  <c r="EC5" i="36" s="1"/>
  <c r="W95" i="37"/>
  <c r="W150" i="37"/>
  <c r="DK24" i="36"/>
  <c r="W75" i="37"/>
  <c r="W112" i="37"/>
  <c r="W108" i="37"/>
  <c r="W111" i="37"/>
  <c r="W107" i="37"/>
  <c r="CE74" i="36"/>
  <c r="CI70" i="36" s="1"/>
  <c r="DM5" i="36"/>
  <c r="DM12" i="36" s="1"/>
  <c r="DJ5" i="36"/>
  <c r="DJ12" i="36" s="1"/>
  <c r="DN38" i="36"/>
  <c r="DN45" i="36" s="1"/>
  <c r="DP38" i="36"/>
  <c r="DP45" i="36" s="1"/>
  <c r="EA45" i="36" s="1"/>
  <c r="DG38" i="36"/>
  <c r="DR38" i="36" s="1"/>
  <c r="EC38" i="36" s="1"/>
  <c r="DN5" i="36"/>
  <c r="DN12" i="36" s="1"/>
  <c r="DI5" i="36"/>
  <c r="DI12" i="36" s="1"/>
  <c r="DO13" i="36" s="1"/>
  <c r="DM38" i="36"/>
  <c r="DM45" i="36" s="1"/>
  <c r="DK38" i="36"/>
  <c r="DK45" i="36" s="1"/>
  <c r="N39" i="17"/>
  <c r="DP5" i="36"/>
  <c r="DP12" i="36" s="1"/>
  <c r="DL5" i="36"/>
  <c r="DL12" i="36" s="1"/>
  <c r="DO46" i="36"/>
  <c r="DS36" i="36" s="1"/>
  <c r="DL38" i="36"/>
  <c r="DL45" i="36" s="1"/>
  <c r="N46" i="17"/>
  <c r="DO38" i="36"/>
  <c r="DO45" i="36" s="1"/>
  <c r="DO5" i="36"/>
  <c r="DZ5" i="36" s="1"/>
  <c r="W121" i="37"/>
  <c r="W122" i="37"/>
  <c r="W115" i="37"/>
  <c r="W86" i="37"/>
  <c r="W118" i="37"/>
  <c r="W117" i="37"/>
  <c r="W116" i="37"/>
  <c r="W34" i="37"/>
  <c r="W31" i="37"/>
  <c r="W33" i="37"/>
  <c r="W28" i="37"/>
  <c r="BI58" i="36"/>
  <c r="AB59" i="6" s="1"/>
  <c r="N35" i="17"/>
  <c r="W46" i="37"/>
  <c r="W29" i="37"/>
  <c r="W130" i="37"/>
  <c r="W50" i="37"/>
  <c r="W27" i="37"/>
  <c r="W32" i="37"/>
  <c r="AQ18" i="36"/>
  <c r="AB39" i="6" s="1"/>
  <c r="AY17" i="36"/>
  <c r="DJ29" i="36"/>
  <c r="AY13" i="36"/>
  <c r="W152" i="37"/>
  <c r="DJ38" i="36"/>
  <c r="DJ45" i="36" s="1"/>
  <c r="W147" i="37"/>
  <c r="CE26" i="36"/>
  <c r="CI21" i="36" s="1"/>
  <c r="W151" i="37"/>
  <c r="W149" i="37"/>
  <c r="W153" i="37"/>
  <c r="W154" i="37"/>
  <c r="AG43" i="36"/>
  <c r="AG44" i="36"/>
  <c r="Y18" i="36"/>
  <c r="AB24" i="6" s="1"/>
  <c r="AG17" i="36"/>
  <c r="AG11" i="36"/>
  <c r="AG18" i="36"/>
  <c r="Y50" i="36"/>
  <c r="AB28" i="6" s="1"/>
  <c r="AG15" i="36"/>
  <c r="AG16" i="36"/>
  <c r="BM82" i="36"/>
  <c r="AG13" i="36"/>
  <c r="CI63" i="36"/>
  <c r="CI64" i="36"/>
  <c r="CI60" i="36"/>
  <c r="CI62" i="36"/>
  <c r="CI66" i="36"/>
  <c r="CI65" i="36"/>
  <c r="CI59" i="36"/>
  <c r="CI61" i="36"/>
  <c r="K79" i="36"/>
  <c r="G79" i="36"/>
  <c r="AB14" i="6" s="1"/>
  <c r="DP29" i="36"/>
  <c r="EA29" i="36" s="1"/>
  <c r="CW46" i="36"/>
  <c r="DA39" i="36" s="1"/>
  <c r="DM29" i="36"/>
  <c r="DI29" i="36"/>
  <c r="DL29" i="36"/>
  <c r="DO29" i="36"/>
  <c r="DZ29" i="36" s="1"/>
  <c r="DG29" i="36"/>
  <c r="DR29" i="36" s="1"/>
  <c r="EC29" i="36" s="1"/>
  <c r="W129" i="37"/>
  <c r="AC42" i="36"/>
  <c r="AG39" i="36" s="1"/>
  <c r="CA66" i="36"/>
  <c r="AB75" i="6" s="1"/>
  <c r="DN29" i="36"/>
  <c r="W126" i="37"/>
  <c r="W85" i="37"/>
  <c r="AU66" i="36"/>
  <c r="AY65" i="36" s="1"/>
  <c r="W87" i="37"/>
  <c r="N10" i="17"/>
  <c r="W90" i="37"/>
  <c r="N13" i="17"/>
  <c r="CW24" i="36"/>
  <c r="CS24" i="36"/>
  <c r="AC10" i="36"/>
  <c r="AG3" i="36" s="1"/>
  <c r="K46" i="36"/>
  <c r="O45" i="36" s="1"/>
  <c r="AY41" i="36"/>
  <c r="AY35" i="36"/>
  <c r="AY39" i="36"/>
  <c r="AY38" i="36"/>
  <c r="AY40" i="36"/>
  <c r="AY36" i="36"/>
  <c r="AY42" i="36"/>
  <c r="G13" i="36"/>
  <c r="AB8" i="6" s="1"/>
  <c r="K13" i="36"/>
  <c r="BM10" i="36"/>
  <c r="BI10" i="36"/>
  <c r="AB53" i="6" s="1"/>
  <c r="N37" i="17"/>
  <c r="M46" i="17"/>
  <c r="W64" i="37"/>
  <c r="AG50" i="36"/>
  <c r="W92" i="37"/>
  <c r="N40" i="17"/>
  <c r="N32" i="17"/>
  <c r="W59" i="37"/>
  <c r="W98" i="37"/>
  <c r="W60" i="37"/>
  <c r="N28" i="17"/>
  <c r="W65" i="37"/>
  <c r="Y34" i="36"/>
  <c r="AB26" i="6" s="1"/>
  <c r="AG47" i="36"/>
  <c r="W61" i="37"/>
  <c r="AG48" i="36"/>
  <c r="W77" i="37"/>
  <c r="W81" i="37"/>
  <c r="W79" i="37"/>
  <c r="W80" i="37"/>
  <c r="W82" i="37"/>
  <c r="W66" i="37"/>
  <c r="W91" i="37"/>
  <c r="W63" i="37"/>
  <c r="W97" i="37"/>
  <c r="AG49" i="36"/>
  <c r="CE58" i="36"/>
  <c r="CA58" i="36"/>
  <c r="AB74" i="6" s="1"/>
  <c r="W96" i="37"/>
  <c r="W93" i="37"/>
  <c r="W15" i="37"/>
  <c r="W18" i="37"/>
  <c r="W12" i="37"/>
  <c r="W11" i="37"/>
  <c r="W14" i="37"/>
  <c r="W17" i="37"/>
  <c r="W16" i="37"/>
  <c r="W13" i="37"/>
  <c r="AQ10" i="36"/>
  <c r="AB38" i="6" s="1"/>
  <c r="AU10" i="36"/>
  <c r="Y66" i="36"/>
  <c r="AB30" i="6" s="1"/>
  <c r="AC66" i="36"/>
  <c r="O64" i="36"/>
  <c r="O65" i="36"/>
  <c r="O62" i="36"/>
  <c r="O61" i="36"/>
  <c r="O67" i="36"/>
  <c r="O59" i="36"/>
  <c r="O66" i="36"/>
  <c r="O63" i="36"/>
  <c r="O68" i="36"/>
  <c r="O58" i="36"/>
  <c r="O60" i="36"/>
  <c r="M8" i="17"/>
  <c r="BI18" i="36"/>
  <c r="AB54" i="6" s="1"/>
  <c r="BM18" i="36"/>
  <c r="K35" i="36"/>
  <c r="G35" i="36"/>
  <c r="AB10" i="6" s="1"/>
  <c r="K24" i="36"/>
  <c r="G24" i="36"/>
  <c r="AB9" i="6" s="1"/>
  <c r="M9" i="17"/>
  <c r="N27" i="17"/>
  <c r="M30" i="17"/>
  <c r="AQ58" i="36"/>
  <c r="AB44" i="6" s="1"/>
  <c r="AU58" i="36"/>
  <c r="BI42" i="36"/>
  <c r="AB57" i="6" s="1"/>
  <c r="BM42" i="36"/>
  <c r="M20" i="17"/>
  <c r="Y82" i="36"/>
  <c r="AB32" i="6" s="1"/>
  <c r="AC82" i="36"/>
  <c r="M12" i="17"/>
  <c r="K101" i="36"/>
  <c r="G101" i="36"/>
  <c r="AB16" i="6" s="1"/>
  <c r="AU50" i="36"/>
  <c r="AY44" i="36" s="1"/>
  <c r="CA42" i="36"/>
  <c r="AB72" i="6" s="1"/>
  <c r="CE42" i="36"/>
  <c r="CA18" i="36"/>
  <c r="AB69" i="6" s="1"/>
  <c r="CE18" i="36"/>
  <c r="W44" i="37"/>
  <c r="W43" i="37"/>
  <c r="W45" i="37"/>
  <c r="W48" i="37"/>
  <c r="W47" i="37"/>
  <c r="CE82" i="36"/>
  <c r="CA82" i="36"/>
  <c r="AB77" i="6" s="1"/>
  <c r="BI74" i="36"/>
  <c r="AB61" i="6" s="1"/>
  <c r="BM74" i="36"/>
  <c r="CA10" i="36"/>
  <c r="AB68" i="6" s="1"/>
  <c r="CE10" i="36"/>
  <c r="CA50" i="36"/>
  <c r="AB73" i="6" s="1"/>
  <c r="CE50" i="36"/>
  <c r="AG46" i="36"/>
  <c r="AG45" i="36"/>
  <c r="M11" i="17"/>
  <c r="Y58" i="36"/>
  <c r="AB29" i="6" s="1"/>
  <c r="AC58" i="36"/>
  <c r="DO23" i="36"/>
  <c r="DZ16" i="36"/>
  <c r="AQ74" i="36"/>
  <c r="AB46" i="6" s="1"/>
  <c r="AU74" i="36"/>
  <c r="M37" i="17"/>
  <c r="AY15" i="36"/>
  <c r="W123" i="37"/>
  <c r="DJ39" i="36"/>
  <c r="DK39" i="36"/>
  <c r="DL39" i="36"/>
  <c r="DN39" i="36"/>
  <c r="DM39" i="36"/>
  <c r="DG39" i="36"/>
  <c r="DR39" i="36" s="1"/>
  <c r="EC39" i="36" s="1"/>
  <c r="DP39" i="36"/>
  <c r="EA39" i="36" s="1"/>
  <c r="DO39" i="36"/>
  <c r="DZ39" i="36" s="1"/>
  <c r="DI39" i="36"/>
  <c r="M29" i="17"/>
  <c r="N41" i="17"/>
  <c r="AY14" i="36"/>
  <c r="AY12" i="36"/>
  <c r="AY16" i="36"/>
  <c r="BI34" i="36"/>
  <c r="AB56" i="6" s="1"/>
  <c r="BM34" i="36"/>
  <c r="BM66" i="36"/>
  <c r="BI66" i="36"/>
  <c r="AB60" i="6" s="1"/>
  <c r="I52" i="17"/>
  <c r="F52" i="17"/>
  <c r="M27" i="17"/>
  <c r="N33" i="17"/>
  <c r="N21" i="17"/>
  <c r="N31" i="17"/>
  <c r="M4" i="17"/>
  <c r="N29" i="17"/>
  <c r="M35" i="17"/>
  <c r="M19" i="17"/>
  <c r="AY18" i="36"/>
  <c r="W128" i="37"/>
  <c r="W125" i="37"/>
  <c r="W124" i="37"/>
  <c r="W89" i="37"/>
  <c r="W84" i="37"/>
  <c r="W83" i="37"/>
  <c r="K57" i="36"/>
  <c r="G57" i="36"/>
  <c r="AB12" i="6" s="1"/>
  <c r="CS13" i="36"/>
  <c r="CW13" i="36"/>
  <c r="CE34" i="36"/>
  <c r="CA34" i="36"/>
  <c r="AB71" i="6" s="1"/>
  <c r="CS35" i="36"/>
  <c r="CW35" i="36"/>
  <c r="N30" i="17"/>
  <c r="M50" i="17"/>
  <c r="N22" i="17"/>
  <c r="DS24" i="36"/>
  <c r="DS14" i="36"/>
  <c r="ED14" i="36" s="1"/>
  <c r="DS23" i="36"/>
  <c r="ED23" i="36" s="1"/>
  <c r="DS19" i="36"/>
  <c r="DS20" i="36"/>
  <c r="DS22" i="36"/>
  <c r="ED22" i="36" s="1"/>
  <c r="DS16" i="36"/>
  <c r="DS21" i="36"/>
  <c r="ED21" i="36" s="1"/>
  <c r="DS18" i="36"/>
  <c r="DS15" i="36"/>
  <c r="ED15" i="36" s="1"/>
  <c r="DS17" i="36"/>
  <c r="N45" i="17"/>
  <c r="M41" i="17"/>
  <c r="N43" i="17"/>
  <c r="N44" i="17"/>
  <c r="M5" i="17"/>
  <c r="M48" i="17"/>
  <c r="G52" i="17"/>
  <c r="M32" i="17"/>
  <c r="M10" i="17"/>
  <c r="N50" i="17"/>
  <c r="N14" i="17"/>
  <c r="M28" i="17"/>
  <c r="N4" i="17"/>
  <c r="H52" i="17"/>
  <c r="AG23" i="36"/>
  <c r="AG20" i="36"/>
  <c r="AG19" i="36"/>
  <c r="AG24" i="36"/>
  <c r="AG21" i="36"/>
  <c r="AG26" i="36"/>
  <c r="AG22" i="36"/>
  <c r="AG25" i="36"/>
  <c r="M38" i="17"/>
  <c r="N38" i="17"/>
  <c r="N20" i="17"/>
  <c r="M17" i="17"/>
  <c r="N16" i="17"/>
  <c r="M16" i="17"/>
  <c r="B52" i="17"/>
  <c r="N24" i="17"/>
  <c r="N7" i="17"/>
  <c r="BQ56" i="36"/>
  <c r="BQ58" i="36"/>
  <c r="BQ57" i="36"/>
  <c r="BQ51" i="36"/>
  <c r="BQ52" i="36"/>
  <c r="BQ55" i="36"/>
  <c r="BQ53" i="36"/>
  <c r="BQ54" i="36"/>
  <c r="N11" i="17"/>
  <c r="M40" i="17"/>
  <c r="N17" i="17"/>
  <c r="M42" i="17"/>
  <c r="M49" i="17"/>
  <c r="N15" i="17"/>
  <c r="N47" i="17"/>
  <c r="N48" i="17"/>
  <c r="M26" i="17"/>
  <c r="N12" i="17"/>
  <c r="N23" i="17"/>
  <c r="M13" i="17"/>
  <c r="M18" i="17"/>
  <c r="AG67" i="36"/>
  <c r="AG72" i="36"/>
  <c r="AG71" i="36"/>
  <c r="AG68" i="36"/>
  <c r="AG73" i="36"/>
  <c r="AG70" i="36"/>
  <c r="AG69" i="36"/>
  <c r="AG74" i="36"/>
  <c r="M44" i="17"/>
  <c r="M14" i="17"/>
  <c r="M45" i="17"/>
  <c r="O106" i="36"/>
  <c r="O111" i="36"/>
  <c r="O109" i="36"/>
  <c r="O112" i="36"/>
  <c r="O110" i="36"/>
  <c r="O104" i="36"/>
  <c r="O102" i="36"/>
  <c r="O105" i="36"/>
  <c r="O103" i="36"/>
  <c r="O107" i="36"/>
  <c r="O108" i="36"/>
  <c r="C52" i="17"/>
  <c r="M21" i="17"/>
  <c r="M31" i="17"/>
  <c r="M24" i="17"/>
  <c r="N42" i="17"/>
  <c r="M6" i="17"/>
  <c r="M34" i="17"/>
  <c r="M15" i="17"/>
  <c r="M47" i="17"/>
  <c r="N5" i="17"/>
  <c r="N18" i="17"/>
  <c r="K52" i="17"/>
  <c r="M23" i="17"/>
  <c r="N49" i="17"/>
  <c r="AY76" i="36"/>
  <c r="AG34" i="36"/>
  <c r="AG31" i="36"/>
  <c r="AG32" i="36"/>
  <c r="AG29" i="36"/>
  <c r="AG28" i="36"/>
  <c r="AG30" i="36"/>
  <c r="AG33" i="36"/>
  <c r="AG27" i="36"/>
  <c r="M22" i="17"/>
  <c r="N19" i="17"/>
  <c r="N34" i="17"/>
  <c r="E52" i="17"/>
  <c r="D52" i="17"/>
  <c r="N8" i="17"/>
  <c r="N6" i="17"/>
  <c r="M43" i="17"/>
  <c r="N26" i="17"/>
  <c r="M36" i="17"/>
  <c r="N9" i="17"/>
  <c r="N36" i="17"/>
  <c r="M7" i="17"/>
  <c r="M33" i="17"/>
  <c r="J52" i="17"/>
  <c r="D42" i="37" l="1"/>
  <c r="Z50" i="37"/>
  <c r="R68" i="36"/>
  <c r="D57" i="36"/>
  <c r="AC12" i="6" s="1"/>
  <c r="BB50" i="36"/>
  <c r="AN42" i="36"/>
  <c r="AC42" i="6" s="1"/>
  <c r="BX50" i="36"/>
  <c r="AC73" i="6" s="1"/>
  <c r="CL58" i="36"/>
  <c r="BT50" i="36"/>
  <c r="BF42" i="36"/>
  <c r="AC57" i="6" s="1"/>
  <c r="V50" i="36"/>
  <c r="AC28" i="6" s="1"/>
  <c r="AJ58" i="36"/>
  <c r="L23" i="29"/>
  <c r="O23" i="29"/>
  <c r="K24" i="29"/>
  <c r="N23" i="29"/>
  <c r="M23" i="29"/>
  <c r="DS29" i="36"/>
  <c r="ED29" i="36" s="1"/>
  <c r="DS26" i="36"/>
  <c r="DS35" i="36"/>
  <c r="AY77" i="36"/>
  <c r="DS30" i="36"/>
  <c r="ED30" i="36" s="1"/>
  <c r="DS27" i="36"/>
  <c r="AY79" i="36"/>
  <c r="DS28" i="36"/>
  <c r="AY75" i="36"/>
  <c r="AY80" i="36"/>
  <c r="AY81" i="36"/>
  <c r="AY78" i="36"/>
  <c r="DS31" i="36"/>
  <c r="ED31" i="36" s="1"/>
  <c r="DS32" i="36"/>
  <c r="DS34" i="36"/>
  <c r="DS33" i="36"/>
  <c r="A11" i="29"/>
  <c r="B10" i="29"/>
  <c r="BQ48" i="36"/>
  <c r="BQ43" i="36"/>
  <c r="BQ44" i="36"/>
  <c r="L46" i="17"/>
  <c r="BQ46" i="36"/>
  <c r="BQ50" i="36"/>
  <c r="BQ47" i="36"/>
  <c r="EA38" i="36"/>
  <c r="BQ49" i="36"/>
  <c r="DS42" i="36"/>
  <c r="AG40" i="36"/>
  <c r="DK13" i="36"/>
  <c r="EA5" i="36"/>
  <c r="DZ38" i="36"/>
  <c r="AY62" i="36"/>
  <c r="AG36" i="36"/>
  <c r="DS40" i="36"/>
  <c r="DS37" i="36"/>
  <c r="ED37" i="36" s="1"/>
  <c r="AG38" i="36"/>
  <c r="DS45" i="36"/>
  <c r="ED45" i="36" s="1"/>
  <c r="DS46" i="36"/>
  <c r="ED46" i="36" s="1"/>
  <c r="AG37" i="36"/>
  <c r="DS41" i="36"/>
  <c r="DS44" i="36"/>
  <c r="AG41" i="36"/>
  <c r="DS39" i="36"/>
  <c r="ED39" i="36" s="1"/>
  <c r="AG42" i="36"/>
  <c r="DS38" i="36"/>
  <c r="ED38" i="36" s="1"/>
  <c r="DS43" i="36"/>
  <c r="AG35" i="36"/>
  <c r="DA40" i="36"/>
  <c r="CI69" i="36"/>
  <c r="CI72" i="36"/>
  <c r="CI71" i="36"/>
  <c r="CI73" i="36"/>
  <c r="CI68" i="36"/>
  <c r="CI74" i="36"/>
  <c r="CI67" i="36"/>
  <c r="L35" i="17"/>
  <c r="CI22" i="36"/>
  <c r="CI20" i="36"/>
  <c r="CI26" i="36"/>
  <c r="DO12" i="36"/>
  <c r="O42" i="36"/>
  <c r="AY60" i="36"/>
  <c r="AY66" i="36"/>
  <c r="AY61" i="36"/>
  <c r="L13" i="17"/>
  <c r="L27" i="17"/>
  <c r="AY59" i="36"/>
  <c r="AY63" i="36"/>
  <c r="AY64" i="36"/>
  <c r="L8" i="17"/>
  <c r="AY47" i="36"/>
  <c r="L30" i="17"/>
  <c r="L19" i="17"/>
  <c r="CI25" i="36"/>
  <c r="CI24" i="36"/>
  <c r="CI19" i="36"/>
  <c r="CI23" i="36"/>
  <c r="L32" i="17"/>
  <c r="AY50" i="36"/>
  <c r="L20" i="17"/>
  <c r="BQ81" i="36"/>
  <c r="BQ76" i="36"/>
  <c r="BQ80" i="36"/>
  <c r="BQ79" i="36"/>
  <c r="BQ75" i="36"/>
  <c r="BQ82" i="36"/>
  <c r="BQ77" i="36"/>
  <c r="BQ78" i="36"/>
  <c r="DA45" i="36"/>
  <c r="DA38" i="36"/>
  <c r="DA36" i="36"/>
  <c r="L37" i="17"/>
  <c r="DA43" i="36"/>
  <c r="DA46" i="36"/>
  <c r="DA41" i="36"/>
  <c r="L44" i="17"/>
  <c r="DA44" i="36"/>
  <c r="DA42" i="36"/>
  <c r="DA37" i="36"/>
  <c r="L10" i="17"/>
  <c r="AG4" i="36"/>
  <c r="L40" i="17"/>
  <c r="O75" i="36"/>
  <c r="O76" i="36"/>
  <c r="O72" i="36"/>
  <c r="O70" i="36"/>
  <c r="O74" i="36"/>
  <c r="O78" i="36"/>
  <c r="O71" i="36"/>
  <c r="O79" i="36"/>
  <c r="O69" i="36"/>
  <c r="O73" i="36"/>
  <c r="O77" i="36"/>
  <c r="L22" i="17"/>
  <c r="AY49" i="36"/>
  <c r="L28" i="17"/>
  <c r="O36" i="36"/>
  <c r="AY43" i="36"/>
  <c r="L14" i="17"/>
  <c r="O41" i="36"/>
  <c r="AY46" i="36"/>
  <c r="AY48" i="36"/>
  <c r="AY45" i="36"/>
  <c r="L33" i="17"/>
  <c r="L43" i="17"/>
  <c r="O38" i="36"/>
  <c r="O40" i="36"/>
  <c r="O43" i="36"/>
  <c r="O46" i="36"/>
  <c r="L9" i="17"/>
  <c r="O44" i="36"/>
  <c r="O39" i="36"/>
  <c r="O37" i="36"/>
  <c r="DA19" i="36"/>
  <c r="DA23" i="36"/>
  <c r="DA14" i="36"/>
  <c r="DA22" i="36"/>
  <c r="DA20" i="36"/>
  <c r="DA15" i="36"/>
  <c r="DA16" i="36"/>
  <c r="DA24" i="36"/>
  <c r="DA17" i="36"/>
  <c r="DA18" i="36"/>
  <c r="DA21" i="36"/>
  <c r="AG7" i="36"/>
  <c r="AG8" i="36"/>
  <c r="AG10" i="36"/>
  <c r="AG6" i="36"/>
  <c r="AG9" i="36"/>
  <c r="AG5" i="36"/>
  <c r="L11" i="17"/>
  <c r="L21" i="17"/>
  <c r="L12" i="17"/>
  <c r="CI52" i="36"/>
  <c r="CI51" i="36"/>
  <c r="CI54" i="36"/>
  <c r="CI53" i="36"/>
  <c r="CI55" i="36"/>
  <c r="CI56" i="36"/>
  <c r="CI57" i="36"/>
  <c r="CI58" i="36"/>
  <c r="L50" i="17"/>
  <c r="O7" i="36"/>
  <c r="O3" i="36"/>
  <c r="O9" i="36"/>
  <c r="O12" i="36"/>
  <c r="O10" i="36"/>
  <c r="O5" i="36"/>
  <c r="O13" i="36"/>
  <c r="O6" i="36"/>
  <c r="O4" i="36"/>
  <c r="O11" i="36"/>
  <c r="O8" i="36"/>
  <c r="BQ4" i="36"/>
  <c r="BQ5" i="36"/>
  <c r="BQ10" i="36"/>
  <c r="BQ9" i="36"/>
  <c r="BQ3" i="36"/>
  <c r="BQ8" i="36"/>
  <c r="BQ7" i="36"/>
  <c r="BQ6" i="36"/>
  <c r="L36" i="17"/>
  <c r="L34" i="17"/>
  <c r="L29" i="17"/>
  <c r="O93" i="36"/>
  <c r="O96" i="36"/>
  <c r="O99" i="36"/>
  <c r="O92" i="36"/>
  <c r="O94" i="36"/>
  <c r="O100" i="36"/>
  <c r="O91" i="36"/>
  <c r="O95" i="36"/>
  <c r="O97" i="36"/>
  <c r="O98" i="36"/>
  <c r="O101" i="36"/>
  <c r="BQ37" i="36"/>
  <c r="BQ38" i="36"/>
  <c r="BQ40" i="36"/>
  <c r="BQ36" i="36"/>
  <c r="BQ42" i="36"/>
  <c r="BQ41" i="36"/>
  <c r="BQ35" i="36"/>
  <c r="BQ39" i="36"/>
  <c r="O17" i="36"/>
  <c r="O23" i="36"/>
  <c r="O15" i="36"/>
  <c r="O14" i="36"/>
  <c r="O21" i="36"/>
  <c r="O24" i="36"/>
  <c r="O22" i="36"/>
  <c r="O19" i="36"/>
  <c r="O18" i="36"/>
  <c r="O16" i="36"/>
  <c r="O20" i="36"/>
  <c r="AY4" i="36"/>
  <c r="AY10" i="36"/>
  <c r="AY9" i="36"/>
  <c r="AY7" i="36"/>
  <c r="AY6" i="36"/>
  <c r="AY3" i="36"/>
  <c r="AY5" i="36"/>
  <c r="AY8" i="36"/>
  <c r="AG66" i="36"/>
  <c r="AG65" i="36"/>
  <c r="AG61" i="36"/>
  <c r="AG60" i="36"/>
  <c r="AG62" i="36"/>
  <c r="AG64" i="36"/>
  <c r="AG59" i="36"/>
  <c r="AG63" i="36"/>
  <c r="AG77" i="36"/>
  <c r="AG82" i="36"/>
  <c r="AG79" i="36"/>
  <c r="AG80" i="36"/>
  <c r="AG78" i="36"/>
  <c r="AG81" i="36"/>
  <c r="AG76" i="36"/>
  <c r="AG75" i="36"/>
  <c r="BQ16" i="36"/>
  <c r="BQ13" i="36"/>
  <c r="BQ14" i="36"/>
  <c r="BQ12" i="36"/>
  <c r="BQ15" i="36"/>
  <c r="BQ18" i="36"/>
  <c r="BQ11" i="36"/>
  <c r="BQ17" i="36"/>
  <c r="L31" i="17"/>
  <c r="O33" i="36"/>
  <c r="O30" i="36"/>
  <c r="O27" i="36"/>
  <c r="O26" i="36"/>
  <c r="O29" i="36"/>
  <c r="O34" i="36"/>
  <c r="O25" i="36"/>
  <c r="O31" i="36"/>
  <c r="O35" i="36"/>
  <c r="O28" i="36"/>
  <c r="O32" i="36"/>
  <c r="L24" i="17"/>
  <c r="AY52" i="36"/>
  <c r="AY54" i="36"/>
  <c r="AY56" i="36"/>
  <c r="AY51" i="36"/>
  <c r="AY57" i="36"/>
  <c r="AY53" i="36"/>
  <c r="AY58" i="36"/>
  <c r="AY55" i="36"/>
  <c r="L23" i="17"/>
  <c r="CI45" i="36"/>
  <c r="CI47" i="36"/>
  <c r="CI50" i="36"/>
  <c r="CI46" i="36"/>
  <c r="CI43" i="36"/>
  <c r="CI48" i="36"/>
  <c r="CI49" i="36"/>
  <c r="CI44" i="36"/>
  <c r="DA34" i="36"/>
  <c r="DA27" i="36"/>
  <c r="DA29" i="36"/>
  <c r="DA30" i="36"/>
  <c r="DA33" i="36"/>
  <c r="DA32" i="36"/>
  <c r="DA28" i="36"/>
  <c r="DA35" i="36"/>
  <c r="DA25" i="36"/>
  <c r="DA31" i="36"/>
  <c r="DA26" i="36"/>
  <c r="AY71" i="36"/>
  <c r="AY69" i="36"/>
  <c r="AY70" i="36"/>
  <c r="AY73" i="36"/>
  <c r="AY67" i="36"/>
  <c r="AY74" i="36"/>
  <c r="AY72" i="36"/>
  <c r="AY68" i="36"/>
  <c r="CI81" i="36"/>
  <c r="CI80" i="36"/>
  <c r="CI78" i="36"/>
  <c r="CI75" i="36"/>
  <c r="CI79" i="36"/>
  <c r="CI77" i="36"/>
  <c r="CI82" i="36"/>
  <c r="CI76" i="36"/>
  <c r="CI41" i="36"/>
  <c r="CI38" i="36"/>
  <c r="CI42" i="36"/>
  <c r="CI40" i="36"/>
  <c r="CI37" i="36"/>
  <c r="CI36" i="36"/>
  <c r="CI39" i="36"/>
  <c r="CI35" i="36"/>
  <c r="L6" i="17"/>
  <c r="O47" i="36"/>
  <c r="O48" i="36"/>
  <c r="O54" i="36"/>
  <c r="O53" i="36"/>
  <c r="O49" i="36"/>
  <c r="O56" i="36"/>
  <c r="O51" i="36"/>
  <c r="O55" i="36"/>
  <c r="O52" i="36"/>
  <c r="O57" i="36"/>
  <c r="O50" i="36"/>
  <c r="CI14" i="36"/>
  <c r="CI12" i="36"/>
  <c r="CI15" i="36"/>
  <c r="CI11" i="36"/>
  <c r="CI17" i="36"/>
  <c r="CI16" i="36"/>
  <c r="CI13" i="36"/>
  <c r="CI18" i="36"/>
  <c r="L41" i="17"/>
  <c r="BQ73" i="36"/>
  <c r="BQ72" i="36"/>
  <c r="BQ74" i="36"/>
  <c r="BQ67" i="36"/>
  <c r="BQ71" i="36"/>
  <c r="BQ69" i="36"/>
  <c r="BQ70" i="36"/>
  <c r="BQ68" i="36"/>
  <c r="L17" i="17"/>
  <c r="DA3" i="36"/>
  <c r="DA7" i="36"/>
  <c r="DA8" i="36"/>
  <c r="DA10" i="36"/>
  <c r="DA12" i="36"/>
  <c r="DA6" i="36"/>
  <c r="DA4" i="36"/>
  <c r="DA11" i="36"/>
  <c r="DA5" i="36"/>
  <c r="DA9" i="36"/>
  <c r="DA13" i="36"/>
  <c r="BQ29" i="36"/>
  <c r="BQ31" i="36"/>
  <c r="BQ32" i="36"/>
  <c r="BQ34" i="36"/>
  <c r="BQ30" i="36"/>
  <c r="BQ33" i="36"/>
  <c r="BQ28" i="36"/>
  <c r="BQ27" i="36"/>
  <c r="AG55" i="36"/>
  <c r="AG56" i="36"/>
  <c r="AG52" i="36"/>
  <c r="AG57" i="36"/>
  <c r="AG58" i="36"/>
  <c r="AG54" i="36"/>
  <c r="AG53" i="36"/>
  <c r="AG51" i="36"/>
  <c r="CI32" i="36"/>
  <c r="CI33" i="36"/>
  <c r="CI31" i="36"/>
  <c r="CI27" i="36"/>
  <c r="CI34" i="36"/>
  <c r="CI28" i="36"/>
  <c r="CI30" i="36"/>
  <c r="CI29" i="36"/>
  <c r="BQ60" i="36"/>
  <c r="BQ62" i="36"/>
  <c r="BQ65" i="36"/>
  <c r="BQ66" i="36"/>
  <c r="BQ64" i="36"/>
  <c r="BQ59" i="36"/>
  <c r="BQ61" i="36"/>
  <c r="BQ63" i="36"/>
  <c r="CI3" i="36"/>
  <c r="CI5" i="36"/>
  <c r="CI8" i="36"/>
  <c r="CI7" i="36"/>
  <c r="CI9" i="36"/>
  <c r="CI10" i="36"/>
  <c r="CI4" i="36"/>
  <c r="CI6" i="36"/>
  <c r="L42" i="17"/>
  <c r="L16" i="17"/>
  <c r="L4" i="17"/>
  <c r="L45" i="17"/>
  <c r="DS9" i="36"/>
  <c r="DS10" i="36"/>
  <c r="DS7" i="36"/>
  <c r="ED7" i="36" s="1"/>
  <c r="DS5" i="36"/>
  <c r="ED5" i="36" s="1"/>
  <c r="DS3" i="36"/>
  <c r="DS6" i="36"/>
  <c r="ED6" i="36" s="1"/>
  <c r="DS8" i="36"/>
  <c r="DS11" i="36"/>
  <c r="DS12" i="36"/>
  <c r="DS4" i="36"/>
  <c r="DS13" i="36"/>
  <c r="ED13" i="36" s="1"/>
  <c r="L15" i="17"/>
  <c r="L47" i="17"/>
  <c r="L26" i="17"/>
  <c r="L7" i="17"/>
  <c r="L5" i="17"/>
  <c r="L48" i="17"/>
  <c r="L49" i="17"/>
  <c r="B53" i="17"/>
  <c r="L18" i="17"/>
  <c r="L38" i="17"/>
  <c r="K25" i="29" l="1"/>
  <c r="L24" i="29"/>
  <c r="N24" i="29"/>
  <c r="M24" i="29"/>
  <c r="O24" i="29"/>
  <c r="R79" i="36"/>
  <c r="D68" i="36"/>
  <c r="AC13" i="6" s="1"/>
  <c r="BT58" i="36"/>
  <c r="BF50" i="36"/>
  <c r="AC58" i="6" s="1"/>
  <c r="BB58" i="36"/>
  <c r="AN50" i="36"/>
  <c r="AC43" i="6" s="1"/>
  <c r="D50" i="37"/>
  <c r="Z58" i="37"/>
  <c r="V58" i="36"/>
  <c r="AC29" i="6" s="1"/>
  <c r="AJ66" i="36"/>
  <c r="CL66" i="36"/>
  <c r="BX58" i="36"/>
  <c r="AC74" i="6" s="1"/>
  <c r="A12" i="29"/>
  <c r="B11" i="29"/>
  <c r="L54" i="17"/>
  <c r="CL74" i="36" l="1"/>
  <c r="BX66" i="36"/>
  <c r="AC75" i="6" s="1"/>
  <c r="BF58" i="36"/>
  <c r="AC59" i="6" s="1"/>
  <c r="BT66" i="36"/>
  <c r="BB66" i="36"/>
  <c r="AN58" i="36"/>
  <c r="AC44" i="6" s="1"/>
  <c r="D79" i="36"/>
  <c r="AC14" i="6" s="1"/>
  <c r="R90" i="36"/>
  <c r="V66" i="36"/>
  <c r="AC30" i="6" s="1"/>
  <c r="AJ74" i="36"/>
  <c r="D58" i="37"/>
  <c r="Z66" i="37"/>
  <c r="L25" i="29"/>
  <c r="N25" i="29"/>
  <c r="O25" i="29"/>
  <c r="K26" i="29"/>
  <c r="M25" i="29"/>
  <c r="A13" i="29"/>
  <c r="B12" i="29"/>
  <c r="BF66" i="36" l="1"/>
  <c r="AC60" i="6" s="1"/>
  <c r="BT74" i="36"/>
  <c r="Z74" i="37"/>
  <c r="D66" i="37"/>
  <c r="V74" i="36"/>
  <c r="AC31" i="6" s="1"/>
  <c r="AJ82" i="36"/>
  <c r="V82" i="36" s="1"/>
  <c r="AC32" i="6" s="1"/>
  <c r="M26" i="29"/>
  <c r="L26" i="29"/>
  <c r="O26" i="29"/>
  <c r="K27" i="29"/>
  <c r="N26" i="29"/>
  <c r="D90" i="36"/>
  <c r="AC15" i="6" s="1"/>
  <c r="R101" i="36"/>
  <c r="BB74" i="36"/>
  <c r="AN66" i="36"/>
  <c r="AC45" i="6" s="1"/>
  <c r="CL82" i="36"/>
  <c r="BX82" i="36" s="1"/>
  <c r="AC77" i="6" s="1"/>
  <c r="BX74" i="36"/>
  <c r="AC76" i="6" s="1"/>
  <c r="A14" i="29"/>
  <c r="B13" i="29"/>
  <c r="BB82" i="36" l="1"/>
  <c r="AN82" i="36" s="1"/>
  <c r="AC47" i="6" s="1"/>
  <c r="AN74" i="36"/>
  <c r="AC46" i="6" s="1"/>
  <c r="D74" i="37"/>
  <c r="Z82" i="37"/>
  <c r="N27" i="29"/>
  <c r="M27" i="29"/>
  <c r="K28" i="29"/>
  <c r="O27" i="29"/>
  <c r="L27" i="29"/>
  <c r="BT82" i="36"/>
  <c r="BF82" i="36" s="1"/>
  <c r="AC62" i="6" s="1"/>
  <c r="BF74" i="36"/>
  <c r="AC61" i="6" s="1"/>
  <c r="R112" i="36"/>
  <c r="D112" i="36" s="1"/>
  <c r="AC17" i="6" s="1"/>
  <c r="D101" i="36"/>
  <c r="AC16" i="6" s="1"/>
  <c r="B14" i="29"/>
  <c r="A15" i="29"/>
  <c r="D82" i="37" l="1"/>
  <c r="Z90" i="37"/>
  <c r="L28" i="29"/>
  <c r="K29" i="29"/>
  <c r="N28" i="29"/>
  <c r="M28" i="29"/>
  <c r="O28" i="29"/>
  <c r="A16" i="29"/>
  <c r="B15" i="29"/>
  <c r="D90" i="37" l="1"/>
  <c r="Z98" i="37"/>
  <c r="M29" i="29"/>
  <c r="O29" i="29"/>
  <c r="L29" i="29"/>
  <c r="K30" i="29"/>
  <c r="N29" i="29"/>
  <c r="A17" i="29"/>
  <c r="B16" i="29"/>
  <c r="M30" i="29" l="1"/>
  <c r="K31" i="29"/>
  <c r="N30" i="29"/>
  <c r="L30" i="29"/>
  <c r="O30" i="29"/>
  <c r="Z106" i="37"/>
  <c r="D98" i="37"/>
  <c r="B17" i="29"/>
  <c r="A18" i="29"/>
  <c r="O31" i="29" l="1"/>
  <c r="N31" i="29"/>
  <c r="M31" i="29"/>
  <c r="L31" i="29"/>
  <c r="K32" i="29"/>
  <c r="Z114" i="37"/>
  <c r="D106" i="37"/>
  <c r="A19" i="29"/>
  <c r="B18" i="29"/>
  <c r="D114" i="37" l="1"/>
  <c r="Z122" i="37"/>
  <c r="L32" i="29"/>
  <c r="O32" i="29"/>
  <c r="K33" i="29"/>
  <c r="M32" i="29"/>
  <c r="N32" i="29"/>
  <c r="A20" i="29"/>
  <c r="B19" i="29"/>
  <c r="D122" i="37" l="1"/>
  <c r="Z130" i="37"/>
  <c r="K34" i="29"/>
  <c r="M33" i="29"/>
  <c r="N33" i="29"/>
  <c r="L33" i="29"/>
  <c r="O33" i="29"/>
  <c r="B20" i="29"/>
  <c r="A21" i="29"/>
  <c r="D130" i="37" l="1"/>
  <c r="Z138" i="37"/>
  <c r="O34" i="29"/>
  <c r="M34" i="29"/>
  <c r="L34" i="29"/>
  <c r="N34" i="29"/>
  <c r="K35" i="29"/>
  <c r="B21" i="29"/>
  <c r="E21" i="29"/>
  <c r="D21" i="29"/>
  <c r="A22" i="29"/>
  <c r="C21" i="29"/>
  <c r="M35" i="29" l="1"/>
  <c r="L35" i="29"/>
  <c r="O35" i="29"/>
  <c r="N35" i="29"/>
  <c r="K36" i="29"/>
  <c r="Z146" i="37"/>
  <c r="D138" i="37"/>
  <c r="C22" i="29"/>
  <c r="A23" i="29"/>
  <c r="E22" i="29"/>
  <c r="B22" i="29"/>
  <c r="D22" i="29"/>
  <c r="Z154" i="37" l="1"/>
  <c r="D146" i="37"/>
  <c r="O36" i="29"/>
  <c r="K37" i="29"/>
  <c r="M36" i="29"/>
  <c r="N36" i="29"/>
  <c r="L36" i="29"/>
  <c r="C23" i="29"/>
  <c r="D23" i="29"/>
  <c r="A24" i="29"/>
  <c r="B23" i="29"/>
  <c r="E23" i="29"/>
  <c r="K38" i="29" l="1"/>
  <c r="M37" i="29"/>
  <c r="N37" i="29"/>
  <c r="L37" i="29"/>
  <c r="O37" i="29"/>
  <c r="Z162" i="37"/>
  <c r="D162" i="37" s="1"/>
  <c r="D154" i="37"/>
  <c r="C24" i="29"/>
  <c r="E24" i="29"/>
  <c r="B24" i="29"/>
  <c r="D24" i="29"/>
  <c r="A25" i="29"/>
  <c r="L38" i="29" l="1"/>
  <c r="M38" i="29"/>
  <c r="N38" i="29"/>
  <c r="O38" i="29"/>
  <c r="K39" i="29"/>
  <c r="B25" i="29"/>
  <c r="A26" i="29"/>
  <c r="D25" i="29"/>
  <c r="E25" i="29"/>
  <c r="C25" i="29"/>
  <c r="N39" i="29" l="1"/>
  <c r="M39" i="29"/>
  <c r="K40" i="29"/>
  <c r="L39" i="29"/>
  <c r="O39" i="29"/>
  <c r="D26" i="29"/>
  <c r="E26" i="29"/>
  <c r="B26" i="29"/>
  <c r="A27" i="29"/>
  <c r="C26" i="29"/>
  <c r="O40" i="29" l="1"/>
  <c r="K41" i="29"/>
  <c r="M40" i="29"/>
  <c r="L40" i="29"/>
  <c r="N40" i="29"/>
  <c r="D27" i="29"/>
  <c r="E27" i="29"/>
  <c r="B27" i="29"/>
  <c r="A28" i="29"/>
  <c r="C27" i="29"/>
  <c r="O41" i="29" l="1"/>
  <c r="L41" i="29"/>
  <c r="N41" i="29"/>
  <c r="M41" i="29"/>
  <c r="K42" i="29"/>
  <c r="A29" i="29"/>
  <c r="D28" i="29"/>
  <c r="B28" i="29"/>
  <c r="E28" i="29"/>
  <c r="C28" i="29"/>
  <c r="O42" i="29" l="1"/>
  <c r="K43" i="29"/>
  <c r="M42" i="29"/>
  <c r="N42" i="29"/>
  <c r="L42" i="29"/>
  <c r="E29" i="29"/>
  <c r="D29" i="29"/>
  <c r="C29" i="29"/>
  <c r="A30" i="29"/>
  <c r="B29" i="29"/>
  <c r="L43" i="29" l="1"/>
  <c r="M43" i="29"/>
  <c r="O43" i="29"/>
  <c r="K44" i="29"/>
  <c r="N43" i="29"/>
  <c r="B30" i="29"/>
  <c r="C30" i="29"/>
  <c r="A31" i="29"/>
  <c r="D30" i="29"/>
  <c r="E30" i="29"/>
  <c r="N44" i="29" l="1"/>
  <c r="O44" i="29"/>
  <c r="K45" i="29"/>
  <c r="L44" i="29"/>
  <c r="M44" i="29"/>
  <c r="B31" i="29"/>
  <c r="A32" i="29"/>
  <c r="C31" i="29"/>
  <c r="D31" i="29"/>
  <c r="E31" i="29"/>
  <c r="M45" i="29" l="1"/>
  <c r="O45" i="29"/>
  <c r="L45" i="29"/>
  <c r="M6" i="29" s="1"/>
  <c r="M7" i="29" s="1"/>
  <c r="M8" i="29" s="1"/>
  <c r="M9" i="29" s="1"/>
  <c r="M10" i="29" s="1"/>
  <c r="M11" i="29" s="1"/>
  <c r="M12" i="29" s="1"/>
  <c r="M13" i="29" s="1"/>
  <c r="M14" i="29" s="1"/>
  <c r="M15" i="29" s="1"/>
  <c r="M16" i="29" s="1"/>
  <c r="M17" i="29" s="1"/>
  <c r="M18" i="29" s="1"/>
  <c r="M19" i="29" s="1"/>
  <c r="M20" i="29" s="1"/>
  <c r="N45" i="29"/>
  <c r="C32" i="29"/>
  <c r="A33" i="29"/>
  <c r="B32" i="29"/>
  <c r="D32" i="29"/>
  <c r="E32" i="29"/>
  <c r="D33" i="29" l="1"/>
  <c r="E33" i="29"/>
  <c r="B33" i="29"/>
  <c r="A34" i="29"/>
  <c r="C33" i="29"/>
  <c r="D34" i="29" l="1"/>
  <c r="E34" i="29"/>
  <c r="B34" i="29"/>
  <c r="A35" i="29"/>
  <c r="C34" i="29"/>
  <c r="A36" i="29" l="1"/>
  <c r="D35" i="29"/>
  <c r="E35" i="29"/>
  <c r="C35" i="29"/>
  <c r="B35" i="29"/>
  <c r="D36" i="29" l="1"/>
  <c r="E36" i="29"/>
  <c r="C36" i="29"/>
  <c r="B36" i="29"/>
  <c r="A37" i="29"/>
  <c r="B37" i="29" l="1"/>
  <c r="E37" i="29"/>
  <c r="C37" i="29"/>
  <c r="D37" i="29"/>
  <c r="A38" i="29"/>
  <c r="C38" i="29" l="1"/>
  <c r="E38" i="29"/>
  <c r="B38" i="29"/>
  <c r="A39" i="29"/>
  <c r="D38" i="29"/>
  <c r="C39" i="29" l="1"/>
  <c r="D39" i="29"/>
  <c r="B39" i="29"/>
  <c r="A40" i="29"/>
  <c r="E39" i="29"/>
  <c r="C40" i="29" l="1"/>
  <c r="B40" i="29"/>
  <c r="E40" i="29"/>
  <c r="A41" i="29"/>
  <c r="D40" i="29"/>
  <c r="E41" i="29" l="1"/>
  <c r="D41" i="29"/>
  <c r="B41" i="29"/>
  <c r="A42" i="29"/>
  <c r="C41" i="29"/>
  <c r="D42" i="29" l="1"/>
  <c r="C42" i="29"/>
  <c r="E42" i="29"/>
  <c r="B42" i="29"/>
  <c r="A43" i="29"/>
  <c r="D43" i="29" l="1"/>
  <c r="B43" i="29"/>
  <c r="A44" i="29"/>
  <c r="C43" i="29"/>
  <c r="E43" i="29"/>
  <c r="E44" i="29" l="1"/>
  <c r="B44" i="29"/>
  <c r="A45" i="29"/>
  <c r="D44" i="29"/>
  <c r="C44" i="29"/>
  <c r="B45" i="29" l="1"/>
  <c r="C6" i="29" s="1"/>
  <c r="A46" i="29"/>
  <c r="E45" i="29"/>
  <c r="D45" i="29"/>
  <c r="C45" i="29"/>
  <c r="D46" i="29" l="1"/>
  <c r="B46" i="29"/>
  <c r="E46" i="29"/>
  <c r="A47" i="29"/>
  <c r="C46" i="29"/>
  <c r="C7" i="29"/>
  <c r="C8" i="29" s="1"/>
  <c r="C9" i="29" s="1"/>
  <c r="C10" i="29" s="1"/>
  <c r="C11" i="29" s="1"/>
  <c r="C12" i="29" s="1"/>
  <c r="C13" i="29" s="1"/>
  <c r="C14" i="29" s="1"/>
  <c r="C15" i="29" s="1"/>
  <c r="C16" i="29" s="1"/>
  <c r="C17" i="29" s="1"/>
  <c r="C18" i="29" s="1"/>
  <c r="C19" i="29" s="1"/>
  <c r="C20" i="29" s="1"/>
  <c r="N6" i="29" l="1"/>
  <c r="N7" i="29" s="1"/>
  <c r="N8" i="29" s="1"/>
  <c r="N9" i="29" s="1"/>
  <c r="N10" i="29" s="1"/>
  <c r="N11" i="29" s="1"/>
  <c r="N12" i="29" s="1"/>
  <c r="N13" i="29" s="1"/>
  <c r="N14" i="29" s="1"/>
  <c r="N15" i="29" s="1"/>
  <c r="N16" i="29" s="1"/>
  <c r="N17" i="29" s="1"/>
  <c r="N18" i="29" s="1"/>
  <c r="N19" i="29" s="1"/>
  <c r="N20" i="29" s="1"/>
  <c r="E47" i="29"/>
  <c r="D47" i="29"/>
  <c r="C47" i="29"/>
  <c r="A48" i="29"/>
  <c r="B47" i="29"/>
  <c r="D6" i="29"/>
  <c r="D7" i="29" l="1"/>
  <c r="D8" i="29" s="1"/>
  <c r="D9" i="29" s="1"/>
  <c r="D10" i="29" s="1"/>
  <c r="D11" i="29" s="1"/>
  <c r="D12" i="29" s="1"/>
  <c r="D13" i="29" s="1"/>
  <c r="D14" i="29" s="1"/>
  <c r="D15" i="29" s="1"/>
  <c r="D16" i="29" s="1"/>
  <c r="D17" i="29" s="1"/>
  <c r="D18" i="29" s="1"/>
  <c r="D19" i="29" s="1"/>
  <c r="D20" i="29" s="1"/>
  <c r="A49" i="29"/>
  <c r="C48" i="29"/>
  <c r="D48" i="29"/>
  <c r="B48" i="29"/>
  <c r="E48" i="29"/>
  <c r="O6" i="29" l="1"/>
  <c r="O7" i="29" s="1"/>
  <c r="O8" i="29" s="1"/>
  <c r="O9" i="29" s="1"/>
  <c r="O10" i="29" s="1"/>
  <c r="O11" i="29" s="1"/>
  <c r="O12" i="29" s="1"/>
  <c r="O13" i="29" s="1"/>
  <c r="O14" i="29" s="1"/>
  <c r="O15" i="29" s="1"/>
  <c r="O16" i="29" s="1"/>
  <c r="O17" i="29" s="1"/>
  <c r="O18" i="29" s="1"/>
  <c r="O19" i="29" s="1"/>
  <c r="O20" i="29" s="1"/>
  <c r="D49" i="29"/>
  <c r="B49" i="29"/>
  <c r="A50" i="29"/>
  <c r="C49" i="29"/>
  <c r="E49" i="29"/>
  <c r="E6" i="29"/>
  <c r="E7" i="29" s="1"/>
  <c r="E8" i="29" s="1"/>
  <c r="E9" i="29" s="1"/>
  <c r="E10" i="29" s="1"/>
  <c r="E11" i="29" s="1"/>
  <c r="E12" i="29" s="1"/>
  <c r="E13" i="29" s="1"/>
  <c r="E14" i="29" s="1"/>
  <c r="E15" i="29" s="1"/>
  <c r="E16" i="29" s="1"/>
  <c r="E17" i="29" s="1"/>
  <c r="E18" i="29" s="1"/>
  <c r="E19" i="29" s="1"/>
  <c r="E20" i="29" s="1"/>
  <c r="B50" i="29" l="1"/>
  <c r="E50" i="29"/>
  <c r="A51" i="29"/>
  <c r="C50" i="29"/>
  <c r="D50" i="29"/>
  <c r="D51" i="29" l="1"/>
  <c r="A52" i="29"/>
  <c r="E51" i="29"/>
  <c r="C51" i="29"/>
  <c r="B51" i="29"/>
  <c r="D52" i="29" l="1"/>
  <c r="B52" i="29"/>
  <c r="C52" i="29"/>
  <c r="A53" i="29"/>
  <c r="E52" i="29"/>
  <c r="C53" i="29" l="1"/>
  <c r="D53" i="29"/>
  <c r="E53" i="29"/>
  <c r="B53" i="29"/>
  <c r="A54" i="29"/>
  <c r="E54" i="29" l="1"/>
  <c r="B54" i="29"/>
  <c r="D54" i="29"/>
  <c r="C54" i="29"/>
  <c r="A55" i="29"/>
  <c r="A56" i="29" l="1"/>
  <c r="C55" i="29"/>
  <c r="E55" i="29"/>
  <c r="D55" i="29"/>
  <c r="B55" i="29"/>
  <c r="C56" i="29" l="1"/>
  <c r="E56" i="29"/>
  <c r="D56" i="29"/>
  <c r="B56" i="29"/>
  <c r="A57" i="29"/>
  <c r="B57" i="29" l="1"/>
  <c r="A58" i="29"/>
  <c r="E57" i="29"/>
  <c r="C57" i="29"/>
  <c r="D57" i="29"/>
  <c r="C58" i="29" l="1"/>
  <c r="E58" i="29"/>
  <c r="B58" i="29"/>
  <c r="D58" i="29"/>
</calcChain>
</file>

<file path=xl/sharedStrings.xml><?xml version="1.0" encoding="utf-8"?>
<sst xmlns="http://schemas.openxmlformats.org/spreadsheetml/2006/main" count="18606" uniqueCount="4300">
  <si>
    <t>N</t>
  </si>
  <si>
    <t xml:space="preserve">celkem  </t>
  </si>
  <si>
    <t>kat</t>
  </si>
  <si>
    <t>r1</t>
  </si>
  <si>
    <t>r2</t>
  </si>
  <si>
    <t>body</t>
  </si>
  <si>
    <t>Výsledková listina</t>
  </si>
  <si>
    <t>jméno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</si>
  <si>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</si>
  <si>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</si>
  <si>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</si>
  <si>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</si>
  <si>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</si>
  <si>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</si>
  <si>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</si>
  <si>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</si>
  <si>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</si>
  <si>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</si>
  <si>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bodů</t>
  </si>
  <si>
    <t>VT</t>
  </si>
  <si>
    <t>bez</t>
  </si>
  <si>
    <t>S2</t>
  </si>
  <si>
    <t>Grebeníček Antonín</t>
  </si>
  <si>
    <t>S</t>
  </si>
  <si>
    <t>Krásný Petr</t>
  </si>
  <si>
    <t>Ländler Petr</t>
  </si>
  <si>
    <t>Pardus Jiří</t>
  </si>
  <si>
    <t>Pavlík Vladimír</t>
  </si>
  <si>
    <t>Pupík Josef</t>
  </si>
  <si>
    <t>Vaněk František</t>
  </si>
  <si>
    <t>Vařecha Pavel</t>
  </si>
  <si>
    <t>Vojtek Miroslav</t>
  </si>
  <si>
    <t>Zedek Jan</t>
  </si>
  <si>
    <t>Se</t>
  </si>
  <si>
    <t>Pardusová Běla</t>
  </si>
  <si>
    <t>Pachl Miroslav</t>
  </si>
  <si>
    <t>Tvrdoň Antonín</t>
  </si>
  <si>
    <t>Vávrů Ivan</t>
  </si>
  <si>
    <t>Balaj Jozef</t>
  </si>
  <si>
    <t>Bránsky Štefan</t>
  </si>
  <si>
    <t>Dobák Ivan</t>
  </si>
  <si>
    <t>Drgoň František</t>
  </si>
  <si>
    <t>Ďuriník Ladislav</t>
  </si>
  <si>
    <t>Gabriš Alojz</t>
  </si>
  <si>
    <t>Galuščák Bohdan</t>
  </si>
  <si>
    <t>Hanšut Pavol</t>
  </si>
  <si>
    <t>Horný Luboš</t>
  </si>
  <si>
    <t>Janko Miroslav</t>
  </si>
  <si>
    <t>Kadúc Ján</t>
  </si>
  <si>
    <t>Kovačič Rudolf</t>
  </si>
  <si>
    <t>Lachký Ondrej</t>
  </si>
  <si>
    <t>Magdolen Milan</t>
  </si>
  <si>
    <t>Machálek Rudolf</t>
  </si>
  <si>
    <t>Masaryk František</t>
  </si>
  <si>
    <t>Novotný Dušan</t>
  </si>
  <si>
    <t>Orlický Peter</t>
  </si>
  <si>
    <t>Palovič Igor</t>
  </si>
  <si>
    <t>Petráš Juraj</t>
  </si>
  <si>
    <t>Pukanec Dušan</t>
  </si>
  <si>
    <t>Pukanec Peter</t>
  </si>
  <si>
    <t>Rozič Ján</t>
  </si>
  <si>
    <t>Tarábek Ján</t>
  </si>
  <si>
    <t>Vávra Jaroslav</t>
  </si>
  <si>
    <t>Drgoňová Jana</t>
  </si>
  <si>
    <t>Janková Daniela</t>
  </si>
  <si>
    <t>Kadúcová Mária</t>
  </si>
  <si>
    <t>Magdolenová Mária</t>
  </si>
  <si>
    <t>Varínska Ružena</t>
  </si>
  <si>
    <t>Palovičová Oľga</t>
  </si>
  <si>
    <t>Bednář Jiří</t>
  </si>
  <si>
    <t>Binder Bohdan</t>
  </si>
  <si>
    <t>Gerža Ivan</t>
  </si>
  <si>
    <t>Heinzl Milan</t>
  </si>
  <si>
    <t>Hejný Zdeněk</t>
  </si>
  <si>
    <t>Karásek Otakar</t>
  </si>
  <si>
    <t>Karásek Jiří</t>
  </si>
  <si>
    <t>M</t>
  </si>
  <si>
    <t>Kopeček Petr</t>
  </si>
  <si>
    <t>Kreuzinger Josef</t>
  </si>
  <si>
    <t>Krč Roman</t>
  </si>
  <si>
    <t>Muzikant Květoslav</t>
  </si>
  <si>
    <t>Mikudík Zdeněk</t>
  </si>
  <si>
    <t>Urbášek Milan</t>
  </si>
  <si>
    <t>Vach Václav</t>
  </si>
  <si>
    <t>Vráždil Milan</t>
  </si>
  <si>
    <t>Martinů Věra</t>
  </si>
  <si>
    <t>Rakvicová Jitka</t>
  </si>
  <si>
    <t>Novák Jindřich</t>
  </si>
  <si>
    <t>Pavlík František</t>
  </si>
  <si>
    <t>Snášel Rudolf</t>
  </si>
  <si>
    <t>Šenkyřík Miroslav</t>
  </si>
  <si>
    <t>Štýbnar Vlastimil</t>
  </si>
  <si>
    <t>Bauer Václav</t>
  </si>
  <si>
    <t>Brabec Vladimír</t>
  </si>
  <si>
    <t>Brada Josef</t>
  </si>
  <si>
    <t>Dlouhý Jiří</t>
  </si>
  <si>
    <t>Kabát Jaroslav</t>
  </si>
  <si>
    <t>Krieger Jaroslav</t>
  </si>
  <si>
    <t>Kroupa Karel</t>
  </si>
  <si>
    <t>Kučera Josef</t>
  </si>
  <si>
    <t>Květoň Ondřej</t>
  </si>
  <si>
    <t>Naus Jindrich</t>
  </si>
  <si>
    <t>Polka Josef</t>
  </si>
  <si>
    <t>Sturma Jaroslav</t>
  </si>
  <si>
    <t>Zavadil Jaroslav</t>
  </si>
  <si>
    <t>Čech Vlastimír</t>
  </si>
  <si>
    <t>Daniel Otakar</t>
  </si>
  <si>
    <t>TJ Start Brno</t>
  </si>
  <si>
    <t>Daniel Petr</t>
  </si>
  <si>
    <t>Drtil Lubos</t>
  </si>
  <si>
    <t>Frko Pavel</t>
  </si>
  <si>
    <t>Kreppel Rafael</t>
  </si>
  <si>
    <t>Piotrowski Bohuslav</t>
  </si>
  <si>
    <t>Přerost Jiří</t>
  </si>
  <si>
    <t>Reda Michal</t>
  </si>
  <si>
    <t>Stegner Jan</t>
  </si>
  <si>
    <t>Janderová Milada</t>
  </si>
  <si>
    <t>Czeto Oskar</t>
  </si>
  <si>
    <t>Czeto Vojtěch</t>
  </si>
  <si>
    <t>Czeteová Alena</t>
  </si>
  <si>
    <t>Fedak Štefan</t>
  </si>
  <si>
    <t>Gonosova Viera</t>
  </si>
  <si>
    <t>Grancic Milan</t>
  </si>
  <si>
    <t>Hagan Pavol</t>
  </si>
  <si>
    <t>Hlavna Boris</t>
  </si>
  <si>
    <t>Hudak Miroslav</t>
  </si>
  <si>
    <t>Jelenek Juraj</t>
  </si>
  <si>
    <t>Kudernac Jozef</t>
  </si>
  <si>
    <t>Lopuchovky Peter</t>
  </si>
  <si>
    <t>Lupanova Kristyna</t>
  </si>
  <si>
    <t>Margita Peter</t>
  </si>
  <si>
    <t>Murin Peter</t>
  </si>
  <si>
    <t>Niznik Ondrej</t>
  </si>
  <si>
    <t>Pihorna Peter</t>
  </si>
  <si>
    <t>Remetei Rudolf</t>
  </si>
  <si>
    <t>Rovinsky Ladislav</t>
  </si>
  <si>
    <t>Schultz Juraj</t>
  </si>
  <si>
    <t>Skacel Miroslav</t>
  </si>
  <si>
    <t>Slivka Jan</t>
  </si>
  <si>
    <t>Sopko Roman</t>
  </si>
  <si>
    <t>Sandrejova Libuse</t>
  </si>
  <si>
    <t>Toth Ladislav</t>
  </si>
  <si>
    <t>Vondra Josef</t>
  </si>
  <si>
    <t>Zavodny Lubomir</t>
  </si>
  <si>
    <t>Fechtner Jan</t>
  </si>
  <si>
    <t>Fronek Arnost</t>
  </si>
  <si>
    <t>Fronek Jindrich</t>
  </si>
  <si>
    <t>Hercik Karel</t>
  </si>
  <si>
    <t>Krysl Miroslav</t>
  </si>
  <si>
    <t>Kudlacek Jiri</t>
  </si>
  <si>
    <t>Kocourek Pavel</t>
  </si>
  <si>
    <t>Niederle Jiří</t>
  </si>
  <si>
    <t>Pitor Jan</t>
  </si>
  <si>
    <t>Tosner Bretislav</t>
  </si>
  <si>
    <t>Fronkova Ruzena</t>
  </si>
  <si>
    <t>Jencova Marie</t>
  </si>
  <si>
    <t>Rehorova Jolana</t>
  </si>
  <si>
    <t>Vesela Marcela</t>
  </si>
  <si>
    <t>Ambrosy Bohumil</t>
  </si>
  <si>
    <t>Bina Pavel</t>
  </si>
  <si>
    <t>Hajsman Bedrich</t>
  </si>
  <si>
    <t>Holan Vladimír</t>
  </si>
  <si>
    <t>Jendruscak Jan</t>
  </si>
  <si>
    <t>Kadlec Vladimir</t>
  </si>
  <si>
    <t>Kolarik Ivo</t>
  </si>
  <si>
    <t>Kropáček Václav</t>
  </si>
  <si>
    <t>GC 85 Rakovník</t>
  </si>
  <si>
    <t>Kubal Jiri</t>
  </si>
  <si>
    <t>Krůdl Pavel</t>
  </si>
  <si>
    <t>Polak Vladimir</t>
  </si>
  <si>
    <t>Prchal Petr</t>
  </si>
  <si>
    <t>1. MGC Děkanka Praha</t>
  </si>
  <si>
    <t>Sladky Karel</t>
  </si>
  <si>
    <t>Simanek Josef</t>
  </si>
  <si>
    <t>Vacek Josef</t>
  </si>
  <si>
    <t>Václavík Roman</t>
  </si>
  <si>
    <t>Vrany Michal</t>
  </si>
  <si>
    <t>Nantl Bedrich</t>
  </si>
  <si>
    <t>Tandler Tomas</t>
  </si>
  <si>
    <t>Tandler Alexander</t>
  </si>
  <si>
    <t>Tandler Jaroslav</t>
  </si>
  <si>
    <t>Vanek Josef</t>
  </si>
  <si>
    <t>Chalupová Jana</t>
  </si>
  <si>
    <t>SK DG Chomutov</t>
  </si>
  <si>
    <t>Strnadlova Bohumira</t>
  </si>
  <si>
    <t>Styborova Klara</t>
  </si>
  <si>
    <t>Bousek Ladislav</t>
  </si>
  <si>
    <t>Dudek Jan</t>
  </si>
  <si>
    <t>Šlais Jiří</t>
  </si>
  <si>
    <t>Gubis Petr</t>
  </si>
  <si>
    <t>Hála Jan</t>
  </si>
  <si>
    <t>Hála Pavel</t>
  </si>
  <si>
    <t>Havlas Petr</t>
  </si>
  <si>
    <t>Horáček Vlastislav</t>
  </si>
  <si>
    <t>Jungman Josef</t>
  </si>
  <si>
    <t>Kratochvíl Jaroslav</t>
  </si>
  <si>
    <t>Kremen Josef</t>
  </si>
  <si>
    <t>Lupták Miroslav</t>
  </si>
  <si>
    <t>TJ MG Cheb</t>
  </si>
  <si>
    <t>Stransky Jiri</t>
  </si>
  <si>
    <t>Šalát Antonín</t>
  </si>
  <si>
    <t>Vozka Ladislav</t>
  </si>
  <si>
    <t>Nečekalová Jana</t>
  </si>
  <si>
    <t>Bilik Lubomir</t>
  </si>
  <si>
    <t>Fasko Peter</t>
  </si>
  <si>
    <t>Majer Ivan</t>
  </si>
  <si>
    <t>Majer Vladimir</t>
  </si>
  <si>
    <t>Sabaka Dusan</t>
  </si>
  <si>
    <t>Struhar Daniel</t>
  </si>
  <si>
    <t>Surovy Jan</t>
  </si>
  <si>
    <t>Svantner Josef</t>
  </si>
  <si>
    <t>Polonyova Milena</t>
  </si>
  <si>
    <t>Baněček Jaroslav</t>
  </si>
  <si>
    <t>Boháč Jaroslav</t>
  </si>
  <si>
    <t>Brezina Petr</t>
  </si>
  <si>
    <t>Hesoun Jaromir</t>
  </si>
  <si>
    <t>Chladecky Tomas</t>
  </si>
  <si>
    <t>Kodalík Jiří</t>
  </si>
  <si>
    <t>MGC Plzeň</t>
  </si>
  <si>
    <t>Kuchar Jan st</t>
  </si>
  <si>
    <t>Milota Vaclav</t>
  </si>
  <si>
    <t>Placr Jiri</t>
  </si>
  <si>
    <t>Szafner Petr</t>
  </si>
  <si>
    <t>Wolter Stanislav</t>
  </si>
  <si>
    <t>Zucek Jiri</t>
  </si>
  <si>
    <t>Placrova Dagmar</t>
  </si>
  <si>
    <t>Hricikova Jarmila</t>
  </si>
  <si>
    <t>Monhartova Miloslava</t>
  </si>
  <si>
    <t>Podroužková Kateřina</t>
  </si>
  <si>
    <t>Cako Viktor</t>
  </si>
  <si>
    <t>Cicmanec Josef</t>
  </si>
  <si>
    <t>Cikes Zoltan</t>
  </si>
  <si>
    <t>Ciliak Jaroslav</t>
  </si>
  <si>
    <t>Englisch Josef</t>
  </si>
  <si>
    <t>Hamlik Daniel</t>
  </si>
  <si>
    <t>Jiros Jindrich</t>
  </si>
  <si>
    <t>Jurik Viliam</t>
  </si>
  <si>
    <t>Svitok Eugen</t>
  </si>
  <si>
    <t>Zlocha Josef</t>
  </si>
  <si>
    <t>Davidova Ludmila</t>
  </si>
  <si>
    <t>Basova Antonia</t>
  </si>
  <si>
    <t>Misenkova Sona</t>
  </si>
  <si>
    <t>Polonska Lubica</t>
  </si>
  <si>
    <t>Cech Miroslav</t>
  </si>
  <si>
    <t>Jappel David</t>
  </si>
  <si>
    <t>Jaros Jiri</t>
  </si>
  <si>
    <t>Ondrusek Boris</t>
  </si>
  <si>
    <t>Prosek Tomas</t>
  </si>
  <si>
    <t>Provaz Leo</t>
  </si>
  <si>
    <t>Schilhart Eduard</t>
  </si>
  <si>
    <t>Strnad Lubos</t>
  </si>
  <si>
    <t>Stuchly Ivan</t>
  </si>
  <si>
    <t>Sarka Jiri</t>
  </si>
  <si>
    <t>Spinka Petr</t>
  </si>
  <si>
    <t>Noskova Renata</t>
  </si>
  <si>
    <t>Svobodová Ludmila</t>
  </si>
  <si>
    <t>Koziskova Miroslava</t>
  </si>
  <si>
    <t>Tlaskalova Jana</t>
  </si>
  <si>
    <t>Vilhelmova Alexandra</t>
  </si>
  <si>
    <t>Vilhelmova Irina</t>
  </si>
  <si>
    <t>Vlachova Dana</t>
  </si>
  <si>
    <t>Bartos Ivan</t>
  </si>
  <si>
    <t>Bouda Vaclav</t>
  </si>
  <si>
    <t>Dohnal Tomáš</t>
  </si>
  <si>
    <t>Dadu Dušan</t>
  </si>
  <si>
    <t>Ejem Drahomir</t>
  </si>
  <si>
    <t>Husek Vaclav</t>
  </si>
  <si>
    <t>Janalik Bedrich</t>
  </si>
  <si>
    <t>Kolar Martin</t>
  </si>
  <si>
    <t>Kožíšek Milan</t>
  </si>
  <si>
    <t>Kracmer Stanislav</t>
  </si>
  <si>
    <t>Krondak Milos</t>
  </si>
  <si>
    <t>Moravec Bohumil</t>
  </si>
  <si>
    <t>Moravec Milan</t>
  </si>
  <si>
    <t>Mur Lubomir</t>
  </si>
  <si>
    <t>Nemecek Petr</t>
  </si>
  <si>
    <t>Nemec Miroslav</t>
  </si>
  <si>
    <t>Pavelek Ivo</t>
  </si>
  <si>
    <t>Pelikan Vladislav</t>
  </si>
  <si>
    <t>Rosendorf Karel</t>
  </si>
  <si>
    <t>Skalička Vladislav</t>
  </si>
  <si>
    <t>Svoboda Zavis</t>
  </si>
  <si>
    <t>Vávra Zdeněk</t>
  </si>
  <si>
    <t>Vlach Milan</t>
  </si>
  <si>
    <t>MGC Olomouc</t>
  </si>
  <si>
    <t>Benčík Leonard</t>
  </si>
  <si>
    <t>Burian Martin</t>
  </si>
  <si>
    <t>Henklová Danuše</t>
  </si>
  <si>
    <t>Chytil Stanislav</t>
  </si>
  <si>
    <t>Seefeld - Kadolz (AT)</t>
  </si>
  <si>
    <t>Janalik Petr</t>
  </si>
  <si>
    <t>Krbec Vladislav</t>
  </si>
  <si>
    <t>Kunc Kamil</t>
  </si>
  <si>
    <t>Pitucha Miroslav</t>
  </si>
  <si>
    <t>Pustofka František</t>
  </si>
  <si>
    <t>Šimek Pavel</t>
  </si>
  <si>
    <t>Vítek Aleš</t>
  </si>
  <si>
    <t>Jašek Jindřich</t>
  </si>
  <si>
    <t>Kreuzingerová Irena</t>
  </si>
  <si>
    <t>Peterik Leos</t>
  </si>
  <si>
    <t>Grebenickova Jirina</t>
  </si>
  <si>
    <t>David Miroslav</t>
  </si>
  <si>
    <t>Zapletal Zdeněk</t>
  </si>
  <si>
    <t>Dubiny Jaroslav</t>
  </si>
  <si>
    <t>Elschek Kristian</t>
  </si>
  <si>
    <t>Fridrik Achim</t>
  </si>
  <si>
    <t>Klimes Bojan</t>
  </si>
  <si>
    <t>Maruska Jaroslav</t>
  </si>
  <si>
    <t>Bodorik Ivan</t>
  </si>
  <si>
    <t>Demele Milan</t>
  </si>
  <si>
    <t>Klinec Marian</t>
  </si>
  <si>
    <t>Qualich Igor</t>
  </si>
  <si>
    <t>Garajova Luba</t>
  </si>
  <si>
    <t>Krňávková Eva</t>
  </si>
  <si>
    <t>Oscadal Rudolf</t>
  </si>
  <si>
    <t>Tvaroh Petr</t>
  </si>
  <si>
    <t>Drexler Petr</t>
  </si>
  <si>
    <t>Legiersky Milan</t>
  </si>
  <si>
    <t>Mikus Milan</t>
  </si>
  <si>
    <t>Rulisek Hynek</t>
  </si>
  <si>
    <t>Kropš Zdeněk</t>
  </si>
  <si>
    <t>Roemer Ivan</t>
  </si>
  <si>
    <t>Strnad Jiri</t>
  </si>
  <si>
    <t>Stepanek Karel</t>
  </si>
  <si>
    <t>Stybnar Miroslav</t>
  </si>
  <si>
    <t>Zboril Zdenek</t>
  </si>
  <si>
    <t>Buchcar Stefan</t>
  </si>
  <si>
    <t>Aschenbrenner Lumir</t>
  </si>
  <si>
    <t>Brezina Zdenek</t>
  </si>
  <si>
    <t>Hubinger Miroslav</t>
  </si>
  <si>
    <t>Krasny Vladimir</t>
  </si>
  <si>
    <t>Stasek Stanislav</t>
  </si>
  <si>
    <t>Schodelbauer Vladimir</t>
  </si>
  <si>
    <t>Szafner Milos</t>
  </si>
  <si>
    <t>Vanecek Miroslav</t>
  </si>
  <si>
    <t>Čech Dalibor</t>
  </si>
  <si>
    <t>Černy Richard</t>
  </si>
  <si>
    <t>Horak Michal</t>
  </si>
  <si>
    <t>Ruzicka Miroslav</t>
  </si>
  <si>
    <t>Vevoda Miroslav</t>
  </si>
  <si>
    <t>Gerbel Stanislav</t>
  </si>
  <si>
    <t>Hvizdos Jaroslav</t>
  </si>
  <si>
    <t>Kollar Peter</t>
  </si>
  <si>
    <t>Lazarovsky Miroslav</t>
  </si>
  <si>
    <t>Petrik Michal</t>
  </si>
  <si>
    <t>Slivka Stefan</t>
  </si>
  <si>
    <t>Habovcikova Vanda</t>
  </si>
  <si>
    <t>Kolenickova Brona</t>
  </si>
  <si>
    <t>Studeny Vladimir</t>
  </si>
  <si>
    <t>Mala Eva</t>
  </si>
  <si>
    <t>Kalinova Magda</t>
  </si>
  <si>
    <t>Prachova Yveta</t>
  </si>
  <si>
    <t>Oboril Oto</t>
  </si>
  <si>
    <t>Marsik Michal</t>
  </si>
  <si>
    <t>Handlikova Eva</t>
  </si>
  <si>
    <t>Kruliš Milan</t>
  </si>
  <si>
    <t>Vančura Libor</t>
  </si>
  <si>
    <t>MGC Hradečtí Orli</t>
  </si>
  <si>
    <t>Lamparova Tamara</t>
  </si>
  <si>
    <t>Blaha Roman</t>
  </si>
  <si>
    <t>Hlbocky Peter</t>
  </si>
  <si>
    <t>Putnoky Michal</t>
  </si>
  <si>
    <t>Suster Josef</t>
  </si>
  <si>
    <t>Doubrava Pavel</t>
  </si>
  <si>
    <t>Jarma Jaroslav</t>
  </si>
  <si>
    <t>Rozmara Miroslav</t>
  </si>
  <si>
    <t>Springl Petr</t>
  </si>
  <si>
    <t>Štěpánek Vladimír</t>
  </si>
  <si>
    <t>Linek Petr</t>
  </si>
  <si>
    <t>Akstejn Jaromir</t>
  </si>
  <si>
    <t>Pachl Jaroslav</t>
  </si>
  <si>
    <t>Piskovsky Jan</t>
  </si>
  <si>
    <t>Fort Miroslav</t>
  </si>
  <si>
    <t>Ponizil Pavel</t>
  </si>
  <si>
    <t>Kapes Jiri</t>
  </si>
  <si>
    <t>Jendruscakova Lenka</t>
  </si>
  <si>
    <t>Hofrichter Michael</t>
  </si>
  <si>
    <t>Tesar Vladimir</t>
  </si>
  <si>
    <t>Bagin Roman</t>
  </si>
  <si>
    <t>Duda Drahomir</t>
  </si>
  <si>
    <t>Krasa Jan</t>
  </si>
  <si>
    <t>Ladman Petr</t>
  </si>
  <si>
    <t>Metelka Ladislav</t>
  </si>
  <si>
    <t>Novak Petr</t>
  </si>
  <si>
    <t>Sojak Jiri</t>
  </si>
  <si>
    <t>Stejskal Marek</t>
  </si>
  <si>
    <t>Zatko Stefan</t>
  </si>
  <si>
    <t>Lorinc Jan</t>
  </si>
  <si>
    <t>Janci Jan</t>
  </si>
  <si>
    <t>Kastner Vaclav</t>
  </si>
  <si>
    <t>Birešová Vlasta</t>
  </si>
  <si>
    <t>Jirkalova Eva</t>
  </si>
  <si>
    <t>Mleziva Ladislav</t>
  </si>
  <si>
    <t>Magyarics Michal</t>
  </si>
  <si>
    <t>Z</t>
  </si>
  <si>
    <t>Lisová Věra</t>
  </si>
  <si>
    <t>Gerža Vít</t>
  </si>
  <si>
    <t>Zapletal Pavel</t>
  </si>
  <si>
    <t>Karásek Kamil</t>
  </si>
  <si>
    <t>Maňák Vratislav</t>
  </si>
  <si>
    <t>Kollarova Zdena</t>
  </si>
  <si>
    <t>Šneider Vladimír</t>
  </si>
  <si>
    <t>Houska Miroslav</t>
  </si>
  <si>
    <t>Halaska Jaroslav</t>
  </si>
  <si>
    <t>Hufnagel Stepan</t>
  </si>
  <si>
    <t>Kotek Michal</t>
  </si>
  <si>
    <t>Korelus Jiří</t>
  </si>
  <si>
    <t>Hloch Marek</t>
  </si>
  <si>
    <t>Tazky Jan</t>
  </si>
  <si>
    <t>Kolesarova Viera</t>
  </si>
  <si>
    <t>Lucatincova Alena</t>
  </si>
  <si>
    <t>Langer Jiří</t>
  </si>
  <si>
    <t>Hanzelka Lumír</t>
  </si>
  <si>
    <t>KDG 2000 Ostrava</t>
  </si>
  <si>
    <t>Smolin Roman</t>
  </si>
  <si>
    <t>Prokša Pavel</t>
  </si>
  <si>
    <t>Cipra Petr</t>
  </si>
  <si>
    <t>Vlach Petr</t>
  </si>
  <si>
    <t>Mechacek Radek</t>
  </si>
  <si>
    <t>MGC Jedovnice</t>
  </si>
  <si>
    <t>Bokvaj Leos</t>
  </si>
  <si>
    <t>Capek David</t>
  </si>
  <si>
    <t>Drahokoupil Ivo</t>
  </si>
  <si>
    <t>Hölzel Robert</t>
  </si>
  <si>
    <t>Hybner Robert</t>
  </si>
  <si>
    <t>Koudelka Jiri</t>
  </si>
  <si>
    <t>Meitnerova Jana</t>
  </si>
  <si>
    <t>Stradal Jiri</t>
  </si>
  <si>
    <t>Vondrich Ales</t>
  </si>
  <si>
    <t>Vyklicky Josef</t>
  </si>
  <si>
    <t>Hlavac Jiri</t>
  </si>
  <si>
    <t>Rotrekl Rostislav</t>
  </si>
  <si>
    <t>Slavicek Rudolf</t>
  </si>
  <si>
    <t>Hartman Vladimir</t>
  </si>
  <si>
    <t>Jezdinsky Vladimir</t>
  </si>
  <si>
    <t>Kasik Petr</t>
  </si>
  <si>
    <t>Kocvara Ludek</t>
  </si>
  <si>
    <t>Samova Alexandra</t>
  </si>
  <si>
    <t>Sebele Jiri</t>
  </si>
  <si>
    <t>Šedek Jaroslav</t>
  </si>
  <si>
    <t>Tvrdoch Ivan</t>
  </si>
  <si>
    <t>Hirschmann Dagmar</t>
  </si>
  <si>
    <t>Velinska Marcela</t>
  </si>
  <si>
    <t>Wowesny Ivan</t>
  </si>
  <si>
    <t>Pcelar Jiri</t>
  </si>
  <si>
    <t>Krůdlová Miroslava</t>
  </si>
  <si>
    <t>Pichova Marie</t>
  </si>
  <si>
    <t>Bradler Miroslav</t>
  </si>
  <si>
    <t>Ceska Karel</t>
  </si>
  <si>
    <t>Slivkova Eva</t>
  </si>
  <si>
    <t>Hudak Jaroslav</t>
  </si>
  <si>
    <t>Nejedly Zdenek</t>
  </si>
  <si>
    <t>Čása Ivan</t>
  </si>
  <si>
    <t>Turcan Jan</t>
  </si>
  <si>
    <t>Kvasnicka Milos</t>
  </si>
  <si>
    <t>Arpas Vladimir</t>
  </si>
  <si>
    <t>Uhrikova Miroslava</t>
  </si>
  <si>
    <t>Wiesengangerova Dagmar</t>
  </si>
  <si>
    <t>Antalovic Miloslav</t>
  </si>
  <si>
    <t>Meszáros Jaroslav</t>
  </si>
  <si>
    <t>Bystricky Pavel</t>
  </si>
  <si>
    <t>Schmidt Oleg</t>
  </si>
  <si>
    <t>Filipovic Libor</t>
  </si>
  <si>
    <t>Kasparovsky Otto</t>
  </si>
  <si>
    <t>Prucha Pavel</t>
  </si>
  <si>
    <t>Korinek Milos</t>
  </si>
  <si>
    <t>Hlaváčová Anna</t>
  </si>
  <si>
    <t>Kubesa Jindřich</t>
  </si>
  <si>
    <t>Sedláčková Ludmila</t>
  </si>
  <si>
    <t>Sedláček Jaromír</t>
  </si>
  <si>
    <t>Suchon Juraj</t>
  </si>
  <si>
    <t>Micek Pavel</t>
  </si>
  <si>
    <t>Mlcochova Blanka</t>
  </si>
  <si>
    <t>Hromada Jan</t>
  </si>
  <si>
    <t>Sklenar Vitezslav</t>
  </si>
  <si>
    <t>Jircik Zdenek</t>
  </si>
  <si>
    <t>Liskovsky Roman</t>
  </si>
  <si>
    <t>Cicha Jaroslav</t>
  </si>
  <si>
    <t>Krejci Petr</t>
  </si>
  <si>
    <t>Skorpil Bohuslav</t>
  </si>
  <si>
    <t>Dokoupilová Milena</t>
  </si>
  <si>
    <t>Petr Jiri</t>
  </si>
  <si>
    <t>Jaško Marek</t>
  </si>
  <si>
    <t>Horackova Miloslava</t>
  </si>
  <si>
    <t>Valenta David</t>
  </si>
  <si>
    <t>Dvorak Pavel</t>
  </si>
  <si>
    <t>Vodenkova Milena</t>
  </si>
  <si>
    <t>Vodenka Josef</t>
  </si>
  <si>
    <t>Mleziva Václav</t>
  </si>
  <si>
    <t>Hazuka Tomas</t>
  </si>
  <si>
    <t>Sniegon Erik</t>
  </si>
  <si>
    <t>Svoboda Josef</t>
  </si>
  <si>
    <t>Zapletal Roman</t>
  </si>
  <si>
    <t>Kubík Zdeněk</t>
  </si>
  <si>
    <t>Budak Milan</t>
  </si>
  <si>
    <t>Kovac Jan</t>
  </si>
  <si>
    <t>Pavlik Jan</t>
  </si>
  <si>
    <t>Pavlik Pavel</t>
  </si>
  <si>
    <t>Novotny Dan</t>
  </si>
  <si>
    <t>Kasparovska Ivana</t>
  </si>
  <si>
    <t>Podolan Martin</t>
  </si>
  <si>
    <t>Proksova Vladimira</t>
  </si>
  <si>
    <t>Piskala Richard</t>
  </si>
  <si>
    <t>PSV Policei Steyr (AT)</t>
  </si>
  <si>
    <t>Pravotiak Vladimir</t>
  </si>
  <si>
    <t>Auxt Jozef</t>
  </si>
  <si>
    <t>Metyš Jan</t>
  </si>
  <si>
    <t>Metyš Vladimír</t>
  </si>
  <si>
    <t>Klimes Petr</t>
  </si>
  <si>
    <t>Jahoda Petr</t>
  </si>
  <si>
    <t>Strakos Tomas</t>
  </si>
  <si>
    <t>Studeny Petr</t>
  </si>
  <si>
    <t>Kubešová Eva</t>
  </si>
  <si>
    <t>Ujvary Vladimir</t>
  </si>
  <si>
    <t>Juris Karol</t>
  </si>
  <si>
    <t>Blecha Vaclav</t>
  </si>
  <si>
    <t>Šuk Petr</t>
  </si>
  <si>
    <t>Pěničková Vítězslava</t>
  </si>
  <si>
    <t>Forberger Petr</t>
  </si>
  <si>
    <t>Koukal Ivo</t>
  </si>
  <si>
    <t>Švihel Ladislav</t>
  </si>
  <si>
    <t>Tomek Libor</t>
  </si>
  <si>
    <t>Hlavka Pavel</t>
  </si>
  <si>
    <t>Vodňanský Ladislav</t>
  </si>
  <si>
    <t>Simocko Alex</t>
  </si>
  <si>
    <t>Vodnanska Zdenka</t>
  </si>
  <si>
    <t>Radenkov Radko</t>
  </si>
  <si>
    <t>Šuba Radek</t>
  </si>
  <si>
    <t>Valentová Věra</t>
  </si>
  <si>
    <t>Sosta Jana</t>
  </si>
  <si>
    <t>Sosty Miroslav</t>
  </si>
  <si>
    <t>Puchmeltr Zdenek</t>
  </si>
  <si>
    <t>Eliasova Eliska</t>
  </si>
  <si>
    <t>Murgac Stefan</t>
  </si>
  <si>
    <t>Vavro Igor</t>
  </si>
  <si>
    <t>Nasticky Milan</t>
  </si>
  <si>
    <t>Skopec Mojmir</t>
  </si>
  <si>
    <t>Wenzl Daniel</t>
  </si>
  <si>
    <t>Roško Pavel</t>
  </si>
  <si>
    <t>Horák Pavel</t>
  </si>
  <si>
    <t>Langr Libor</t>
  </si>
  <si>
    <t>Mach Petr</t>
  </si>
  <si>
    <t>Podhradsky Pavel</t>
  </si>
  <si>
    <t>Mracek Vladimir</t>
  </si>
  <si>
    <t>Kubesa Michael</t>
  </si>
  <si>
    <t>Vidím Jan</t>
  </si>
  <si>
    <t>Svejda Ludek</t>
  </si>
  <si>
    <t>Morava Petr</t>
  </si>
  <si>
    <t>Sustek Jiri</t>
  </si>
  <si>
    <t>Šobor Jan</t>
  </si>
  <si>
    <t>SK TEMPO Praha</t>
  </si>
  <si>
    <t>Haragsim Lukas</t>
  </si>
  <si>
    <t>Jasek Miroslav</t>
  </si>
  <si>
    <t>Runtag Bretislav</t>
  </si>
  <si>
    <t>Kuba František</t>
  </si>
  <si>
    <t>Sedlacek Petr</t>
  </si>
  <si>
    <t>Coelbova Miluse</t>
  </si>
  <si>
    <t>Hanelova Marie</t>
  </si>
  <si>
    <t>Nikodem Miroslav</t>
  </si>
  <si>
    <t>Simcik Jiri</t>
  </si>
  <si>
    <t>Sramek Jiri</t>
  </si>
  <si>
    <t>Benda Lumír</t>
  </si>
  <si>
    <t>Ronovsky Vladimir</t>
  </si>
  <si>
    <t>Tuháček Jaroslav</t>
  </si>
  <si>
    <t>Karaivanov Boris</t>
  </si>
  <si>
    <t>Matatko Branislav</t>
  </si>
  <si>
    <t>Szlaur Milan</t>
  </si>
  <si>
    <t>Klima Jaroslav</t>
  </si>
  <si>
    <t>Goetz Zdenek</t>
  </si>
  <si>
    <t>Martinkova Hana</t>
  </si>
  <si>
    <t>Grossman Bretislav</t>
  </si>
  <si>
    <t>Hellebrand Vladimir</t>
  </si>
  <si>
    <t>Vorlickova Zdenka</t>
  </si>
  <si>
    <t>Jung Zdeněk</t>
  </si>
  <si>
    <t>Šperlich Pavel</t>
  </si>
  <si>
    <t>Friedrich Vaclav</t>
  </si>
  <si>
    <t>Florik Petr</t>
  </si>
  <si>
    <t>Labanc Pavel</t>
  </si>
  <si>
    <t>Vachova Drahomira</t>
  </si>
  <si>
    <t>Macourová Eva</t>
  </si>
  <si>
    <t>Stefanik Jan</t>
  </si>
  <si>
    <t>Tolarovič Ján</t>
  </si>
  <si>
    <t>Kristofiak Jan</t>
  </si>
  <si>
    <t>Rozic Jozef</t>
  </si>
  <si>
    <t>Pätoprsty Ivan</t>
  </si>
  <si>
    <t>Kontina Lubomir</t>
  </si>
  <si>
    <t>Fridriková Dana</t>
  </si>
  <si>
    <t>Šimanský René</t>
  </si>
  <si>
    <t>Hofman Zdenek</t>
  </si>
  <si>
    <t>Polivka Vlastimil</t>
  </si>
  <si>
    <t>Svarc Josef</t>
  </si>
  <si>
    <t>Kuzma Pavel</t>
  </si>
  <si>
    <t>Čech Vladimír</t>
  </si>
  <si>
    <t>Vaňák Václav</t>
  </si>
  <si>
    <t>Kosik Jakub</t>
  </si>
  <si>
    <t>Simunkova Renata</t>
  </si>
  <si>
    <t>Maxa Ludvik</t>
  </si>
  <si>
    <t>Sladek Viktor</t>
  </si>
  <si>
    <t>Kunzendörfer Jaroslav</t>
  </si>
  <si>
    <t>Blaha Miroslav</t>
  </si>
  <si>
    <t>Weinmannova Milada</t>
  </si>
  <si>
    <t>Kostal Ivan</t>
  </si>
  <si>
    <t>Šrůtek Pavel</t>
  </si>
  <si>
    <t>Kautzký Pavel</t>
  </si>
  <si>
    <t>Pavelka Robert</t>
  </si>
  <si>
    <t>Zelený Martin</t>
  </si>
  <si>
    <t>Juran Tomáš</t>
  </si>
  <si>
    <t>Synková Milena</t>
  </si>
  <si>
    <t>Vavercak Petr</t>
  </si>
  <si>
    <t>Mrazek Frantisek</t>
  </si>
  <si>
    <t>Kuthan Pavel</t>
  </si>
  <si>
    <t>Mandák Josef</t>
  </si>
  <si>
    <t>Lipmann Milan</t>
  </si>
  <si>
    <t>Pašek Roman</t>
  </si>
  <si>
    <t>Valenta Richard</t>
  </si>
  <si>
    <t>Bittengl Jaroslav</t>
  </si>
  <si>
    <t>Podroužek Václav</t>
  </si>
  <si>
    <t>Sigl Vojtech</t>
  </si>
  <si>
    <t>Vozka Radek</t>
  </si>
  <si>
    <t>Tureček Vlastimil</t>
  </si>
  <si>
    <t>Praisler Tomas</t>
  </si>
  <si>
    <t>Pidrman Petr</t>
  </si>
  <si>
    <t>Machova Marie</t>
  </si>
  <si>
    <t>Jirasek Karel</t>
  </si>
  <si>
    <t>Hrudník Ladislav</t>
  </si>
  <si>
    <t>Baskova Andrea</t>
  </si>
  <si>
    <t>Jirickova Lenka</t>
  </si>
  <si>
    <t>Holboj Svatopluk</t>
  </si>
  <si>
    <t>Berkyova Jana</t>
  </si>
  <si>
    <t>Antos Vaclav</t>
  </si>
  <si>
    <t>Mano Peter</t>
  </si>
  <si>
    <t>Baloun Robert</t>
  </si>
  <si>
    <t>Sokol Igor</t>
  </si>
  <si>
    <t>Zurek Jaroslav</t>
  </si>
  <si>
    <t>Namesna Denisa</t>
  </si>
  <si>
    <t>Novak Roman</t>
  </si>
  <si>
    <t>Misovicova Iveta</t>
  </si>
  <si>
    <t>Minich Marian</t>
  </si>
  <si>
    <t>Kalnik Jozef</t>
  </si>
  <si>
    <t>Brossmann Igor</t>
  </si>
  <si>
    <t>Petrzela Vladislav</t>
  </si>
  <si>
    <t>Kandera Lubomir</t>
  </si>
  <si>
    <t>Kandera Stanislav</t>
  </si>
  <si>
    <t>Krizek Miroslav</t>
  </si>
  <si>
    <t>Stroupkova Jana</t>
  </si>
  <si>
    <t>Stolar Marcel</t>
  </si>
  <si>
    <t>Cipro Petr</t>
  </si>
  <si>
    <t>Jaskova Bozena</t>
  </si>
  <si>
    <t>Kellner Ivan</t>
  </si>
  <si>
    <t>Kuna Štěpán</t>
  </si>
  <si>
    <t>Novák Libor</t>
  </si>
  <si>
    <t>Bukvicová Dagmar</t>
  </si>
  <si>
    <t>Vavrova Zuzana</t>
  </si>
  <si>
    <t>Blumentrittova Hana</t>
  </si>
  <si>
    <t>Pelakova Jana</t>
  </si>
  <si>
    <t>Parasin Jan</t>
  </si>
  <si>
    <t>Kocourek Jiri</t>
  </si>
  <si>
    <t>Kanuscak Pavel</t>
  </si>
  <si>
    <t>Lahnerová Hana</t>
  </si>
  <si>
    <t>Hrubisek Ivo</t>
  </si>
  <si>
    <t>Blumova Ludmila</t>
  </si>
  <si>
    <t>Stuchla Miloslav</t>
  </si>
  <si>
    <t>Duchek René</t>
  </si>
  <si>
    <t>Vlček Petr</t>
  </si>
  <si>
    <t>Kašpar Milouš</t>
  </si>
  <si>
    <t>Skleničková Hana</t>
  </si>
  <si>
    <t>Holec Jaroslav</t>
  </si>
  <si>
    <t>Borovička Jiří</t>
  </si>
  <si>
    <t>Gaja Jindrich</t>
  </si>
  <si>
    <t>Kadlec Jiří</t>
  </si>
  <si>
    <t>Kožíšek Martin</t>
  </si>
  <si>
    <t>Minar Jaroslav</t>
  </si>
  <si>
    <t>Caka Jiri</t>
  </si>
  <si>
    <t>Pusch Petr</t>
  </si>
  <si>
    <t>Pravda Jaroslav</t>
  </si>
  <si>
    <t>Liska Jiri</t>
  </si>
  <si>
    <t>Chmelir Miroslav</t>
  </si>
  <si>
    <t>Jursa Otmar</t>
  </si>
  <si>
    <t>Skalický Jaroslav</t>
  </si>
  <si>
    <t>Panuška Karel</t>
  </si>
  <si>
    <t>Cermak Vlastimil</t>
  </si>
  <si>
    <t>Tluka Jindrich</t>
  </si>
  <si>
    <t>Ocenasek Jiri</t>
  </si>
  <si>
    <t>Pales Dusan</t>
  </si>
  <si>
    <t>Szabo Milos</t>
  </si>
  <si>
    <t>Strnadová Blanka</t>
  </si>
  <si>
    <t>Nykl Zdenek</t>
  </si>
  <si>
    <t>Daněk Miroslav</t>
  </si>
  <si>
    <t>Malík Milan</t>
  </si>
  <si>
    <t>Kolar Miroslav</t>
  </si>
  <si>
    <t>Rezler Miroslav</t>
  </si>
  <si>
    <t>Svoboda Vladimír</t>
  </si>
  <si>
    <t>Štambach Petr</t>
  </si>
  <si>
    <t>Adamcova Monika</t>
  </si>
  <si>
    <t>Marešová Ilona</t>
  </si>
  <si>
    <t>Amtman Petr</t>
  </si>
  <si>
    <t>Babic Radomir</t>
  </si>
  <si>
    <t>Fako Roman</t>
  </si>
  <si>
    <t>Hluch Petr</t>
  </si>
  <si>
    <t>Hoc Vladimir</t>
  </si>
  <si>
    <t>Juran Vladimir</t>
  </si>
  <si>
    <t>Mrázek Peter</t>
  </si>
  <si>
    <t>Suchy Jozef</t>
  </si>
  <si>
    <t>Lorkova Ingrid</t>
  </si>
  <si>
    <t>Hermanek Petr</t>
  </si>
  <si>
    <t>Linkova Veronika</t>
  </si>
  <si>
    <t>Krystof Jiri</t>
  </si>
  <si>
    <t>Herejk Miroslav</t>
  </si>
  <si>
    <t>Holzelova Ivana</t>
  </si>
  <si>
    <t>Vorech Jaroslav</t>
  </si>
  <si>
    <t>Zalman Ladislav</t>
  </si>
  <si>
    <t>Boch Jiří</t>
  </si>
  <si>
    <t>Čechová Libuše</t>
  </si>
  <si>
    <t>Vrkoc Jiri</t>
  </si>
  <si>
    <t>Vrkocova Blanka</t>
  </si>
  <si>
    <t>Sauer Milan</t>
  </si>
  <si>
    <t>Cap Pavel</t>
  </si>
  <si>
    <t>Kopeček Lumír</t>
  </si>
  <si>
    <t>Mikulenková Marcela</t>
  </si>
  <si>
    <t>Mikulenka Petr</t>
  </si>
  <si>
    <t>Lemeckova Lucie</t>
  </si>
  <si>
    <t>Leitnerova Monika</t>
  </si>
  <si>
    <t>Blazek Petr</t>
  </si>
  <si>
    <t>Niederle Pavel</t>
  </si>
  <si>
    <t>Kalaba Jozef</t>
  </si>
  <si>
    <t>Holik Miroslav</t>
  </si>
  <si>
    <t>Kalaba Milan</t>
  </si>
  <si>
    <t>Melichercik Pavel</t>
  </si>
  <si>
    <t>Kochman Frantisek</t>
  </si>
  <si>
    <t>Jelačič Eduard</t>
  </si>
  <si>
    <t>Spáčil Jaroslav</t>
  </si>
  <si>
    <t>Kubík Josef</t>
  </si>
  <si>
    <t>Janík Jiří</t>
  </si>
  <si>
    <t>Bečka Stanislav</t>
  </si>
  <si>
    <t>Masek Robert</t>
  </si>
  <si>
    <t>Hosek Martin</t>
  </si>
  <si>
    <t>Skrivankova Zuzana</t>
  </si>
  <si>
    <t>Stejskal Oldrich</t>
  </si>
  <si>
    <t>Svarc Jiri</t>
  </si>
  <si>
    <t>Pavelková Petra</t>
  </si>
  <si>
    <t>Vobora Miroslav</t>
  </si>
  <si>
    <t>Makovec Josef</t>
  </si>
  <si>
    <t>Schafferova Eva</t>
  </si>
  <si>
    <t>Kucerova Jolana</t>
  </si>
  <si>
    <t>Langmaier Tomáš</t>
  </si>
  <si>
    <t>Doka Peter</t>
  </si>
  <si>
    <t>Pinos Rastislav</t>
  </si>
  <si>
    <t>Kutalek Lubomir</t>
  </si>
  <si>
    <t>Radic Igor</t>
  </si>
  <si>
    <t>Mikulka Erik</t>
  </si>
  <si>
    <t>Vokacova Eva</t>
  </si>
  <si>
    <t>Gerža Jaroslav</t>
  </si>
  <si>
    <t>Kalnik Ladislav</t>
  </si>
  <si>
    <t>Komorova Jana</t>
  </si>
  <si>
    <t>Trnka Vaclav</t>
  </si>
  <si>
    <t>Trnkova Eva</t>
  </si>
  <si>
    <t>Kasik Milan</t>
  </si>
  <si>
    <t>Žoch Svatomír</t>
  </si>
  <si>
    <t>Kubíková Danuše</t>
  </si>
  <si>
    <t>Hradilova Bohumila</t>
  </si>
  <si>
    <t>Vosmíková Petra</t>
  </si>
  <si>
    <t>Kubíková Eva</t>
  </si>
  <si>
    <t>Culak Eduard</t>
  </si>
  <si>
    <t>Stanovic Peter</t>
  </si>
  <si>
    <t>Bzoch Jozef</t>
  </si>
  <si>
    <t>Culak Miroslav</t>
  </si>
  <si>
    <t>Barek Frantisek</t>
  </si>
  <si>
    <t>Brozovska Sarka</t>
  </si>
  <si>
    <t>Tureckova Lenka</t>
  </si>
  <si>
    <t>Slehofer Karel</t>
  </si>
  <si>
    <t>Kropsova Milada</t>
  </si>
  <si>
    <t>Janecek Frantisek</t>
  </si>
  <si>
    <t>Volek Martin</t>
  </si>
  <si>
    <t>Kabatová Jaroslava</t>
  </si>
  <si>
    <t>Sevcik Marian</t>
  </si>
  <si>
    <t>Boda Peter</t>
  </si>
  <si>
    <t>Budil Peter</t>
  </si>
  <si>
    <t>Cambal Roman</t>
  </si>
  <si>
    <t>Karnas Andrej</t>
  </si>
  <si>
    <t>Mazalová Petra</t>
  </si>
  <si>
    <t>Dufek Marcel</t>
  </si>
  <si>
    <t>Duris Jiri</t>
  </si>
  <si>
    <t>Bauer Libor</t>
  </si>
  <si>
    <t>Lokajicek Tomas</t>
  </si>
  <si>
    <t>Dusíková Lenka</t>
  </si>
  <si>
    <t>Zatloukalova Eva</t>
  </si>
  <si>
    <t>Molcar Vaclav</t>
  </si>
  <si>
    <t>Barcalova Martina</t>
  </si>
  <si>
    <t>Prochazka Jaroslav</t>
  </si>
  <si>
    <t>Löffelmann René</t>
  </si>
  <si>
    <t>Lebduska Roman</t>
  </si>
  <si>
    <t>Secky Miroslav</t>
  </si>
  <si>
    <t>Sindler Roman</t>
  </si>
  <si>
    <t>Schicht Jiří</t>
  </si>
  <si>
    <t>Sindlerova Marie</t>
  </si>
  <si>
    <t>Zatloukal Petr</t>
  </si>
  <si>
    <t>Kopta Cestmir</t>
  </si>
  <si>
    <t>Jahn Milan</t>
  </si>
  <si>
    <t>Churan Zdenek</t>
  </si>
  <si>
    <t>Vanek Ales</t>
  </si>
  <si>
    <t>Faust Jaroslav</t>
  </si>
  <si>
    <t>Zatloukal Igor</t>
  </si>
  <si>
    <t>Zatloukalova Jana</t>
  </si>
  <si>
    <t>Pokorný Bohumil</t>
  </si>
  <si>
    <t>Žurek Jiří</t>
  </si>
  <si>
    <t>Klásek Ivo</t>
  </si>
  <si>
    <t>Pavela Milan</t>
  </si>
  <si>
    <t>Dubrovay Marian</t>
  </si>
  <si>
    <t>Masaryk Jozef</t>
  </si>
  <si>
    <t>Kejda Zbynek</t>
  </si>
  <si>
    <t>Podloucky Josef</t>
  </si>
  <si>
    <t>Cvrkova Blanka</t>
  </si>
  <si>
    <t>Šuba Petr</t>
  </si>
  <si>
    <t>Láník Jan</t>
  </si>
  <si>
    <t>Jancik Ales</t>
  </si>
  <si>
    <t>Frelich Frantisek</t>
  </si>
  <si>
    <t>Dolak Adolf</t>
  </si>
  <si>
    <t>Banduric Michal</t>
  </si>
  <si>
    <t>Bakala Vaclav</t>
  </si>
  <si>
    <t>Zapletalova Hana</t>
  </si>
  <si>
    <t>Pernicova Lenka</t>
  </si>
  <si>
    <t>Zubač Petr</t>
  </si>
  <si>
    <t>Zouhar Ales</t>
  </si>
  <si>
    <t>Surma Pavel</t>
  </si>
  <si>
    <t>Novak Jiri</t>
  </si>
  <si>
    <t>Smola Michal</t>
  </si>
  <si>
    <t>Bradac Jiri</t>
  </si>
  <si>
    <t>Burzik Ivan</t>
  </si>
  <si>
    <t>Miscik Ladislav</t>
  </si>
  <si>
    <t>Serbin Frantisek</t>
  </si>
  <si>
    <t>Pribyl Daniel</t>
  </si>
  <si>
    <t>Simkanin Peter</t>
  </si>
  <si>
    <t>Duck Milan</t>
  </si>
  <si>
    <t>Spidla Patrik</t>
  </si>
  <si>
    <t>Sychra Dag</t>
  </si>
  <si>
    <t>Vancura Zdenek</t>
  </si>
  <si>
    <t>Prerost Miroslav</t>
  </si>
  <si>
    <t>Cajthamlova Hana</t>
  </si>
  <si>
    <t>Ticháček Miroslav</t>
  </si>
  <si>
    <t>Vetrak Jan</t>
  </si>
  <si>
    <t>Proksova Blanka</t>
  </si>
  <si>
    <t>Pasevová Jana</t>
  </si>
  <si>
    <t>Stanek Petr</t>
  </si>
  <si>
    <t>Klvaňa Daniel</t>
  </si>
  <si>
    <t>Složil Petr</t>
  </si>
  <si>
    <t>Zofova Radka</t>
  </si>
  <si>
    <t>Zadrazilova Miloslava</t>
  </si>
  <si>
    <t>Kazda Frantisek</t>
  </si>
  <si>
    <t>Bergman Vaclav</t>
  </si>
  <si>
    <t>Skoupý Zdeněk</t>
  </si>
  <si>
    <t>Palkovský Marek</t>
  </si>
  <si>
    <t>Mlcoch Karel</t>
  </si>
  <si>
    <t>Prerost Karel</t>
  </si>
  <si>
    <t>Racansky Jaroslav</t>
  </si>
  <si>
    <t>Zezulka Pavel</t>
  </si>
  <si>
    <t>Zapletalova Karla</t>
  </si>
  <si>
    <t>Kralikova Hana</t>
  </si>
  <si>
    <t>Simek Michal</t>
  </si>
  <si>
    <t>Silny Pavel</t>
  </si>
  <si>
    <t>Trdlica Viktor</t>
  </si>
  <si>
    <t>Póč Miroslav</t>
  </si>
  <si>
    <t>Šajner Radek</t>
  </si>
  <si>
    <t>Lorenc Karel</t>
  </si>
  <si>
    <t>Kovář Luboš</t>
  </si>
  <si>
    <t>Řehák Jaroslav</t>
  </si>
  <si>
    <t>Bláha Milan</t>
  </si>
  <si>
    <t>Andr Zdeněk</t>
  </si>
  <si>
    <t>Souček Milan</t>
  </si>
  <si>
    <t>Vosmík Petr</t>
  </si>
  <si>
    <t>Novotny Ludek</t>
  </si>
  <si>
    <t>Tasi Martin</t>
  </si>
  <si>
    <t>Pavelka Jaroslav</t>
  </si>
  <si>
    <t>Donat Martin</t>
  </si>
  <si>
    <t>Culakova Valeria</t>
  </si>
  <si>
    <t>Culakova Gabriela</t>
  </si>
  <si>
    <t>Spal Jaroslav</t>
  </si>
  <si>
    <t>Polacek Miroslav</t>
  </si>
  <si>
    <t>Gogola Martin</t>
  </si>
  <si>
    <t>Kadlčák Libor</t>
  </si>
  <si>
    <t>Macek Vojtěch</t>
  </si>
  <si>
    <t>KDG Tovačov</t>
  </si>
  <si>
    <t>Soldan Petr</t>
  </si>
  <si>
    <t>Moudry Dalibor</t>
  </si>
  <si>
    <t>Marek Petr</t>
  </si>
  <si>
    <t>Zacek Miroslav</t>
  </si>
  <si>
    <t>Sliva Pavel</t>
  </si>
  <si>
    <t>Vermirovsky Milan</t>
  </si>
  <si>
    <t>Hrehus Ludovit</t>
  </si>
  <si>
    <t>Struhar Peter</t>
  </si>
  <si>
    <t>Kiaba Daniel</t>
  </si>
  <si>
    <t>Matejka Lubos</t>
  </si>
  <si>
    <t>Poliak Norbert</t>
  </si>
  <si>
    <t>Vojtko Rudolf</t>
  </si>
  <si>
    <t>Marcinak Lubomir</t>
  </si>
  <si>
    <t>Komaromi Jan</t>
  </si>
  <si>
    <t>Matuska Peter</t>
  </si>
  <si>
    <t>Rumanovsky Henrich</t>
  </si>
  <si>
    <t>Svoboda Petr</t>
  </si>
  <si>
    <t>Saro Ivo</t>
  </si>
  <si>
    <t>Vitner Václav</t>
  </si>
  <si>
    <t>Lev Pavel</t>
  </si>
  <si>
    <t>Černý Vladimír</t>
  </si>
  <si>
    <t>Maxova Leona</t>
  </si>
  <si>
    <t>Malicek Petr</t>
  </si>
  <si>
    <t>Faltynek Zdenek</t>
  </si>
  <si>
    <t>Indrák Miroslav</t>
  </si>
  <si>
    <t>Sulc Jiri</t>
  </si>
  <si>
    <t>Bzoch Jan</t>
  </si>
  <si>
    <t>Babusek Jozef</t>
  </si>
  <si>
    <t>Precuch Peter</t>
  </si>
  <si>
    <t>Rygr Martin</t>
  </si>
  <si>
    <t>MGC Holešov</t>
  </si>
  <si>
    <t>Kuchař Jan</t>
  </si>
  <si>
    <t>Kubik Stanislav</t>
  </si>
  <si>
    <t>Šalátová Alena</t>
  </si>
  <si>
    <t>Koča Martin</t>
  </si>
  <si>
    <t>Beran Robert</t>
  </si>
  <si>
    <t>Fucik Zdenek</t>
  </si>
  <si>
    <t>Glejdura Petr</t>
  </si>
  <si>
    <t>Stavka Miroslav</t>
  </si>
  <si>
    <t>Novák Václav</t>
  </si>
  <si>
    <t>Vilímek Ivan</t>
  </si>
  <si>
    <t>Malík David</t>
  </si>
  <si>
    <t>Cizek Frantisek</t>
  </si>
  <si>
    <t>Mouchova Dagmar</t>
  </si>
  <si>
    <t>Vanecek Petr</t>
  </si>
  <si>
    <t>Badžová Simona</t>
  </si>
  <si>
    <t>Netopil Jan</t>
  </si>
  <si>
    <t>Navratil Jaroslav</t>
  </si>
  <si>
    <t>Hejna Lubor</t>
  </si>
  <si>
    <t>Václavek Aleš</t>
  </si>
  <si>
    <t>Jonášová Anna</t>
  </si>
  <si>
    <t>Pohořelý Vladimír</t>
  </si>
  <si>
    <t>Trelová Vladimíra</t>
  </si>
  <si>
    <t>Kováč Roman</t>
  </si>
  <si>
    <t>Placek Libor</t>
  </si>
  <si>
    <t>Foukalová Petra</t>
  </si>
  <si>
    <t>Nehera Milan</t>
  </si>
  <si>
    <t>Chovanec Marian</t>
  </si>
  <si>
    <t>Weisenpacher Richard</t>
  </si>
  <si>
    <t>Adamcak Jan</t>
  </si>
  <si>
    <t>Galatik Martin</t>
  </si>
  <si>
    <t>Domanský Pavel</t>
  </si>
  <si>
    <t>Rygr Miroslav</t>
  </si>
  <si>
    <t>Kučera Radek</t>
  </si>
  <si>
    <t>Pesek Petr</t>
  </si>
  <si>
    <t>Pithart Ivan</t>
  </si>
  <si>
    <t>Cambalova Zuzana</t>
  </si>
  <si>
    <t>Vicar Vaclav</t>
  </si>
  <si>
    <t>Bubik Bohumir</t>
  </si>
  <si>
    <t>Vitásek Petr</t>
  </si>
  <si>
    <t>Hanzal Jiří</t>
  </si>
  <si>
    <t>Hanzal Michal</t>
  </si>
  <si>
    <t>Zouhar Marek</t>
  </si>
  <si>
    <t>Zouhar Josef</t>
  </si>
  <si>
    <t>Recova Lenka</t>
  </si>
  <si>
    <t>Hanakova Ivana</t>
  </si>
  <si>
    <t>Honzirek Richard</t>
  </si>
  <si>
    <t>Drahosova Radka</t>
  </si>
  <si>
    <t>Bartonek Martin</t>
  </si>
  <si>
    <t>Pekar Jaroslav</t>
  </si>
  <si>
    <t>Ondrus Radomir</t>
  </si>
  <si>
    <t>Buricova Marie</t>
  </si>
  <si>
    <t>Kotrba David</t>
  </si>
  <si>
    <t>Kotrbova Iveta</t>
  </si>
  <si>
    <t>Tománek Martin</t>
  </si>
  <si>
    <t>Misterka Marek</t>
  </si>
  <si>
    <t>Lazar Jan</t>
  </si>
  <si>
    <t>Lazar Josef</t>
  </si>
  <si>
    <t>Mrhálek Michal</t>
  </si>
  <si>
    <t>Plestil Milan</t>
  </si>
  <si>
    <t>Brenik Petr</t>
  </si>
  <si>
    <t>Koutsky Ladislav</t>
  </si>
  <si>
    <t>Tosovsky Petr</t>
  </si>
  <si>
    <t>Trnka Jiří</t>
  </si>
  <si>
    <t>Sebesta Pavel</t>
  </si>
  <si>
    <t>Bauerova Zdenka</t>
  </si>
  <si>
    <t>Jochman Richard</t>
  </si>
  <si>
    <t>Kovacik Jozef</t>
  </si>
  <si>
    <t>Bus Ivan</t>
  </si>
  <si>
    <t>Skoda Ivan</t>
  </si>
  <si>
    <t>Havlík Petr</t>
  </si>
  <si>
    <t>Jagersky Maros</t>
  </si>
  <si>
    <t>Struhar Juraj</t>
  </si>
  <si>
    <t>Severa Vladimir</t>
  </si>
  <si>
    <t>Blaheta Roman</t>
  </si>
  <si>
    <t>Caithaml Jan</t>
  </si>
  <si>
    <t>Stankova Dana</t>
  </si>
  <si>
    <t>Stanko Tomas</t>
  </si>
  <si>
    <t>Metelka Dušan</t>
  </si>
  <si>
    <t>Istvan Marian</t>
  </si>
  <si>
    <t>David Petr</t>
  </si>
  <si>
    <t>Kuffa Kurt</t>
  </si>
  <si>
    <t>Slavik Emanuel</t>
  </si>
  <si>
    <t>Steinbach Josef</t>
  </si>
  <si>
    <t>Hřebíček Miroslav</t>
  </si>
  <si>
    <t>Šmíd Karel</t>
  </si>
  <si>
    <t>Hubka Martin</t>
  </si>
  <si>
    <t>Doležel Ivan</t>
  </si>
  <si>
    <t>Doležel Pavel</t>
  </si>
  <si>
    <t>Mikulík Oldřich</t>
  </si>
  <si>
    <t>Neradil Vladimír</t>
  </si>
  <si>
    <t>Stračinský Bedřich</t>
  </si>
  <si>
    <t>Dvornik David</t>
  </si>
  <si>
    <t>Vysloužilová Šárka</t>
  </si>
  <si>
    <t>Jansa Michal</t>
  </si>
  <si>
    <t>Dolezel Karel</t>
  </si>
  <si>
    <t>Hradil Svatopluk</t>
  </si>
  <si>
    <t>Petras Martin</t>
  </si>
  <si>
    <t>Korinek Marcel</t>
  </si>
  <si>
    <t>Sobolic Milan</t>
  </si>
  <si>
    <t>Kučera Adolf</t>
  </si>
  <si>
    <t>Viktora Jan</t>
  </si>
  <si>
    <t>Kaska Radek</t>
  </si>
  <si>
    <t>Zakova Adriana</t>
  </si>
  <si>
    <t>Zakova Dagmar</t>
  </si>
  <si>
    <t>Soldan Peter</t>
  </si>
  <si>
    <t>Zelenaj Boris</t>
  </si>
  <si>
    <t>Slovak Jaroslav</t>
  </si>
  <si>
    <t>Vavro Jozef</t>
  </si>
  <si>
    <t>Gavlas Miroslav</t>
  </si>
  <si>
    <t>Papousek Pavel</t>
  </si>
  <si>
    <t>Mikulík Jaroslav</t>
  </si>
  <si>
    <t>Dočkal Radek</t>
  </si>
  <si>
    <t>Ziduv Petr</t>
  </si>
  <si>
    <t>Skoda Miroslav</t>
  </si>
  <si>
    <t>Haidelmeier Juraj</t>
  </si>
  <si>
    <t>Skoda Jaroslav</t>
  </si>
  <si>
    <t>Ryslink Pavel ml</t>
  </si>
  <si>
    <t>Severová Marcela</t>
  </si>
  <si>
    <t>Otta Martin</t>
  </si>
  <si>
    <t>Justiz Pavel</t>
  </si>
  <si>
    <t>Gruncl Josef</t>
  </si>
  <si>
    <t>Bogdova Pavlina</t>
  </si>
  <si>
    <t>Neugebauer Jaroslav</t>
  </si>
  <si>
    <t>Liskovec Jiri</t>
  </si>
  <si>
    <t>Firman Petr</t>
  </si>
  <si>
    <t>Bucek Richard</t>
  </si>
  <si>
    <t>Škubal Vladimír</t>
  </si>
  <si>
    <t>Blaha Karel</t>
  </si>
  <si>
    <t>Reitspies Miroslav</t>
  </si>
  <si>
    <t>Bilikova Dana</t>
  </si>
  <si>
    <t>Prousek Martin</t>
  </si>
  <si>
    <t>Péč Ladislav</t>
  </si>
  <si>
    <t>Klinkacek Milos</t>
  </si>
  <si>
    <t>Gregrova Jana</t>
  </si>
  <si>
    <t>Apanasenkova Iva</t>
  </si>
  <si>
    <t>Sedlacek Jan</t>
  </si>
  <si>
    <t>Majkus Zdeněk</t>
  </si>
  <si>
    <t>Kiml Martin</t>
  </si>
  <si>
    <t>Horcickova Iva</t>
  </si>
  <si>
    <t>Rypl Pavel</t>
  </si>
  <si>
    <t>Potrebujes Jan</t>
  </si>
  <si>
    <t>Zemcak Ivo</t>
  </si>
  <si>
    <t>Waligora David</t>
  </si>
  <si>
    <t>Němec Miroslav</t>
  </si>
  <si>
    <t>Hradilová Taťána</t>
  </si>
  <si>
    <t>Zháněl Miloslav</t>
  </si>
  <si>
    <t>Rezlerova Martina</t>
  </si>
  <si>
    <t>Slánička Karel</t>
  </si>
  <si>
    <t>Seifert Miroslav</t>
  </si>
  <si>
    <t>Miskay Jozef</t>
  </si>
  <si>
    <t>Rieger Radim</t>
  </si>
  <si>
    <t>Hanak Marek</t>
  </si>
  <si>
    <t>Petrášek Milan</t>
  </si>
  <si>
    <t>Matýsek Aleš</t>
  </si>
  <si>
    <t>Medřík Vlastimil</t>
  </si>
  <si>
    <t>Biegl Pavel</t>
  </si>
  <si>
    <t>Parak Lubomir</t>
  </si>
  <si>
    <t>Gasperan Jan</t>
  </si>
  <si>
    <t>Valina Milan</t>
  </si>
  <si>
    <t>Drozda Zdeněk</t>
  </si>
  <si>
    <t>Vavruskova Libuse</t>
  </si>
  <si>
    <t>Struharova Jarmila</t>
  </si>
  <si>
    <t>Kollarova Zuzana</t>
  </si>
  <si>
    <t>Sekal Petr</t>
  </si>
  <si>
    <t>Safranek Otakar</t>
  </si>
  <si>
    <t>Jaros Frantisek</t>
  </si>
  <si>
    <t>Placek Tomas</t>
  </si>
  <si>
    <t>Kral Ivan</t>
  </si>
  <si>
    <t>Hojda Miroslav</t>
  </si>
  <si>
    <t>Jakl Josef</t>
  </si>
  <si>
    <t>Skrabanek Jiri</t>
  </si>
  <si>
    <t>Brtnik Tomas</t>
  </si>
  <si>
    <t>Soucek Jiri</t>
  </si>
  <si>
    <t>Jedlicka Zdenek</t>
  </si>
  <si>
    <t>Cerny Milan</t>
  </si>
  <si>
    <t>Rubak Petr</t>
  </si>
  <si>
    <t>Zouharová Andrea</t>
  </si>
  <si>
    <t>Slavickova Petra</t>
  </si>
  <si>
    <t>Zwinger Jaromir</t>
  </si>
  <si>
    <t>Mašek Jindřich</t>
  </si>
  <si>
    <t>Ballak Karol</t>
  </si>
  <si>
    <t>Vacik Jiri</t>
  </si>
  <si>
    <t>Hodanek Pavel</t>
  </si>
  <si>
    <t>Vlček Jan</t>
  </si>
  <si>
    <t>Vlček Lukáš</t>
  </si>
  <si>
    <t>Kusenda Vlastimil</t>
  </si>
  <si>
    <t>Hrabal Jiri</t>
  </si>
  <si>
    <t>Istvan Ladislav</t>
  </si>
  <si>
    <t>Koupil Marek</t>
  </si>
  <si>
    <t>Kovář Jiří</t>
  </si>
  <si>
    <t>Šrámek Karel</t>
  </si>
  <si>
    <t>Žákovský Marek</t>
  </si>
  <si>
    <t>Píša Martin</t>
  </si>
  <si>
    <t>Kubik Roman</t>
  </si>
  <si>
    <t>Tomankova Zuzana</t>
  </si>
  <si>
    <t>Prochac Ivan</t>
  </si>
  <si>
    <t>Harsanyi Peter</t>
  </si>
  <si>
    <t>Hejny Ivo</t>
  </si>
  <si>
    <t>Stejskal Bedřich</t>
  </si>
  <si>
    <t>Kárný Libor</t>
  </si>
  <si>
    <t>Daněček Petr</t>
  </si>
  <si>
    <t>Škopík Zdeněk</t>
  </si>
  <si>
    <t>Broumský Miroslav</t>
  </si>
  <si>
    <t>Broumský Jiří</t>
  </si>
  <si>
    <t>Novotny Ladislav</t>
  </si>
  <si>
    <t>Kotas Vít</t>
  </si>
  <si>
    <t>Dvorník Marek</t>
  </si>
  <si>
    <t>Bílek David</t>
  </si>
  <si>
    <t>Slezák Šimon</t>
  </si>
  <si>
    <t>Dvořák Jan</t>
  </si>
  <si>
    <t>Hauer Tomas</t>
  </si>
  <si>
    <t>Vala Petr</t>
  </si>
  <si>
    <t>Schreiber David</t>
  </si>
  <si>
    <t>Vaněk Martin</t>
  </si>
  <si>
    <t>Podhora Vladislav</t>
  </si>
  <si>
    <t>Gerža Michal</t>
  </si>
  <si>
    <t>Dočkalová Dana</t>
  </si>
  <si>
    <t>Polasek Marcel</t>
  </si>
  <si>
    <t>Svítivý Eduard</t>
  </si>
  <si>
    <t>Katrencik Jan</t>
  </si>
  <si>
    <t>Rokos David</t>
  </si>
  <si>
    <t>Safar Petr</t>
  </si>
  <si>
    <t>Siegel Pavel</t>
  </si>
  <si>
    <t>Mládenka Tomáš</t>
  </si>
  <si>
    <t>Vyška Radek</t>
  </si>
  <si>
    <t>Skoumal Svatopluk</t>
  </si>
  <si>
    <t>Necas Milos</t>
  </si>
  <si>
    <t>Kříž Jan</t>
  </si>
  <si>
    <t>Sury Jiri</t>
  </si>
  <si>
    <t>Hrivňák Ladislav</t>
  </si>
  <si>
    <t>Rimpler Jiří</t>
  </si>
  <si>
    <t>Grim Jiří</t>
  </si>
  <si>
    <t>Doležel Jiří</t>
  </si>
  <si>
    <t>Sedivy Martin</t>
  </si>
  <si>
    <t>Vozár Josef</t>
  </si>
  <si>
    <t>Budinec Igor</t>
  </si>
  <si>
    <t>Bedřich Jaroslav</t>
  </si>
  <si>
    <t>Burián David</t>
  </si>
  <si>
    <t>Seman Marek</t>
  </si>
  <si>
    <t>Murinova Jarmila</t>
  </si>
  <si>
    <t>Brachacek David</t>
  </si>
  <si>
    <t>Fiedler Vladimír</t>
  </si>
  <si>
    <t>Fikar Petr</t>
  </si>
  <si>
    <t>Filip Miroslav</t>
  </si>
  <si>
    <t>Flégl František</t>
  </si>
  <si>
    <t>Gábor Pavel</t>
  </si>
  <si>
    <t>Hladký Jan</t>
  </si>
  <si>
    <t>Horacek Ivo</t>
  </si>
  <si>
    <t>Král Pavel</t>
  </si>
  <si>
    <t>Kratochvilova Helena</t>
  </si>
  <si>
    <t>Kubr Jan</t>
  </si>
  <si>
    <t>Paták František</t>
  </si>
  <si>
    <t>Randis Petr</t>
  </si>
  <si>
    <t>Tomek Tomáš</t>
  </si>
  <si>
    <t>Zelenka Jaroslav</t>
  </si>
  <si>
    <t>Polony Michal</t>
  </si>
  <si>
    <t>Doleželová Lenka</t>
  </si>
  <si>
    <t>Grunclová Marie</t>
  </si>
  <si>
    <t>Zušťák Jiří</t>
  </si>
  <si>
    <t>Vejražka Alan</t>
  </si>
  <si>
    <t>Hassa Martin</t>
  </si>
  <si>
    <t>Nesvadbík Petr</t>
  </si>
  <si>
    <t>Vrána Ladislav</t>
  </si>
  <si>
    <t>Přibyl Aleš</t>
  </si>
  <si>
    <t>Mazač Petr</t>
  </si>
  <si>
    <t>Kruta Vladimir</t>
  </si>
  <si>
    <t>Cerveny Petr</t>
  </si>
  <si>
    <t>Herdaniova Erika</t>
  </si>
  <si>
    <t>Palicka Jan</t>
  </si>
  <si>
    <t>Duchek Bohdan</t>
  </si>
  <si>
    <t>Jagersky Jan</t>
  </si>
  <si>
    <t>Pucher Stefan</t>
  </si>
  <si>
    <t>Kosatko Josef</t>
  </si>
  <si>
    <t>Adam Jaroslav</t>
  </si>
  <si>
    <t>Alexa Pavel</t>
  </si>
  <si>
    <t>Vobratilova Rita</t>
  </si>
  <si>
    <t>Fridrin Jiri</t>
  </si>
  <si>
    <t>Burian Daniel</t>
  </si>
  <si>
    <t>Leinert Ivan</t>
  </si>
  <si>
    <t>Capek Michal</t>
  </si>
  <si>
    <t>Vondruska Zbynek</t>
  </si>
  <si>
    <t>Korytak Zdenek</t>
  </si>
  <si>
    <t>Blaha Martin</t>
  </si>
  <si>
    <t>Kalina Vladimir</t>
  </si>
  <si>
    <t>Bieliková Dáša</t>
  </si>
  <si>
    <t>Fryšták Zdeněk</t>
  </si>
  <si>
    <t>Svacina Filip</t>
  </si>
  <si>
    <t>Lastovka Petr</t>
  </si>
  <si>
    <t>Lapacek Jan</t>
  </si>
  <si>
    <t>Skala Petr</t>
  </si>
  <si>
    <t>Sezemsky Bohdan</t>
  </si>
  <si>
    <t>Drazan Jan</t>
  </si>
  <si>
    <t>Souskova Lucie</t>
  </si>
  <si>
    <t>Hromek Erik</t>
  </si>
  <si>
    <t>Jašík Radim</t>
  </si>
  <si>
    <t>Šmerda Pavel</t>
  </si>
  <si>
    <t>Safranek Jiri</t>
  </si>
  <si>
    <t>Korytak Frantisek</t>
  </si>
  <si>
    <t>Rous Zdeněk</t>
  </si>
  <si>
    <t>Fiedlerová Jaroslava</t>
  </si>
  <si>
    <t>Lintnerova Jitka</t>
  </si>
  <si>
    <t>Mach Milan</t>
  </si>
  <si>
    <t>Charuza Vit</t>
  </si>
  <si>
    <t>Formankova Renata</t>
  </si>
  <si>
    <t>Hlaváč Pavel</t>
  </si>
  <si>
    <t>Škrobánek René</t>
  </si>
  <si>
    <t>Ivanovic Lubomir</t>
  </si>
  <si>
    <t>Branis Eduard</t>
  </si>
  <si>
    <t>Marusincova Zuzana</t>
  </si>
  <si>
    <t>Kuba Pavel</t>
  </si>
  <si>
    <t>Utikal David</t>
  </si>
  <si>
    <t>Adam Ladislav</t>
  </si>
  <si>
    <t>Adam Petr</t>
  </si>
  <si>
    <t>Král Vladimír</t>
  </si>
  <si>
    <t>Kudr Michal</t>
  </si>
  <si>
    <t>Jandák Zbyněk</t>
  </si>
  <si>
    <t>Papoušek Petr</t>
  </si>
  <si>
    <t>Girášek Pavel</t>
  </si>
  <si>
    <t>Schreiberová Lenka</t>
  </si>
  <si>
    <t>Proksova Andrea</t>
  </si>
  <si>
    <t>Bauerová Renata</t>
  </si>
  <si>
    <t>Gálová Renata</t>
  </si>
  <si>
    <t>Babindak Dusan</t>
  </si>
  <si>
    <t>Chaloupka Jan</t>
  </si>
  <si>
    <t>Vyskala Jan</t>
  </si>
  <si>
    <t>Šalantai Lubor</t>
  </si>
  <si>
    <t>Bridlova Helena</t>
  </si>
  <si>
    <t>Matulik Jaroslav</t>
  </si>
  <si>
    <t>Andres Jan</t>
  </si>
  <si>
    <t>Navrátil Tomáš</t>
  </si>
  <si>
    <t>Bílek Ctibor</t>
  </si>
  <si>
    <t>Macour David</t>
  </si>
  <si>
    <t>Bičan Martin</t>
  </si>
  <si>
    <t>Rumanovsky Robert</t>
  </si>
  <si>
    <t>Rozsypalova Barbora</t>
  </si>
  <si>
    <t>Kucera Ales</t>
  </si>
  <si>
    <t>Bartl Robert</t>
  </si>
  <si>
    <t>Sedláček David</t>
  </si>
  <si>
    <t>Baliak Igor</t>
  </si>
  <si>
    <t>Durica Marian</t>
  </si>
  <si>
    <t>Šebela Marcel</t>
  </si>
  <si>
    <t>Frydek Pavel</t>
  </si>
  <si>
    <t>Brozova Hana</t>
  </si>
  <si>
    <t>Hybner Jaroslav</t>
  </si>
  <si>
    <t>Lizak Peter</t>
  </si>
  <si>
    <t>Špidra Marek</t>
  </si>
  <si>
    <t>Chalachan Igor</t>
  </si>
  <si>
    <t>Sedlák Jaroslav</t>
  </si>
  <si>
    <t>Hrachy Robert</t>
  </si>
  <si>
    <t>Lahner Pavel</t>
  </si>
  <si>
    <t>Zelenková Jana</t>
  </si>
  <si>
    <t>Pokorný Michal</t>
  </si>
  <si>
    <t>Drabek Pavel</t>
  </si>
  <si>
    <t>Koudela Miroslav</t>
  </si>
  <si>
    <t>Pospíšil Petr</t>
  </si>
  <si>
    <t>Šmerda Kamil</t>
  </si>
  <si>
    <t>Vasir Jiri</t>
  </si>
  <si>
    <t>Pavelka Martin</t>
  </si>
  <si>
    <t>Janda Milan</t>
  </si>
  <si>
    <t>Skalický Roman</t>
  </si>
  <si>
    <t>Rada Tomáš</t>
  </si>
  <si>
    <t>Slanina Miroslav</t>
  </si>
  <si>
    <t>Kuhn Jakub</t>
  </si>
  <si>
    <t>Masár Luděk</t>
  </si>
  <si>
    <t>Bastl Bohumír</t>
  </si>
  <si>
    <t>Kánský Jiří</t>
  </si>
  <si>
    <t>Belka Ludek</t>
  </si>
  <si>
    <t>Ducký Jan</t>
  </si>
  <si>
    <t>Kratochvíl Václav</t>
  </si>
  <si>
    <t>Krutil Radek</t>
  </si>
  <si>
    <t>Berka Tomas</t>
  </si>
  <si>
    <t>Berka Vlastimil</t>
  </si>
  <si>
    <t>Koutny Martin</t>
  </si>
  <si>
    <t>Buchta Kamil</t>
  </si>
  <si>
    <t>Král Martin</t>
  </si>
  <si>
    <t>Procházka Petr</t>
  </si>
  <si>
    <t>Jadviščok Ladislav</t>
  </si>
  <si>
    <t>Kovář Jaromír</t>
  </si>
  <si>
    <t>Svaton Čeněk</t>
  </si>
  <si>
    <t>Frkova Andela</t>
  </si>
  <si>
    <t>Urban Pavel</t>
  </si>
  <si>
    <t>Marsalkova Petra</t>
  </si>
  <si>
    <t>Dobrý Petr</t>
  </si>
  <si>
    <t>Lizak Frantisek</t>
  </si>
  <si>
    <t>Kopťák Michal</t>
  </si>
  <si>
    <t>Pircak Pavel</t>
  </si>
  <si>
    <t>Vysin Jiri</t>
  </si>
  <si>
    <t>Klingerová Renata</t>
  </si>
  <si>
    <t>Klíma Josef</t>
  </si>
  <si>
    <t>Unzeitigová Renata</t>
  </si>
  <si>
    <t>Jz</t>
  </si>
  <si>
    <t>Kurinec Vladimir</t>
  </si>
  <si>
    <t>Kůrka Josef</t>
  </si>
  <si>
    <t>Hubko Lubomir</t>
  </si>
  <si>
    <t>Bakeš Miloš</t>
  </si>
  <si>
    <t>Zdvorila Pavla</t>
  </si>
  <si>
    <t>Hejkal Ladislav</t>
  </si>
  <si>
    <t>Dvořák Václav</t>
  </si>
  <si>
    <t>Pospisilova Kamila</t>
  </si>
  <si>
    <t>Bachor Jiří</t>
  </si>
  <si>
    <t>Franc Radomír</t>
  </si>
  <si>
    <t>Vodvarka Pavel</t>
  </si>
  <si>
    <t>Jezdinský Aleš</t>
  </si>
  <si>
    <t>Hruška Michal</t>
  </si>
  <si>
    <t>Ptáček Pavel</t>
  </si>
  <si>
    <t>Linhart Ladislav</t>
  </si>
  <si>
    <t>Stroblík Martin</t>
  </si>
  <si>
    <t>Křivánek David</t>
  </si>
  <si>
    <t>Perglová Anděla</t>
  </si>
  <si>
    <t>Novotny Petr</t>
  </si>
  <si>
    <t>Samalova Eva</t>
  </si>
  <si>
    <t>Waligorová Lenka</t>
  </si>
  <si>
    <t>Cirkva Jan</t>
  </si>
  <si>
    <t>Urban Zdenek</t>
  </si>
  <si>
    <t>Fiser Jiri</t>
  </si>
  <si>
    <t>Langasek Jiri</t>
  </si>
  <si>
    <t>Kocinova Lenka</t>
  </si>
  <si>
    <t>Lassig Petr</t>
  </si>
  <si>
    <t>Spican Radek</t>
  </si>
  <si>
    <t>Vávra Michal</t>
  </si>
  <si>
    <t>Buberník Jiří</t>
  </si>
  <si>
    <t>Knez Roman</t>
  </si>
  <si>
    <t>Bares Milan</t>
  </si>
  <si>
    <t>Parasin Dusan</t>
  </si>
  <si>
    <t>Bunda Viktor</t>
  </si>
  <si>
    <t>Zingr Frantisek</t>
  </si>
  <si>
    <t>Staněk Stanislav</t>
  </si>
  <si>
    <t>Vltavská Pavlína</t>
  </si>
  <si>
    <t>Prechtlová Michaela</t>
  </si>
  <si>
    <t>Ticháček Dominik</t>
  </si>
  <si>
    <t>Hronovsky Michal</t>
  </si>
  <si>
    <t>Benesova Petra</t>
  </si>
  <si>
    <t>Tomsu Svatopluk</t>
  </si>
  <si>
    <t>Lorenc Lukas</t>
  </si>
  <si>
    <t>Kramarova Zuzana</t>
  </si>
  <si>
    <t>Soucek Petr</t>
  </si>
  <si>
    <t>Skopalík Marek</t>
  </si>
  <si>
    <t>Zídek Michal</t>
  </si>
  <si>
    <t>Kovar Ales</t>
  </si>
  <si>
    <t>Kastner Martin</t>
  </si>
  <si>
    <t>Smazik Rene</t>
  </si>
  <si>
    <t>Steinecker Juraj</t>
  </si>
  <si>
    <t>Vancova Slavka</t>
  </si>
  <si>
    <t>Zapletal Aleš</t>
  </si>
  <si>
    <t>Klapal Jan</t>
  </si>
  <si>
    <t>Kuba Vaclav</t>
  </si>
  <si>
    <t>Kubova Marika</t>
  </si>
  <si>
    <t>Klimentová Soňa</t>
  </si>
  <si>
    <t>Krejci Zdenek</t>
  </si>
  <si>
    <t>Žalman Jan</t>
  </si>
  <si>
    <t>Buková Lucie</t>
  </si>
  <si>
    <t>Machala Igor</t>
  </si>
  <si>
    <t>Toth Pavel</t>
  </si>
  <si>
    <t>Metelka Zbyněk</t>
  </si>
  <si>
    <t>Fischer Richard</t>
  </si>
  <si>
    <t>Ječná Hana</t>
  </si>
  <si>
    <t>Ječný Milan</t>
  </si>
  <si>
    <t>Komada Ondřej</t>
  </si>
  <si>
    <t>Liška Michal</t>
  </si>
  <si>
    <t>Růžička Jan</t>
  </si>
  <si>
    <t>Svoboda Tomáš</t>
  </si>
  <si>
    <t>Šulc Jan</t>
  </si>
  <si>
    <t>Tupý Miroslav</t>
  </si>
  <si>
    <t>Vondrák Michal</t>
  </si>
  <si>
    <t>Vondráková Milena</t>
  </si>
  <si>
    <t>Horáček Michal</t>
  </si>
  <si>
    <t>Podraský Radim</t>
  </si>
  <si>
    <t>Řepka Zdeněk</t>
  </si>
  <si>
    <t>Wágner Zdeněk</t>
  </si>
  <si>
    <t>Buchta Štěpán</t>
  </si>
  <si>
    <t>Buchcar Pavol</t>
  </si>
  <si>
    <t>Kováč Milan</t>
  </si>
  <si>
    <t>Trnka Ladislav</t>
  </si>
  <si>
    <t>Rejnková Markéta</t>
  </si>
  <si>
    <t>Grünvald Jaroslav</t>
  </si>
  <si>
    <t>Haratická Jana</t>
  </si>
  <si>
    <t>Klíma Robert</t>
  </si>
  <si>
    <t>Pálka Hynek</t>
  </si>
  <si>
    <t>Pospíšil Jan</t>
  </si>
  <si>
    <t>Bauer Jan</t>
  </si>
  <si>
    <t>Hrbáč Aleš</t>
  </si>
  <si>
    <t>Liška Miroslav</t>
  </si>
  <si>
    <t>Stehlíková Ivana</t>
  </si>
  <si>
    <t>Maděra Vlastmil</t>
  </si>
  <si>
    <t>Hrbáček Vlastimil</t>
  </si>
  <si>
    <t>Pešek Bohumil</t>
  </si>
  <si>
    <t>Juřičková Blanka</t>
  </si>
  <si>
    <t>Maixner Ladislav</t>
  </si>
  <si>
    <t>Václavek Petr</t>
  </si>
  <si>
    <t>Stejskal Leo</t>
  </si>
  <si>
    <t>Pálka Adam</t>
  </si>
  <si>
    <t>Dočkalová Jana</t>
  </si>
  <si>
    <t>Bydžovský Jan</t>
  </si>
  <si>
    <t>Maier Jan</t>
  </si>
  <si>
    <t>Dudek Petr</t>
  </si>
  <si>
    <t>Stuchlík Zdeněk</t>
  </si>
  <si>
    <t>Lechner Alois</t>
  </si>
  <si>
    <t>Pelc Tomáš</t>
  </si>
  <si>
    <t>Veselý Lukáš</t>
  </si>
  <si>
    <t>Skácelík Jiří</t>
  </si>
  <si>
    <t>Útrata Martin</t>
  </si>
  <si>
    <t>Trneček Jaroslav</t>
  </si>
  <si>
    <t>Daneš Ondřej</t>
  </si>
  <si>
    <t>Kadleček Luboš</t>
  </si>
  <si>
    <t>Hexner Martin</t>
  </si>
  <si>
    <t>Měrková Andrea</t>
  </si>
  <si>
    <t>Bohuš Peter</t>
  </si>
  <si>
    <t>Hutlák Henrich</t>
  </si>
  <si>
    <t>Pavlíček Peter</t>
  </si>
  <si>
    <t>Veselý Jan</t>
  </si>
  <si>
    <t>Veselý Ladislav</t>
  </si>
  <si>
    <t>Svoboda Martin</t>
  </si>
  <si>
    <t>Schreiberová Martina</t>
  </si>
  <si>
    <t>Šenkyřík Vít</t>
  </si>
  <si>
    <t>Biskubič Bohdan</t>
  </si>
  <si>
    <t>Jurkovič Luboš</t>
  </si>
  <si>
    <t>Koreň Marcel</t>
  </si>
  <si>
    <t>Malec Patrik</t>
  </si>
  <si>
    <t>Štenda Marek</t>
  </si>
  <si>
    <t>Tarči Norbert</t>
  </si>
  <si>
    <t>Tesák Juraj</t>
  </si>
  <si>
    <t>Višacký Robert</t>
  </si>
  <si>
    <t>Stanco Jan</t>
  </si>
  <si>
    <t>Finda Martin</t>
  </si>
  <si>
    <t>Koukalová Kateřina</t>
  </si>
  <si>
    <t>Vilímek Dušan</t>
  </si>
  <si>
    <t>Matušová Božena</t>
  </si>
  <si>
    <t>Adam David</t>
  </si>
  <si>
    <t>Bláha Petr</t>
  </si>
  <si>
    <t>Kotora Petr</t>
  </si>
  <si>
    <t>Fajmanová Monika</t>
  </si>
  <si>
    <t>Bartl Milan</t>
  </si>
  <si>
    <t>Zaleská Andrea</t>
  </si>
  <si>
    <t>Krecl Mojmír</t>
  </si>
  <si>
    <t>Krepindlová Jana</t>
  </si>
  <si>
    <t>Martínek Ivo</t>
  </si>
  <si>
    <t>Česák Lukáš</t>
  </si>
  <si>
    <t>Šotner Marek</t>
  </si>
  <si>
    <t>Dobrotková Jitka</t>
  </si>
  <si>
    <t>Rubínová Alena</t>
  </si>
  <si>
    <t>Matyáš Michal</t>
  </si>
  <si>
    <t>Gažík Milan</t>
  </si>
  <si>
    <t>Sojka David</t>
  </si>
  <si>
    <t>Juřička Vladimír</t>
  </si>
  <si>
    <t>Šaj Jiří</t>
  </si>
  <si>
    <t>Vala Jiří</t>
  </si>
  <si>
    <t>Král Miroslav</t>
  </si>
  <si>
    <t>Smutková Libuše</t>
  </si>
  <si>
    <t>Vysloužil František</t>
  </si>
  <si>
    <t>Laštůvka Michal</t>
  </si>
  <si>
    <t>Švejda Bronislav</t>
  </si>
  <si>
    <t>Rosický Mario</t>
  </si>
  <si>
    <t>Žucha Milan</t>
  </si>
  <si>
    <t>Orto Milan</t>
  </si>
  <si>
    <t>Bureš Zdeněk</t>
  </si>
  <si>
    <t>Heřmanský Jan</t>
  </si>
  <si>
    <t>Hrbáčková Martina</t>
  </si>
  <si>
    <t>Novák Michal</t>
  </si>
  <si>
    <t>Novák Radovan</t>
  </si>
  <si>
    <t>Píša Radovan</t>
  </si>
  <si>
    <t>Vizina Adam</t>
  </si>
  <si>
    <t>Šembera Petr</t>
  </si>
  <si>
    <t>Štefl Ivo</t>
  </si>
  <si>
    <t>Zabořil Luboš</t>
  </si>
  <si>
    <t>Andrássy Uboš</t>
  </si>
  <si>
    <t>Ďurnek Ján</t>
  </si>
  <si>
    <t>Kevický Karol</t>
  </si>
  <si>
    <t>Švec Ivan</t>
  </si>
  <si>
    <t>Vysloužilová Jarmila</t>
  </si>
  <si>
    <t>Vysloužil Tomáš</t>
  </si>
  <si>
    <t>Brodský Jan</t>
  </si>
  <si>
    <t>Melichar Jan</t>
  </si>
  <si>
    <t>Heřmánková Taťána</t>
  </si>
  <si>
    <t>Kremz Vladimír</t>
  </si>
  <si>
    <t>Hanuška Milan</t>
  </si>
  <si>
    <t>Hanuška Petr</t>
  </si>
  <si>
    <t>Komadová Miroslava</t>
  </si>
  <si>
    <t>Šulcová Zuzana</t>
  </si>
  <si>
    <t>Tupý Radek</t>
  </si>
  <si>
    <t>Odehnal Jiří</t>
  </si>
  <si>
    <t>Petřík Karel</t>
  </si>
  <si>
    <t>Břicháček Daniel</t>
  </si>
  <si>
    <t>Harcuba Michal</t>
  </si>
  <si>
    <t>Klimeš Karel</t>
  </si>
  <si>
    <t>Skoták Michal</t>
  </si>
  <si>
    <t>Pustofková Renata</t>
  </si>
  <si>
    <t>Ženčák Marek</t>
  </si>
  <si>
    <t>Kremzová Adéla</t>
  </si>
  <si>
    <t>Bystřická Adéla</t>
  </si>
  <si>
    <t>Dušek Jiří</t>
  </si>
  <si>
    <t>Jirásek Zdeněk</t>
  </si>
  <si>
    <t>Hofman Petr</t>
  </si>
  <si>
    <t>Hofmanová Zuzana</t>
  </si>
  <si>
    <t>Říha Martin</t>
  </si>
  <si>
    <t>Zadinová Jana</t>
  </si>
  <si>
    <t>Fried Zdeněk</t>
  </si>
  <si>
    <t>Metelková Jitka</t>
  </si>
  <si>
    <t>Unzeitigová Blanka</t>
  </si>
  <si>
    <t>Drábková Dagmar</t>
  </si>
  <si>
    <t>Pohajda David</t>
  </si>
  <si>
    <t>Jehlář Pavel</t>
  </si>
  <si>
    <t>Kučera Martin</t>
  </si>
  <si>
    <t>Mrkus Lukáš</t>
  </si>
  <si>
    <t>Švéda Jiří</t>
  </si>
  <si>
    <t>Vaňek Lukáš</t>
  </si>
  <si>
    <t>Špicl Václav</t>
  </si>
  <si>
    <t>Němeček Petr</t>
  </si>
  <si>
    <t>Křivánek Pavel</t>
  </si>
  <si>
    <t>Hasal Libor</t>
  </si>
  <si>
    <t>Dědek Martin</t>
  </si>
  <si>
    <t>Techmann Ondřej</t>
  </si>
  <si>
    <t>Techmann Jiří</t>
  </si>
  <si>
    <t>Hanzl Filip</t>
  </si>
  <si>
    <t>Bušinová Kateřina</t>
  </si>
  <si>
    <t>Doskočilová Tereza</t>
  </si>
  <si>
    <t>Švédová Iveta</t>
  </si>
  <si>
    <t>Vogl Jiří</t>
  </si>
  <si>
    <t>Kondler Jiří</t>
  </si>
  <si>
    <t>Bušina Petr</t>
  </si>
  <si>
    <t>Kadlčík Marek</t>
  </si>
  <si>
    <t>Patlejch Jaroslav</t>
  </si>
  <si>
    <t>Nelešovská Michaela</t>
  </si>
  <si>
    <t>Kopťák Roman</t>
  </si>
  <si>
    <t>Trn Jiří</t>
  </si>
  <si>
    <t>Hujer Petr</t>
  </si>
  <si>
    <t>Kratochvílová Ludmila</t>
  </si>
  <si>
    <t>Brůža Richard</t>
  </si>
  <si>
    <t>Velebil Pavel</t>
  </si>
  <si>
    <t>Smrčková Hana</t>
  </si>
  <si>
    <t>Buryňák Luboš</t>
  </si>
  <si>
    <t>Landa Pavel</t>
  </si>
  <si>
    <t>Urbánek Michael</t>
  </si>
  <si>
    <t>Imrich Tomáš</t>
  </si>
  <si>
    <t>Knoflíček Ivo</t>
  </si>
  <si>
    <t>Nečesal Martin</t>
  </si>
  <si>
    <t>Janík Pavel</t>
  </si>
  <si>
    <t>Dorda Daniel</t>
  </si>
  <si>
    <t>Monsport David</t>
  </si>
  <si>
    <t>Pospíšil Robert</t>
  </si>
  <si>
    <t>Kolář Pavel</t>
  </si>
  <si>
    <t>Geržová Pavlína</t>
  </si>
  <si>
    <t>Huml Pavel</t>
  </si>
  <si>
    <t>Melka Aleš</t>
  </si>
  <si>
    <t>Hudeček Petr</t>
  </si>
  <si>
    <t>Hnízdil Vladislav</t>
  </si>
  <si>
    <t>Hájková Jitka</t>
  </si>
  <si>
    <t>Cígl Lukáš</t>
  </si>
  <si>
    <t>Možný Pavel</t>
  </si>
  <si>
    <t>Šíbl Zbyněk</t>
  </si>
  <si>
    <t>Špidrová Martina</t>
  </si>
  <si>
    <t>Rais Marek</t>
  </si>
  <si>
    <t>Hrejzková Lucie</t>
  </si>
  <si>
    <t>Světlík Petr</t>
  </si>
  <si>
    <t>Šurýn Marek</t>
  </si>
  <si>
    <t>Vlasák Roman</t>
  </si>
  <si>
    <t>Hederer Petr</t>
  </si>
  <si>
    <t>Žoch Ondřej</t>
  </si>
  <si>
    <t>Slezák Oldřich</t>
  </si>
  <si>
    <t>Novák Jiří</t>
  </si>
  <si>
    <t>Nováková Hana</t>
  </si>
  <si>
    <t>Koukalová Radka</t>
  </si>
  <si>
    <t>Šišma Václav</t>
  </si>
  <si>
    <t>Bednařík Tomáš</t>
  </si>
  <si>
    <t>Polednová Eva</t>
  </si>
  <si>
    <t>Bouda Michal</t>
  </si>
  <si>
    <t>Mařík Jan</t>
  </si>
  <si>
    <t>Picková Jana</t>
  </si>
  <si>
    <t>Vaníček Jiří</t>
  </si>
  <si>
    <t>Vocelka Petr</t>
  </si>
  <si>
    <t>Vocelková Michaela</t>
  </si>
  <si>
    <t>Hrbková Marcela</t>
  </si>
  <si>
    <t>Lím Ivan</t>
  </si>
  <si>
    <t>Lepič David</t>
  </si>
  <si>
    <t>Hrušková Nikol</t>
  </si>
  <si>
    <t>Daniel Pavel</t>
  </si>
  <si>
    <t>Jirásek Jiří</t>
  </si>
  <si>
    <t>Mojžíš Erik</t>
  </si>
  <si>
    <t>Valach Martin</t>
  </si>
  <si>
    <t>Hejhalová Olga</t>
  </si>
  <si>
    <t>Šubrtová Daniela</t>
  </si>
  <si>
    <t>Šedivá Gabriela</t>
  </si>
  <si>
    <t>Koklar Adam</t>
  </si>
  <si>
    <t>Melichar Richard</t>
  </si>
  <si>
    <t>Dvořáček Mojmír</t>
  </si>
  <si>
    <t>Kučera Michael</t>
  </si>
  <si>
    <t>Pohanka Pavel</t>
  </si>
  <si>
    <t>Žaloudek Martin</t>
  </si>
  <si>
    <t>Marcinát Jan</t>
  </si>
  <si>
    <t>Šmejcký Oldřich</t>
  </si>
  <si>
    <t>Podmanický Jan</t>
  </si>
  <si>
    <t>Šustr Pavel</t>
  </si>
  <si>
    <t>Jakubka Martin</t>
  </si>
  <si>
    <t>Zezulka David</t>
  </si>
  <si>
    <t>Bielik Marian</t>
  </si>
  <si>
    <t>Sedláček Břetislav</t>
  </si>
  <si>
    <t>Raková Renata</t>
  </si>
  <si>
    <t>Hajn Martin</t>
  </si>
  <si>
    <t>Janíček Petr</t>
  </si>
  <si>
    <t>Semczuk Jan</t>
  </si>
  <si>
    <t>Heinc Michal</t>
  </si>
  <si>
    <t>Svoboda Michal</t>
  </si>
  <si>
    <t>Uherec Miroslav</t>
  </si>
  <si>
    <t>Perat Martin</t>
  </si>
  <si>
    <t>Pouč Ondřej</t>
  </si>
  <si>
    <t>Adamec Marek</t>
  </si>
  <si>
    <t>Sladký Richard</t>
  </si>
  <si>
    <t>Meštrovič Vladimír</t>
  </si>
  <si>
    <t>Vojvoda Eugen</t>
  </si>
  <si>
    <t>Krobotová Lenka</t>
  </si>
  <si>
    <t>Hanák Lukáš</t>
  </si>
  <si>
    <t>Báleš Martin</t>
  </si>
  <si>
    <t>Martínek Petr</t>
  </si>
  <si>
    <t>Moleková Miroslava</t>
  </si>
  <si>
    <t>Zamazalová Renata</t>
  </si>
  <si>
    <t>Klementa Miroslav</t>
  </si>
  <si>
    <t>Mucha Josef</t>
  </si>
  <si>
    <t>Kříž Daniel</t>
  </si>
  <si>
    <t>Rada Stanislav</t>
  </si>
  <si>
    <t>Heinc Roman</t>
  </si>
  <si>
    <t>Heinl Jiří</t>
  </si>
  <si>
    <t>Nevrtal Tomáš</t>
  </si>
  <si>
    <t>Moskovská Iva</t>
  </si>
  <si>
    <t>Klimš Jiří</t>
  </si>
  <si>
    <t>Nevrtal Radek</t>
  </si>
  <si>
    <t>Macková Hana</t>
  </si>
  <si>
    <t>Gerža Pavel</t>
  </si>
  <si>
    <t>J</t>
  </si>
  <si>
    <t>Čejková Petra</t>
  </si>
  <si>
    <t>Balcar David</t>
  </si>
  <si>
    <t>Kovalčík David</t>
  </si>
  <si>
    <t>Broum Jan</t>
  </si>
  <si>
    <t>Štanclová Monika</t>
  </si>
  <si>
    <t>Pletichová Jaroslava</t>
  </si>
  <si>
    <t>Dostálová Kristina</t>
  </si>
  <si>
    <t>Slánská Hana</t>
  </si>
  <si>
    <t>Cončev Teodor</t>
  </si>
  <si>
    <t>Techmann Michal</t>
  </si>
  <si>
    <t>Vavrečka Jan</t>
  </si>
  <si>
    <t>Sichrovský Artur</t>
  </si>
  <si>
    <t>Sichrovská Bronislava</t>
  </si>
  <si>
    <t>Moskovská Martina</t>
  </si>
  <si>
    <t>Zimmer Denis</t>
  </si>
  <si>
    <t>Pavlíček Josef</t>
  </si>
  <si>
    <t>Gregor Tomáš</t>
  </si>
  <si>
    <t>Kočvara Petr</t>
  </si>
  <si>
    <t>Kočvarová Klára</t>
  </si>
  <si>
    <t>Špaček Pavel</t>
  </si>
  <si>
    <t>Mílek Michal</t>
  </si>
  <si>
    <t>Peterka Michal</t>
  </si>
  <si>
    <t>Krejčí Pavel</t>
  </si>
  <si>
    <t>Krejčí Martin</t>
  </si>
  <si>
    <t>Bukáček Roman</t>
  </si>
  <si>
    <t>Nečekalová Lenka</t>
  </si>
  <si>
    <t>Mana Stanislav</t>
  </si>
  <si>
    <t>Šálek Miroslav</t>
  </si>
  <si>
    <t>Rada Vratislav</t>
  </si>
  <si>
    <t>Radová Mária</t>
  </si>
  <si>
    <t>Pešek Jan</t>
  </si>
  <si>
    <t>Čech Lukáš</t>
  </si>
  <si>
    <t>Opletal Libor</t>
  </si>
  <si>
    <t>Pospíšil Tomáš</t>
  </si>
  <si>
    <t>Jorda Ondřej</t>
  </si>
  <si>
    <t>Kolbek Karel</t>
  </si>
  <si>
    <t>Vávrová Ivana</t>
  </si>
  <si>
    <t>Vávra Jiří</t>
  </si>
  <si>
    <t>Ferdusová Petra</t>
  </si>
  <si>
    <t>Lokajová Jana</t>
  </si>
  <si>
    <t>Smola Marek</t>
  </si>
  <si>
    <t>Penka Jiří</t>
  </si>
  <si>
    <t>Gaupmann Milan</t>
  </si>
  <si>
    <t>Janeš Vladimír</t>
  </si>
  <si>
    <t>Kudrna Karel</t>
  </si>
  <si>
    <t>Kudyn Pavel</t>
  </si>
  <si>
    <t>Nádvorník Milan</t>
  </si>
  <si>
    <t>Němec Milan</t>
  </si>
  <si>
    <t>Zieman Zdeněk</t>
  </si>
  <si>
    <t>Melichar Lukáš</t>
  </si>
  <si>
    <t>Kudyn Jaroslav</t>
  </si>
  <si>
    <t>Čecháček Borek</t>
  </si>
  <si>
    <t>Fanta Michal</t>
  </si>
  <si>
    <t>Krchňák David</t>
  </si>
  <si>
    <t>Sochor Petr</t>
  </si>
  <si>
    <t>Štébl Ondřej</t>
  </si>
  <si>
    <t>Šindelář Ondřej</t>
  </si>
  <si>
    <t>Dítětová Oldřiška</t>
  </si>
  <si>
    <t>Bahník Pavel</t>
  </si>
  <si>
    <t>Brůžička Jan</t>
  </si>
  <si>
    <t>Frgala Tomáš</t>
  </si>
  <si>
    <t>Frgalová Ivana</t>
  </si>
  <si>
    <t>Horák Jiří</t>
  </si>
  <si>
    <t>Jansa Jan</t>
  </si>
  <si>
    <t>Kovařík Michal</t>
  </si>
  <si>
    <t>Kramnář František</t>
  </si>
  <si>
    <t>Krejčiřík Tomáš</t>
  </si>
  <si>
    <t>Křivánek Petr</t>
  </si>
  <si>
    <t>Křivánek Jiří</t>
  </si>
  <si>
    <t>Kubica Miroslav</t>
  </si>
  <si>
    <t>Lacina Lubor</t>
  </si>
  <si>
    <t>Nečasová Jiřina</t>
  </si>
  <si>
    <t>Nechvátal Antonín</t>
  </si>
  <si>
    <t>Nejedlý Zdeněk</t>
  </si>
  <si>
    <t>Novotný Miroslav</t>
  </si>
  <si>
    <t>Okurek Miloš</t>
  </si>
  <si>
    <t>Ondroušek Jiří</t>
  </si>
  <si>
    <t>Osikovský František</t>
  </si>
  <si>
    <t>Piňos Radek</t>
  </si>
  <si>
    <t>Přikryl Zdeněk</t>
  </si>
  <si>
    <t>Sklenák Roman</t>
  </si>
  <si>
    <t>Skorusová Hana</t>
  </si>
  <si>
    <t>Skoták Přemysl</t>
  </si>
  <si>
    <t>Vančura Slavomír</t>
  </si>
  <si>
    <t>Vavroušková Dagmar</t>
  </si>
  <si>
    <t>Vejmolová Martina</t>
  </si>
  <si>
    <t>Hula Miroslav</t>
  </si>
  <si>
    <t>Kořínek Radek</t>
  </si>
  <si>
    <t>Macek Pavol</t>
  </si>
  <si>
    <t>Tesařík Adam</t>
  </si>
  <si>
    <t>Doležel Jan</t>
  </si>
  <si>
    <t>Dobeš Václav</t>
  </si>
  <si>
    <t>Dušek Michal</t>
  </si>
  <si>
    <t>Mácha Lukáš</t>
  </si>
  <si>
    <t>Šlapák Michal</t>
  </si>
  <si>
    <t>Koupilová Alena</t>
  </si>
  <si>
    <t>Jakl Michal</t>
  </si>
  <si>
    <t>Chmelař Vladan</t>
  </si>
  <si>
    <t>Morávek Martin</t>
  </si>
  <si>
    <t>Háša Radek</t>
  </si>
  <si>
    <t>Jelinek Misha</t>
  </si>
  <si>
    <t>Šmíd Jaromír</t>
  </si>
  <si>
    <t>Turek Tomáš</t>
  </si>
  <si>
    <t>Laštovička Zdeněk</t>
  </si>
  <si>
    <t>Dlouhý Martin</t>
  </si>
  <si>
    <t>Gregor Miloš</t>
  </si>
  <si>
    <t>Guriuc Lukáš</t>
  </si>
  <si>
    <t>Ryšavý Miroslav</t>
  </si>
  <si>
    <t>Koubský Petr</t>
  </si>
  <si>
    <t>Koubská Gabriela</t>
  </si>
  <si>
    <t>Jelínek Lukáš</t>
  </si>
  <si>
    <t>MGC Dragon Pelhřimov</t>
  </si>
  <si>
    <t>Arabasz Arnošt</t>
  </si>
  <si>
    <t>Šerfösö Rostislav</t>
  </si>
  <si>
    <t>Tůma Jindřich</t>
  </si>
  <si>
    <t>Kramolišová Gabriela</t>
  </si>
  <si>
    <t>Tvarůžek Tomáš</t>
  </si>
  <si>
    <t>Sklenářová Alena</t>
  </si>
  <si>
    <t>Hábich Milan</t>
  </si>
  <si>
    <t>Plešák Michal</t>
  </si>
  <si>
    <t>Štancl Daniel</t>
  </si>
  <si>
    <t xml:space="preserve">Kolařík Michal </t>
  </si>
  <si>
    <t>Šnédar Petr</t>
  </si>
  <si>
    <t>Myška David</t>
  </si>
  <si>
    <t>Ditrych Aleš</t>
  </si>
  <si>
    <t>Povolný Petr</t>
  </si>
  <si>
    <t>Wiedemann Richard</t>
  </si>
  <si>
    <t>Sluka Lukáš</t>
  </si>
  <si>
    <t>Růžek Borek</t>
  </si>
  <si>
    <t>Myška Marek</t>
  </si>
  <si>
    <t>Ječný Martin</t>
  </si>
  <si>
    <t>Slováček Felix</t>
  </si>
  <si>
    <t>Křivánek Lukáš</t>
  </si>
  <si>
    <t>Lhoták Petr</t>
  </si>
  <si>
    <t>Eichelmann Pavel</t>
  </si>
  <si>
    <t>Perknovský Karel</t>
  </si>
  <si>
    <t>Štolc Martin</t>
  </si>
  <si>
    <t>Śeliga Filip</t>
  </si>
  <si>
    <t>Vlach Jan</t>
  </si>
  <si>
    <t>Vlachová Jitka</t>
  </si>
  <si>
    <t>Šašek Pavel</t>
  </si>
  <si>
    <t>Nečas Jiří</t>
  </si>
  <si>
    <t>Kyzlink Petr</t>
  </si>
  <si>
    <t>Šacl František</t>
  </si>
  <si>
    <t>Koukal Vlastimil</t>
  </si>
  <si>
    <t>Koukalová Lenka</t>
  </si>
  <si>
    <t>Pabouček Jiří</t>
  </si>
  <si>
    <t>Štolba Karel</t>
  </si>
  <si>
    <t>Zapletal Jan</t>
  </si>
  <si>
    <t>Zapletalová Věra</t>
  </si>
  <si>
    <t>Žikovský Josef</t>
  </si>
  <si>
    <t>Arabaszová Lenka</t>
  </si>
  <si>
    <t>Klinger Vítězslav</t>
  </si>
  <si>
    <t>Rendl Aleš</t>
  </si>
  <si>
    <t>Ječná Ivana</t>
  </si>
  <si>
    <t>Bochumer MC (DE)</t>
  </si>
  <si>
    <t>Černý Karel</t>
  </si>
  <si>
    <t>Sušienka Jiří</t>
  </si>
  <si>
    <t>Škopíková Stanislava</t>
  </si>
  <si>
    <t>Dvořáčková Renata</t>
  </si>
  <si>
    <t>Hlaváčková Diana</t>
  </si>
  <si>
    <t>Trnkal Tomáš</t>
  </si>
  <si>
    <t>Trnkalová Marie</t>
  </si>
  <si>
    <t>Vlček Vlastimil</t>
  </si>
  <si>
    <t>Oktábec Jaroslav</t>
  </si>
  <si>
    <t>Oktábcová Jana</t>
  </si>
  <si>
    <t>Civochová Miriam</t>
  </si>
  <si>
    <t>Adam Michal</t>
  </si>
  <si>
    <t>Blatný František</t>
  </si>
  <si>
    <t>Růžek Jan</t>
  </si>
  <si>
    <t>Hubálovský Tomáš</t>
  </si>
  <si>
    <t>Dedera Tomáš</t>
  </si>
  <si>
    <t>Hermann Daniel</t>
  </si>
  <si>
    <t>Nápravník Marek</t>
  </si>
  <si>
    <t>Pilský David</t>
  </si>
  <si>
    <t>Farbak Josef</t>
  </si>
  <si>
    <t>Mrtvý Ladislav</t>
  </si>
  <si>
    <t>Vlčková Olga</t>
  </si>
  <si>
    <t>Zapletalová Veronika</t>
  </si>
  <si>
    <t>Gruntorád Jakub</t>
  </si>
  <si>
    <t>Konopas Jan</t>
  </si>
  <si>
    <t>Vymazal Adam</t>
  </si>
  <si>
    <t>Kožaný Lukáš</t>
  </si>
  <si>
    <t>David Martin</t>
  </si>
  <si>
    <t>Lašťovička Petr</t>
  </si>
  <si>
    <t>Maška Jaroslav</t>
  </si>
  <si>
    <t>Paclík Jan</t>
  </si>
  <si>
    <t>Procházková Jitka</t>
  </si>
  <si>
    <t>Vykydal Zbyněk</t>
  </si>
  <si>
    <t>Ahne Michal</t>
  </si>
  <si>
    <t>Havel Martin</t>
  </si>
  <si>
    <t>Santler Pavel</t>
  </si>
  <si>
    <t>Sedláček Michal</t>
  </si>
  <si>
    <t>Pokorný Ivan</t>
  </si>
  <si>
    <t>Paprskář Petr</t>
  </si>
  <si>
    <t>Vykydalová Kateřina</t>
  </si>
  <si>
    <t>Gába Roman</t>
  </si>
  <si>
    <t>Mastil Richard</t>
  </si>
  <si>
    <t>Matějka Zdeněk</t>
  </si>
  <si>
    <t>Půček Karel</t>
  </si>
  <si>
    <t>Strnadová Vendula</t>
  </si>
  <si>
    <t>Pekárek Jaromír</t>
  </si>
  <si>
    <t>Adamík Tomáš</t>
  </si>
  <si>
    <t>Pavelka Jiří</t>
  </si>
  <si>
    <t>Šálek David</t>
  </si>
  <si>
    <t>Hasal Martin</t>
  </si>
  <si>
    <t>Pařízek Jakub</t>
  </si>
  <si>
    <t>Míka Jiří</t>
  </si>
  <si>
    <t>Vitner Jan</t>
  </si>
  <si>
    <t>Klapka Radim</t>
  </si>
  <si>
    <t>Perknovský Radim</t>
  </si>
  <si>
    <t>Řepka Jindřich</t>
  </si>
  <si>
    <t>Suchánek Jan</t>
  </si>
  <si>
    <t>Plesník Miroslav</t>
  </si>
  <si>
    <t>Neprašová Jana</t>
  </si>
  <si>
    <t>Kellner Václav</t>
  </si>
  <si>
    <t>Omar Ivan</t>
  </si>
  <si>
    <t>Šíblová Šárka</t>
  </si>
  <si>
    <t>Macháček Zdeněk</t>
  </si>
  <si>
    <t>Velický Petr</t>
  </si>
  <si>
    <t>Fremml Jaroslav</t>
  </si>
  <si>
    <t>Horáková Zdeňka</t>
  </si>
  <si>
    <t>Maceková Jana</t>
  </si>
  <si>
    <t>Maceková Kateřina</t>
  </si>
  <si>
    <t>Neumann Lukáš</t>
  </si>
  <si>
    <t>Pakan Robert</t>
  </si>
  <si>
    <t>Habrda Petr</t>
  </si>
  <si>
    <t>Kocůrek Josef</t>
  </si>
  <si>
    <t>Koutný Marek</t>
  </si>
  <si>
    <t>Skřejpek Petr</t>
  </si>
  <si>
    <t>Dojčinovič Marek</t>
  </si>
  <si>
    <t>Švehla Michal</t>
  </si>
  <si>
    <t>Střídecký Jakub</t>
  </si>
  <si>
    <t>Vlček Adam</t>
  </si>
  <si>
    <t>Hoda Pavel</t>
  </si>
  <si>
    <t>Jíra Rostislav</t>
  </si>
  <si>
    <t>Novák Petr</t>
  </si>
  <si>
    <t>Drulák Ladislav</t>
  </si>
  <si>
    <t>Procházka Tomáš</t>
  </si>
  <si>
    <t>Malý Petr</t>
  </si>
  <si>
    <t>Ondák Lukáš</t>
  </si>
  <si>
    <t>Ondák Štefan</t>
  </si>
  <si>
    <t>Lhotáková Anna</t>
  </si>
  <si>
    <t>Tománek Petr</t>
  </si>
  <si>
    <t>Horčička Jaroslav</t>
  </si>
  <si>
    <t>Novotný Jan</t>
  </si>
  <si>
    <t>Regerová Lenka</t>
  </si>
  <si>
    <t>Vrátný Jaroslav</t>
  </si>
  <si>
    <t>Šamánek Jan</t>
  </si>
  <si>
    <t>Říha Petr</t>
  </si>
  <si>
    <t>Peterka Ladislav</t>
  </si>
  <si>
    <t>Přikryl Josef</t>
  </si>
  <si>
    <t>Červeňák Jaroslav</t>
  </si>
  <si>
    <t>Horáková Pavlína</t>
  </si>
  <si>
    <t>Ju</t>
  </si>
  <si>
    <t>Hruška Miroslav</t>
  </si>
  <si>
    <t>Jabůrek Libor</t>
  </si>
  <si>
    <t>Kuriálová Kamila</t>
  </si>
  <si>
    <t>Macek Martin</t>
  </si>
  <si>
    <t>Remeš Jaroslav</t>
  </si>
  <si>
    <t>Severa David</t>
  </si>
  <si>
    <t>Slezák Petr</t>
  </si>
  <si>
    <t>Trefílek Michal</t>
  </si>
  <si>
    <t>Tománková Jana</t>
  </si>
  <si>
    <t>Miloš Rostislav</t>
  </si>
  <si>
    <t>Druláková Denisa</t>
  </si>
  <si>
    <t>Šmerdová Jana</t>
  </si>
  <si>
    <t>Koukalová Hana</t>
  </si>
  <si>
    <t>Marinkov Ivan</t>
  </si>
  <si>
    <t>Gangurová Alice</t>
  </si>
  <si>
    <t>Otruba Pavel</t>
  </si>
  <si>
    <t>Přecechtěl Petr</t>
  </si>
  <si>
    <t>Straka Michal</t>
  </si>
  <si>
    <t>Lehocký Jiří</t>
  </si>
  <si>
    <t>Lehocký Lukáš</t>
  </si>
  <si>
    <t>Nedvěd Ladislav</t>
  </si>
  <si>
    <t>Pokorná Jitka</t>
  </si>
  <si>
    <t>Soukupová Jaroslava</t>
  </si>
  <si>
    <t>Honza Martin</t>
  </si>
  <si>
    <t>Holubová Zuzana</t>
  </si>
  <si>
    <t>Mach Aleš</t>
  </si>
  <si>
    <t>Mavleová Jana</t>
  </si>
  <si>
    <t>Turečková Martina</t>
  </si>
  <si>
    <t>Fojt Ivan</t>
  </si>
  <si>
    <t>Kašparová Naďa</t>
  </si>
  <si>
    <t>Péčová Libuše</t>
  </si>
  <si>
    <t>Petrů Jakub</t>
  </si>
  <si>
    <t>Prousková Jitka</t>
  </si>
  <si>
    <t>Ticháčková Helena</t>
  </si>
  <si>
    <t>Bernardová Anna</t>
  </si>
  <si>
    <t>Bohuňovský Vít</t>
  </si>
  <si>
    <t>Brabcová Marcela</t>
  </si>
  <si>
    <t>Bubla Zdeněk</t>
  </si>
  <si>
    <t>Burger Jan</t>
  </si>
  <si>
    <t>Franc Zdeněk</t>
  </si>
  <si>
    <t>Henn Lars</t>
  </si>
  <si>
    <t>Hennová Iva</t>
  </si>
  <si>
    <t>Hron František</t>
  </si>
  <si>
    <t>Hudec Tomáš</t>
  </si>
  <si>
    <t>Ištvánfy Erik</t>
  </si>
  <si>
    <t>Janouch Pavel</t>
  </si>
  <si>
    <t>Karela Kamil</t>
  </si>
  <si>
    <t>Kolínová Jana</t>
  </si>
  <si>
    <t>Kolínová Jitka</t>
  </si>
  <si>
    <t>Kolínová Marie</t>
  </si>
  <si>
    <t>Koller Bohumil</t>
  </si>
  <si>
    <t>Kuchař Jiří</t>
  </si>
  <si>
    <t>Masák Josef</t>
  </si>
  <si>
    <t>Němeček Václav</t>
  </si>
  <si>
    <t>Niklová Tereza</t>
  </si>
  <si>
    <t>Novák Jan</t>
  </si>
  <si>
    <t>Osička Karel</t>
  </si>
  <si>
    <t>Pilous Petr</t>
  </si>
  <si>
    <t>Píšová Monika</t>
  </si>
  <si>
    <t>Plicka Tomáš</t>
  </si>
  <si>
    <t>Podlesná Marie</t>
  </si>
  <si>
    <t>Pommer Karel</t>
  </si>
  <si>
    <t>Roháčková Michaela</t>
  </si>
  <si>
    <t>Soukup Kamil</t>
  </si>
  <si>
    <t>Teč Ota</t>
  </si>
  <si>
    <t>Trinkmoc Martin</t>
  </si>
  <si>
    <t>Turč Jiří</t>
  </si>
  <si>
    <t>Vondrušková Ivana</t>
  </si>
  <si>
    <t>Bartůněk Jiří</t>
  </si>
  <si>
    <t>Kvíz Petr</t>
  </si>
  <si>
    <t>Růžička Tomáš</t>
  </si>
  <si>
    <t>Šeligová Lenka</t>
  </si>
  <si>
    <t>Boháčková Jaromíra</t>
  </si>
  <si>
    <t>Vondráková Markéta</t>
  </si>
  <si>
    <t>Komadová Kateřina</t>
  </si>
  <si>
    <t>Krčálová Alena</t>
  </si>
  <si>
    <t>Turek Martin</t>
  </si>
  <si>
    <t>Smílek Ondřej</t>
  </si>
  <si>
    <t>Binder Karel</t>
  </si>
  <si>
    <t>Chromčák Antonín</t>
  </si>
  <si>
    <t>Chromčáková Lucie</t>
  </si>
  <si>
    <t>Kadlec Lukáš</t>
  </si>
  <si>
    <t>Kadlecová Jitka</t>
  </si>
  <si>
    <t>Kunčer Michal</t>
  </si>
  <si>
    <t>Římská Lenka</t>
  </si>
  <si>
    <t>Nesvadba Martin</t>
  </si>
  <si>
    <t>Palacký Michal</t>
  </si>
  <si>
    <t>Průcha Ivan</t>
  </si>
  <si>
    <t>Chleborad Jiří</t>
  </si>
  <si>
    <t>Gerža Ondřej</t>
  </si>
  <si>
    <t>Klapka Petr</t>
  </si>
  <si>
    <t>Vítková Michaela</t>
  </si>
  <si>
    <t>Pajkov Mitko</t>
  </si>
  <si>
    <t>Hořejšek Rudolf</t>
  </si>
  <si>
    <t>Prokopová Olivia</t>
  </si>
  <si>
    <t>Jza</t>
  </si>
  <si>
    <t>Ošinský Petr</t>
  </si>
  <si>
    <t>Hájíčková Dagmar</t>
  </si>
  <si>
    <t>Maschke Jan</t>
  </si>
  <si>
    <t>Eichler Ladislav</t>
  </si>
  <si>
    <t>Eichlerová Lenka</t>
  </si>
  <si>
    <t>Vlček František</t>
  </si>
  <si>
    <t>Vlčková Vlasta</t>
  </si>
  <si>
    <t>Vodička Vojtěch</t>
  </si>
  <si>
    <t>Žaloudková Radka</t>
  </si>
  <si>
    <t>Bartlová Dagmar</t>
  </si>
  <si>
    <t>Wagner Jan</t>
  </si>
  <si>
    <t>Wagnerová Lenka</t>
  </si>
  <si>
    <t>Wagnerová Petra</t>
  </si>
  <si>
    <t>Šimek Petr</t>
  </si>
  <si>
    <t>Šimek Jan</t>
  </si>
  <si>
    <t>Kollár Petr</t>
  </si>
  <si>
    <t>Veselský Ladislav</t>
  </si>
  <si>
    <t>Tietzová Kateřina</t>
  </si>
  <si>
    <t>Suchá Lucie</t>
  </si>
  <si>
    <t>Králová Pavlína</t>
  </si>
  <si>
    <t>Grepl Rudolf</t>
  </si>
  <si>
    <t>Celý Jan</t>
  </si>
  <si>
    <t>Michalík Luděk</t>
  </si>
  <si>
    <t>Kuchařík Michal</t>
  </si>
  <si>
    <t>Ondrejec Petr</t>
  </si>
  <si>
    <t>Rýdl Adam</t>
  </si>
  <si>
    <t>Zapletal Tomáš</t>
  </si>
  <si>
    <t>Jelínek Milan</t>
  </si>
  <si>
    <t>Duda Ladislav</t>
  </si>
  <si>
    <t>Hálka Petr</t>
  </si>
  <si>
    <t>Kolář Martin</t>
  </si>
  <si>
    <t>Nakládal Petr</t>
  </si>
  <si>
    <t>Netopil Pavel</t>
  </si>
  <si>
    <t>Řiháček Tomáš</t>
  </si>
  <si>
    <t>Šmíd Zdeněk</t>
  </si>
  <si>
    <t>Chládek Oto</t>
  </si>
  <si>
    <t>Šmíd Václav</t>
  </si>
  <si>
    <t>Hradečný Tomáš</t>
  </si>
  <si>
    <t>Souček Filip</t>
  </si>
  <si>
    <t>Sanvenero Daniel</t>
  </si>
  <si>
    <t>Kováčová Lenka</t>
  </si>
  <si>
    <t>Hufnágel Martin</t>
  </si>
  <si>
    <t>Šebela Vojtěch</t>
  </si>
  <si>
    <t>Šebela Radek</t>
  </si>
  <si>
    <t>Šálková Renata</t>
  </si>
  <si>
    <t>Králík Jakub</t>
  </si>
  <si>
    <t>Kubica Pavel</t>
  </si>
  <si>
    <t>Melzoch Marek</t>
  </si>
  <si>
    <t>Procházka Emil</t>
  </si>
  <si>
    <t>Macková Vítězslava</t>
  </si>
  <si>
    <t>Ondrejcová Lenka</t>
  </si>
  <si>
    <t>Bouchal Jan</t>
  </si>
  <si>
    <t>Musilová Andrea</t>
  </si>
  <si>
    <t>Navrátil Pavel</t>
  </si>
  <si>
    <t>Nečekal Roman</t>
  </si>
  <si>
    <t>Ondrušák Jiří</t>
  </si>
  <si>
    <t>Ondrušák Karel</t>
  </si>
  <si>
    <t>Řiháček Jan</t>
  </si>
  <si>
    <t>Trnkalová Anna</t>
  </si>
  <si>
    <t>Utěkal Lukáš</t>
  </si>
  <si>
    <t>Vymazal Milan</t>
  </si>
  <si>
    <t>Macháčková Jarmila</t>
  </si>
  <si>
    <t>Machálek Marek</t>
  </si>
  <si>
    <t>Machálek Ondřej</t>
  </si>
  <si>
    <t>Cimerman Jaroslav</t>
  </si>
  <si>
    <t>Cimerman Jan</t>
  </si>
  <si>
    <t>Fousek Vladimír</t>
  </si>
  <si>
    <t>Lachký Robert</t>
  </si>
  <si>
    <t>Richter Jan</t>
  </si>
  <si>
    <t>Richter Aleš</t>
  </si>
  <si>
    <t>Sachr Tomáš</t>
  </si>
  <si>
    <t>Neubert Aleš</t>
  </si>
  <si>
    <t>Mansfeld Martin</t>
  </si>
  <si>
    <t>Švácha Josef</t>
  </si>
  <si>
    <t>Dzurindák Martin</t>
  </si>
  <si>
    <t>Gangur Jonatan</t>
  </si>
  <si>
    <t>Halamková Jana</t>
  </si>
  <si>
    <t>Halamková Sára</t>
  </si>
  <si>
    <t>Veselý Tomáš</t>
  </si>
  <si>
    <t>Veselá Hana</t>
  </si>
  <si>
    <t>Veselý Jakub</t>
  </si>
  <si>
    <t>Vejražka Vít</t>
  </si>
  <si>
    <t>Vejražková Ivana</t>
  </si>
  <si>
    <t>Petr Michal</t>
  </si>
  <si>
    <t>Pešková Veronika</t>
  </si>
  <si>
    <t>Pešková Jurina</t>
  </si>
  <si>
    <t>Spěvák Tomáš</t>
  </si>
  <si>
    <t>Tichý Tomáš</t>
  </si>
  <si>
    <t>Rendl Jiří</t>
  </si>
  <si>
    <t>Sokola Ondřej</t>
  </si>
  <si>
    <t>Daňková Markéta</t>
  </si>
  <si>
    <t>Daňková Světlana</t>
  </si>
  <si>
    <t>Granilla Tomáš</t>
  </si>
  <si>
    <t>Pleva Jiří</t>
  </si>
  <si>
    <t>Daňa Miroslav</t>
  </si>
  <si>
    <t>Dočkal Zdeněk</t>
  </si>
  <si>
    <t>Dufka Martin</t>
  </si>
  <si>
    <t>Mlčoch Martin</t>
  </si>
  <si>
    <t>Mlčoch Ondřej</t>
  </si>
  <si>
    <t>Králík Milan</t>
  </si>
  <si>
    <t>Burda Pavel</t>
  </si>
  <si>
    <t>Panuška Petr</t>
  </si>
  <si>
    <t>Maršíková Darina</t>
  </si>
  <si>
    <t>Minář Vladislav</t>
  </si>
  <si>
    <t>Meštrovičová Jana</t>
  </si>
  <si>
    <t>Skřivánek Marcel</t>
  </si>
  <si>
    <t>Rozehnalová Hana</t>
  </si>
  <si>
    <t>Vlčková Kateřina</t>
  </si>
  <si>
    <t>Lomický Ladislav</t>
  </si>
  <si>
    <t>Veselý Jaroslav</t>
  </si>
  <si>
    <t>Veselý Martin</t>
  </si>
  <si>
    <t>Blumová Eva</t>
  </si>
  <si>
    <t>Majerová Michaela</t>
  </si>
  <si>
    <t>Říhová Martina</t>
  </si>
  <si>
    <t>Roman Pavel</t>
  </si>
  <si>
    <t>Štulpa Ladislav</t>
  </si>
  <si>
    <t>Zapletálek Jan</t>
  </si>
  <si>
    <t>Damjanovová Kateřina</t>
  </si>
  <si>
    <t>Štyks Jaromír</t>
  </si>
  <si>
    <t>Vodrážka Martin</t>
  </si>
  <si>
    <t>Jonáš Miroslav</t>
  </si>
  <si>
    <t>Řezáčová Jana</t>
  </si>
  <si>
    <t>Řezáč Michal</t>
  </si>
  <si>
    <t>Kubíková Jarmila</t>
  </si>
  <si>
    <t>Kupilík Ivan</t>
  </si>
  <si>
    <t>Maršálek Martin</t>
  </si>
  <si>
    <t>Blaťák Jan</t>
  </si>
  <si>
    <t>Blaťáková Martina</t>
  </si>
  <si>
    <t>Dudová Barbora</t>
  </si>
  <si>
    <t>Janeček Robin</t>
  </si>
  <si>
    <t>Havlovičová Kristina</t>
  </si>
  <si>
    <t>Kocev Lukáš</t>
  </si>
  <si>
    <t>Koukalová Pavla</t>
  </si>
  <si>
    <t>Soustružník Karel</t>
  </si>
  <si>
    <t>Kreps Jiří</t>
  </si>
  <si>
    <t>Kubicová Libuše</t>
  </si>
  <si>
    <t>Mendlová Eva</t>
  </si>
  <si>
    <t>Fousek Martin</t>
  </si>
  <si>
    <t>Starosta Vítězslav</t>
  </si>
  <si>
    <t>Maršálková Věra</t>
  </si>
  <si>
    <t>Prosolová Lenka</t>
  </si>
  <si>
    <t>Brož Jiří</t>
  </si>
  <si>
    <t>Cimermanová Dagmar</t>
  </si>
  <si>
    <t>Šámalová Miloslava</t>
  </si>
  <si>
    <t>Švehla Vladimír</t>
  </si>
  <si>
    <t>Chromčák Petr</t>
  </si>
  <si>
    <t>Zavadil Marek</t>
  </si>
  <si>
    <t>Trnka Michal</t>
  </si>
  <si>
    <t>Trnka Zdeněk</t>
  </si>
  <si>
    <t>Vácha Lukáš</t>
  </si>
  <si>
    <t>Würtl Karel</t>
  </si>
  <si>
    <t>Holub Zbyněk</t>
  </si>
  <si>
    <t>Martínek Michal</t>
  </si>
  <si>
    <t>Kubík Jan</t>
  </si>
  <si>
    <t>Pulák Michal</t>
  </si>
  <si>
    <t>Schlichts Tomáš</t>
  </si>
  <si>
    <t>Fousek Jan</t>
  </si>
  <si>
    <t>Fousek Jiří</t>
  </si>
  <si>
    <t>Hadač Ladislav</t>
  </si>
  <si>
    <t>Moutvička Jaroslav</t>
  </si>
  <si>
    <t>Moutvička Ondřej</t>
  </si>
  <si>
    <t>Benešovský Ladislav</t>
  </si>
  <si>
    <t>Lukáš Jiří</t>
  </si>
  <si>
    <t>Opletal Jiří</t>
  </si>
  <si>
    <t>Šebela Josef</t>
  </si>
  <si>
    <t>Filipi Jiří</t>
  </si>
  <si>
    <t>Horák Otakar</t>
  </si>
  <si>
    <t>Sedláček Petr</t>
  </si>
  <si>
    <t>Harman Michal</t>
  </si>
  <si>
    <t>Sluka Michal</t>
  </si>
  <si>
    <t>Havlovič Petr</t>
  </si>
  <si>
    <t>Plevný Miroslav</t>
  </si>
  <si>
    <t>Antošová Kristýna</t>
  </si>
  <si>
    <t>Marek Robert</t>
  </si>
  <si>
    <t>Ferák Karel</t>
  </si>
  <si>
    <t>Gába Karel</t>
  </si>
  <si>
    <t>Pecák Milan</t>
  </si>
  <si>
    <t>Pecáková Veronika</t>
  </si>
  <si>
    <t>Dejnožka Petr</t>
  </si>
  <si>
    <t>Krejčí Jakub</t>
  </si>
  <si>
    <t>Kubica Daniel</t>
  </si>
  <si>
    <t>Viková Karolina</t>
  </si>
  <si>
    <t>Sabuka David</t>
  </si>
  <si>
    <t>Vrba Václav</t>
  </si>
  <si>
    <t>Bednář Jakub</t>
  </si>
  <si>
    <t>Peňáz Josef</t>
  </si>
  <si>
    <t>Dočkal Jan</t>
  </si>
  <si>
    <t>Löffelmann Roman</t>
  </si>
  <si>
    <t>Pecháč Jaroslav</t>
  </si>
  <si>
    <t>Splitek Vladimír</t>
  </si>
  <si>
    <t>Šrámek Pavel</t>
  </si>
  <si>
    <t>Tarasov Pavel</t>
  </si>
  <si>
    <t>Trejbal Josef</t>
  </si>
  <si>
    <t>Vorlíček Jaroslav</t>
  </si>
  <si>
    <t>Kolinger Jan</t>
  </si>
  <si>
    <t>Sládek Radek</t>
  </si>
  <si>
    <t>Procházková Marie</t>
  </si>
  <si>
    <t>Hanzelková Drahomíra</t>
  </si>
  <si>
    <t>Hanzelka Tomáš</t>
  </si>
  <si>
    <t>Hlaváčová Michaela</t>
  </si>
  <si>
    <t>Večerka Lukáš</t>
  </si>
  <si>
    <t>Nováková Dana</t>
  </si>
  <si>
    <t>Suchánková Kateřina</t>
  </si>
  <si>
    <t>Palkovský Jan</t>
  </si>
  <si>
    <t>Kocian Petr</t>
  </si>
  <si>
    <t>Štěpánek Jakub</t>
  </si>
  <si>
    <t>Trejbalová Ivonne</t>
  </si>
  <si>
    <t>Prokeš Jiří</t>
  </si>
  <si>
    <t>Válková Monika</t>
  </si>
  <si>
    <t>Andráši Martin</t>
  </si>
  <si>
    <t>Skupil Viktor</t>
  </si>
  <si>
    <t>Kovář Josef</t>
  </si>
  <si>
    <t>Heger Michal</t>
  </si>
  <si>
    <t>Hudec Radoslav</t>
  </si>
  <si>
    <t>Vaic Jan</t>
  </si>
  <si>
    <t>Vaic Petr</t>
  </si>
  <si>
    <t>Čeladník Michal</t>
  </si>
  <si>
    <t>Kerlín Daniel</t>
  </si>
  <si>
    <t>Machálek Dalibor</t>
  </si>
  <si>
    <t>Perutka Marek</t>
  </si>
  <si>
    <t>Brettlová Jana</t>
  </si>
  <si>
    <t>Knotková Andrea</t>
  </si>
  <si>
    <t>Roková Květa</t>
  </si>
  <si>
    <t>Matula Jaromír</t>
  </si>
  <si>
    <t>Kratochvíl Tomáš</t>
  </si>
  <si>
    <t>Kolář Prokop</t>
  </si>
  <si>
    <t>Dočkal Alois</t>
  </si>
  <si>
    <t>Konečná Lucie</t>
  </si>
  <si>
    <t>Šálková Milena</t>
  </si>
  <si>
    <t>Zemanová Barbora</t>
  </si>
  <si>
    <t>Halama Jiří</t>
  </si>
  <si>
    <t>Komeda Miroslav</t>
  </si>
  <si>
    <t>Michálek Radim</t>
  </si>
  <si>
    <t>Kraus Lukáš</t>
  </si>
  <si>
    <t>Novák Tomáš</t>
  </si>
  <si>
    <t>Kulhánková Kateřina</t>
  </si>
  <si>
    <t>Dobrovolný Tibor</t>
  </si>
  <si>
    <t>Dobrovolná Karina</t>
  </si>
  <si>
    <t>Šatra Šimon</t>
  </si>
  <si>
    <t>Šatra Tadeáš</t>
  </si>
  <si>
    <t>Vlček Michal</t>
  </si>
  <si>
    <t>Zubalíková Karolína</t>
  </si>
  <si>
    <t>Prokopová Libuše</t>
  </si>
  <si>
    <t>Rimpler Josef</t>
  </si>
  <si>
    <t>Kladiva Martin</t>
  </si>
  <si>
    <t>SKDG Příbor</t>
  </si>
  <si>
    <t>Supík Petr</t>
  </si>
  <si>
    <t>Veřmiřovský Michal</t>
  </si>
  <si>
    <t>Řeháková Silvie</t>
  </si>
  <si>
    <t>Halaška David</t>
  </si>
  <si>
    <t>Halaška Jan</t>
  </si>
  <si>
    <t>Švandová Jana</t>
  </si>
  <si>
    <t>Švanda Ondřej</t>
  </si>
  <si>
    <t>Švanda Radek</t>
  </si>
  <si>
    <t>Martinů Ladislav</t>
  </si>
  <si>
    <t>Stolzová Svatava</t>
  </si>
  <si>
    <t>Zubalík Karel</t>
  </si>
  <si>
    <t>Kolesár Vladimír</t>
  </si>
  <si>
    <t>Králík Jiří</t>
  </si>
  <si>
    <t>Johanis Josef</t>
  </si>
  <si>
    <t>Ščerbakov Evžen</t>
  </si>
  <si>
    <t>Tomaštík Pavel</t>
  </si>
  <si>
    <t>Pikal Jaroslav</t>
  </si>
  <si>
    <t>Vlček Jiří</t>
  </si>
  <si>
    <t>Krajčová Dagmar</t>
  </si>
  <si>
    <t>Balada Martin</t>
  </si>
  <si>
    <t>Procházka David</t>
  </si>
  <si>
    <t>Beranová Martina</t>
  </si>
  <si>
    <t>Šeršeň Jiří</t>
  </si>
  <si>
    <t>Hanák Jan</t>
  </si>
  <si>
    <t>Blažek Viktor</t>
  </si>
  <si>
    <t>Večeřa Tomáš</t>
  </si>
  <si>
    <t>Andrášiová Eva</t>
  </si>
  <si>
    <t>Měchura Václav</t>
  </si>
  <si>
    <t>Hanák Tomáš</t>
  </si>
  <si>
    <t>Stolz Radim</t>
  </si>
  <si>
    <t>Dostálek František</t>
  </si>
  <si>
    <t>Dostálková Vladimíra</t>
  </si>
  <si>
    <t>Tošovský Pavel</t>
  </si>
  <si>
    <t>Studený Aleš</t>
  </si>
  <si>
    <t>Vaculíková Petra</t>
  </si>
  <si>
    <t>Vaněk Tomáš</t>
  </si>
  <si>
    <t>Vaško Michal</t>
  </si>
  <si>
    <t>Macho Ivan</t>
  </si>
  <si>
    <t>Klaban Michal</t>
  </si>
  <si>
    <t>Klaban Tomáš</t>
  </si>
  <si>
    <t>Mittner Martin</t>
  </si>
  <si>
    <t>Kejík Pavel</t>
  </si>
  <si>
    <t>Stránský Michal</t>
  </si>
  <si>
    <t>Ludwig Jakub</t>
  </si>
  <si>
    <t>Gric Pavel</t>
  </si>
  <si>
    <t>Čábelka Petr</t>
  </si>
  <si>
    <t>Šťastný Filip</t>
  </si>
  <si>
    <t>Hasal Radek</t>
  </si>
  <si>
    <t>Růžička Dominik</t>
  </si>
  <si>
    <t>Poláková Petra</t>
  </si>
  <si>
    <t>Straková Kamila</t>
  </si>
  <si>
    <t>Jirkalová Milena</t>
  </si>
  <si>
    <t>Čása Daniel</t>
  </si>
  <si>
    <t>Čása Tomáš</t>
  </si>
  <si>
    <t>Tuháček Jakub</t>
  </si>
  <si>
    <t>Sedláček Tomáš</t>
  </si>
  <si>
    <t>Petrák Milan</t>
  </si>
  <si>
    <t>Šámal Michal</t>
  </si>
  <si>
    <t>Lyčka Daniel</t>
  </si>
  <si>
    <t>Šauer Cyril</t>
  </si>
  <si>
    <t>Šauer Jiří</t>
  </si>
  <si>
    <t>Čapčuch Josef</t>
  </si>
  <si>
    <t>Gažarová Pavla</t>
  </si>
  <si>
    <t>Šnajdr Miroslav</t>
  </si>
  <si>
    <t>Večeřa Jakub</t>
  </si>
  <si>
    <t>Dudová Monika</t>
  </si>
  <si>
    <t>Kabelová Jana</t>
  </si>
  <si>
    <t>Kabele David</t>
  </si>
  <si>
    <t>Straško Marián</t>
  </si>
  <si>
    <t>Prokešová Kateřina</t>
  </si>
  <si>
    <t>Dubská Lucie</t>
  </si>
  <si>
    <t>Maršounová Zuzana</t>
  </si>
  <si>
    <t>Porupka Jan</t>
  </si>
  <si>
    <t>Jonner Marek</t>
  </si>
  <si>
    <t>Rendl Jakub</t>
  </si>
  <si>
    <t>Matějíček Pavel</t>
  </si>
  <si>
    <t>Dvořák Patrik</t>
  </si>
  <si>
    <t>Řihošek Petr</t>
  </si>
  <si>
    <t>Koplas Jakub</t>
  </si>
  <si>
    <t>Želizňák Jan</t>
  </si>
  <si>
    <t>Zelinka Pavel</t>
  </si>
  <si>
    <t>Honek Jan</t>
  </si>
  <si>
    <t>Vymětal Vladimír</t>
  </si>
  <si>
    <t>Zelenka Robert</t>
  </si>
  <si>
    <t>Král Aleš</t>
  </si>
  <si>
    <t>Trojáček Zdeněk</t>
  </si>
  <si>
    <t>Šebelová Erika</t>
  </si>
  <si>
    <t>Jelínek Libor</t>
  </si>
  <si>
    <t>Chládek Jan</t>
  </si>
  <si>
    <t>Varmuža Norbert</t>
  </si>
  <si>
    <t>Jirkovský Tomáš</t>
  </si>
  <si>
    <t>Nejezchleb Jiří</t>
  </si>
  <si>
    <t>Jarolímek Jan</t>
  </si>
  <si>
    <t>Vlček Štěpán</t>
  </si>
  <si>
    <t>Kroupa Pavel</t>
  </si>
  <si>
    <t>Nečekalová Marcela</t>
  </si>
  <si>
    <t>Hornek Jakub</t>
  </si>
  <si>
    <t>Hornek Jan</t>
  </si>
  <si>
    <t>Kolář Lukáš</t>
  </si>
  <si>
    <t>Štropová Nikola</t>
  </si>
  <si>
    <t>Zicháčková Veronika</t>
  </si>
  <si>
    <t>Hruda Karel</t>
  </si>
  <si>
    <t>Jurnikl Radek</t>
  </si>
  <si>
    <t>Papoušek Michal</t>
  </si>
  <si>
    <t>Orság Tomáš</t>
  </si>
  <si>
    <t>Růžička Michal</t>
  </si>
  <si>
    <t>Martínek Richard</t>
  </si>
  <si>
    <t>Dočkalová Iveta</t>
  </si>
  <si>
    <t>Včelica Tomáš</t>
  </si>
  <si>
    <t>Včelica Michal</t>
  </si>
  <si>
    <t>Mrnuštík Radek</t>
  </si>
  <si>
    <t>Mrnuštík Milan</t>
  </si>
  <si>
    <t>Daňa Josef</t>
  </si>
  <si>
    <t>Roedlová Adéla</t>
  </si>
  <si>
    <t>Helšusová Bětka</t>
  </si>
  <si>
    <t>Rieger Lumír</t>
  </si>
  <si>
    <t>Cabal David</t>
  </si>
  <si>
    <t>Prajerová Sabina</t>
  </si>
  <si>
    <t>Havran Martin</t>
  </si>
  <si>
    <t>Dobrovolná Jaroslava</t>
  </si>
  <si>
    <t>Handl Petr</t>
  </si>
  <si>
    <t>Polášek Jan</t>
  </si>
  <si>
    <t>Prajer Zdeněk</t>
  </si>
  <si>
    <t>Vepryk Alexander</t>
  </si>
  <si>
    <t>Kroppová Alexandra</t>
  </si>
  <si>
    <t>Pospíšil David</t>
  </si>
  <si>
    <t>Malý Jaromír</t>
  </si>
  <si>
    <t>Lahodná Kateřina</t>
  </si>
  <si>
    <t>Vlachová Dana</t>
  </si>
  <si>
    <t>Škvor Václav</t>
  </si>
  <si>
    <t>Rejhon Zdeněk</t>
  </si>
  <si>
    <t>Rejhon Martin</t>
  </si>
  <si>
    <t>Rejhonová Jitka</t>
  </si>
  <si>
    <t>Bébar Zdeněk</t>
  </si>
  <si>
    <t>Mollinová Lenka</t>
  </si>
  <si>
    <t>Braičev Radek</t>
  </si>
  <si>
    <t>Březinová Lenka</t>
  </si>
  <si>
    <t>Hájek Martin</t>
  </si>
  <si>
    <t>Chalupecká Zdena</t>
  </si>
  <si>
    <t>Vybíralík Vojtěch</t>
  </si>
  <si>
    <t>Hájek Ladislav</t>
  </si>
  <si>
    <t>Macho Pavel</t>
  </si>
  <si>
    <t>Riegerová Michaela</t>
  </si>
  <si>
    <t>Malík Petr</t>
  </si>
  <si>
    <t>Čapková Vladimíra</t>
  </si>
  <si>
    <t>Harant Milan</t>
  </si>
  <si>
    <t>Nusková Zdena</t>
  </si>
  <si>
    <t>Nusko Josef</t>
  </si>
  <si>
    <t>Trojanová Jana</t>
  </si>
  <si>
    <t>Trojan Václav</t>
  </si>
  <si>
    <t>Topič Roman</t>
  </si>
  <si>
    <t>Dvořák Daniel</t>
  </si>
  <si>
    <t>Černák Marek</t>
  </si>
  <si>
    <t>Handlová Simona</t>
  </si>
  <si>
    <t>Simandl Jan</t>
  </si>
  <si>
    <t>Barša Petr</t>
  </si>
  <si>
    <t>Svoboda Lukáš</t>
  </si>
  <si>
    <t>Souček Dušan</t>
  </si>
  <si>
    <t>Souček Pavel</t>
  </si>
  <si>
    <t>Bendová Veronika</t>
  </si>
  <si>
    <t>Dostál Michal</t>
  </si>
  <si>
    <t>Koubský Adam</t>
  </si>
  <si>
    <t>Kamarád Tomáš</t>
  </si>
  <si>
    <t>Kadidlová Věra</t>
  </si>
  <si>
    <t>Lorenc Martin</t>
  </si>
  <si>
    <t>Dočkal Tomáš</t>
  </si>
  <si>
    <t>Chalupa Tomáš</t>
  </si>
  <si>
    <t>Metelka Radim</t>
  </si>
  <si>
    <t>Vašica Miroslav</t>
  </si>
  <si>
    <t>Zbránek Martin</t>
  </si>
  <si>
    <t>Valeš Milan</t>
  </si>
  <si>
    <t>Krejčí Jiří</t>
  </si>
  <si>
    <t>Petrášová Veronika</t>
  </si>
  <si>
    <t>Fryšová Anna</t>
  </si>
  <si>
    <t>Vorlíček Jan</t>
  </si>
  <si>
    <t>Hán Pavel</t>
  </si>
  <si>
    <t>Ernst Petr</t>
  </si>
  <si>
    <t>Poláková Pavla</t>
  </si>
  <si>
    <t>Salač Petr</t>
  </si>
  <si>
    <t>Vlachopulos Radim</t>
  </si>
  <si>
    <t>Vlachopulos Tomáš</t>
  </si>
  <si>
    <t>Kratochvíl David</t>
  </si>
  <si>
    <t>Smejkal Marek</t>
  </si>
  <si>
    <t>Jarský Marcel</t>
  </si>
  <si>
    <t>Kanea Jan</t>
  </si>
  <si>
    <t>Gajdoš Jakub</t>
  </si>
  <si>
    <t>Chupáň Marek</t>
  </si>
  <si>
    <t>Janáček Robert</t>
  </si>
  <si>
    <t>Nakládal Luděk</t>
  </si>
  <si>
    <t>Silný Jan</t>
  </si>
  <si>
    <t>Soldán David</t>
  </si>
  <si>
    <t>Hykel Vít</t>
  </si>
  <si>
    <t>Vítek Tomáš</t>
  </si>
  <si>
    <t>Mendík Petr</t>
  </si>
  <si>
    <t>Šot František</t>
  </si>
  <si>
    <t>Polach Jakub</t>
  </si>
  <si>
    <t>Chupáň Petr</t>
  </si>
  <si>
    <t>Štefan Jan</t>
  </si>
  <si>
    <t>Vaněk Vladan</t>
  </si>
  <si>
    <t>Fríd Petr</t>
  </si>
  <si>
    <t>Hlinka Michal</t>
  </si>
  <si>
    <t>Stančík Michal</t>
  </si>
  <si>
    <t>Havrda Lukáš</t>
  </si>
  <si>
    <t>Dostálek Pavel</t>
  </si>
  <si>
    <t>Dostálková Alice</t>
  </si>
  <si>
    <t>Kocman Radim</t>
  </si>
  <si>
    <t>Vyška Miroslav</t>
  </si>
  <si>
    <t>Koplík David</t>
  </si>
  <si>
    <t>Noha Jan</t>
  </si>
  <si>
    <t>Karbus Petr</t>
  </si>
  <si>
    <t>Karbus Tomáš</t>
  </si>
  <si>
    <t>Dirn Marcel</t>
  </si>
  <si>
    <t>Křišťan Ivo</t>
  </si>
  <si>
    <t>Nečacký Milan</t>
  </si>
  <si>
    <t>Porschová Tereza</t>
  </si>
  <si>
    <t>Hlavinka Jiří</t>
  </si>
  <si>
    <t>Bierská Mlada</t>
  </si>
  <si>
    <t>Bierski Radovan</t>
  </si>
  <si>
    <t>Černý Jakub</t>
  </si>
  <si>
    <t>Hána Miroslav</t>
  </si>
  <si>
    <t>Kubáň Radim</t>
  </si>
  <si>
    <t>Schön Václav</t>
  </si>
  <si>
    <t>Fantal Jakub</t>
  </si>
  <si>
    <t>Fantal Miroslav</t>
  </si>
  <si>
    <t>Fajmon Jiří</t>
  </si>
  <si>
    <t>Fajmon Michal</t>
  </si>
  <si>
    <t>Hána Karel</t>
  </si>
  <si>
    <t>Hánová Anna</t>
  </si>
  <si>
    <t>Havrlantová Vladimíra</t>
  </si>
  <si>
    <t>Hlaváčová Renata</t>
  </si>
  <si>
    <t>Honková Dagmar</t>
  </si>
  <si>
    <t>Honková Tereza</t>
  </si>
  <si>
    <t>Molenda Roman</t>
  </si>
  <si>
    <t>Korecký Petr</t>
  </si>
  <si>
    <t>Škaloud Ondřej</t>
  </si>
  <si>
    <t>Škaloud Vít</t>
  </si>
  <si>
    <t>Škaloudová Dita</t>
  </si>
  <si>
    <t>Levová Kateřina</t>
  </si>
  <si>
    <t>Lev David</t>
  </si>
  <si>
    <t>Rečka Michal</t>
  </si>
  <si>
    <t>Bebejová Jaroslava</t>
  </si>
  <si>
    <t>Pawlicová Eva</t>
  </si>
  <si>
    <t>Rennerová Alena</t>
  </si>
  <si>
    <t>Hrazdíra Petr</t>
  </si>
  <si>
    <t>Karnet Michal</t>
  </si>
  <si>
    <t>Chládek Jiří</t>
  </si>
  <si>
    <t>Chládková Monika</t>
  </si>
  <si>
    <t>Hyspecký Martin</t>
  </si>
  <si>
    <t>Novák Blahoslav</t>
  </si>
  <si>
    <t>Navrátil Lukáš</t>
  </si>
  <si>
    <t>Pospíšil Martin</t>
  </si>
  <si>
    <t>Radnicová Lenka</t>
  </si>
  <si>
    <t>Hradcová Hana</t>
  </si>
  <si>
    <t>Hradec Milan</t>
  </si>
  <si>
    <t>Erbenová Martina</t>
  </si>
  <si>
    <t>Tušek Vladimír</t>
  </si>
  <si>
    <t>Lišková Petra</t>
  </si>
  <si>
    <t>Krčma Jakub</t>
  </si>
  <si>
    <t>Lundák David</t>
  </si>
  <si>
    <t>Skácel Radek</t>
  </si>
  <si>
    <t>Janichová Jitka</t>
  </si>
  <si>
    <t>Nocar Pavel</t>
  </si>
  <si>
    <t>Míková Karolína</t>
  </si>
  <si>
    <t>Medlík Lukáš</t>
  </si>
  <si>
    <t>Medlík Miroslav</t>
  </si>
  <si>
    <t>Olbrecht Karel</t>
  </si>
  <si>
    <t>Modlitba Zdeněk</t>
  </si>
  <si>
    <t>Přehnal Václav</t>
  </si>
  <si>
    <t>Dušek Radomír</t>
  </si>
  <si>
    <t>Šácha Daniel</t>
  </si>
  <si>
    <t>Večerka Petr</t>
  </si>
  <si>
    <t>Dvořák Martin</t>
  </si>
  <si>
    <t>Janich Michal</t>
  </si>
  <si>
    <t>Chvostek David</t>
  </si>
  <si>
    <t>Pohajdová Alena</t>
  </si>
  <si>
    <t>Miškechová Ludmila</t>
  </si>
  <si>
    <t>Richterová Marie</t>
  </si>
  <si>
    <t>Kučírek Ondřej</t>
  </si>
  <si>
    <t>Skoupý Michal</t>
  </si>
  <si>
    <t>Staněk Jiří</t>
  </si>
  <si>
    <t>Šustová Alena</t>
  </si>
  <si>
    <t>Šustová Romana</t>
  </si>
  <si>
    <t>Šauer Petr</t>
  </si>
  <si>
    <t>Olah Luděk</t>
  </si>
  <si>
    <t>Chrastina Milan</t>
  </si>
  <si>
    <t>Skřivánek Jan</t>
  </si>
  <si>
    <t>Ligačová Tereza</t>
  </si>
  <si>
    <t>Kočička Karel</t>
  </si>
  <si>
    <t>Dvořák Petr</t>
  </si>
  <si>
    <t>Malý Pavel</t>
  </si>
  <si>
    <t>Král Josef</t>
  </si>
  <si>
    <t>Havlíček Zdeněk</t>
  </si>
  <si>
    <t>Bisaha Ondřej</t>
  </si>
  <si>
    <t>Kučera Lukáš</t>
  </si>
  <si>
    <t>Pavlíková Petra</t>
  </si>
  <si>
    <t>Kolář Jiří</t>
  </si>
  <si>
    <t>Šebela Rostislav</t>
  </si>
  <si>
    <t>Kolář Petr</t>
  </si>
  <si>
    <t>Gelnar Ondřej</t>
  </si>
  <si>
    <t>Emmer Tomáš</t>
  </si>
  <si>
    <t>Hasch David</t>
  </si>
  <si>
    <t>Kratochvíl Zbyněk</t>
  </si>
  <si>
    <t>Kutra Radomil</t>
  </si>
  <si>
    <t>Skoupý Petr</t>
  </si>
  <si>
    <t>Kadidlo David</t>
  </si>
  <si>
    <t>Šubertová Zuzana</t>
  </si>
  <si>
    <t>Roháčková Nikola</t>
  </si>
  <si>
    <t>Taranda Martin</t>
  </si>
  <si>
    <t>Kociánová Lucie</t>
  </si>
  <si>
    <t>Doruška Petr</t>
  </si>
  <si>
    <t>Sniehottová Iva</t>
  </si>
  <si>
    <t>Šárský Vojtěch</t>
  </si>
  <si>
    <t>Ješík Jaroslav</t>
  </si>
  <si>
    <t>Švrček Tomáš</t>
  </si>
  <si>
    <t>Žákovská Šárka</t>
  </si>
  <si>
    <t>Schreiber Václav</t>
  </si>
  <si>
    <t>Waloszková Pavlína</t>
  </si>
  <si>
    <t>Modlík Martin</t>
  </si>
  <si>
    <t>Ambrová Marcela</t>
  </si>
  <si>
    <t>Forgó Josef</t>
  </si>
  <si>
    <t>Zezula Zdeněk</t>
  </si>
  <si>
    <t>Zezula Jan</t>
  </si>
  <si>
    <t>Večerka Jan</t>
  </si>
  <si>
    <t>Tomášek Martin</t>
  </si>
  <si>
    <t>Šuková Věra</t>
  </si>
  <si>
    <t>Marko Ludvík</t>
  </si>
  <si>
    <t>Norek Bohumil</t>
  </si>
  <si>
    <t>Konupčík Radim</t>
  </si>
  <si>
    <t>Janeček Michal</t>
  </si>
  <si>
    <t>Šťasta Radek</t>
  </si>
  <si>
    <t>Dobrý Tomáš</t>
  </si>
  <si>
    <t>Hlaváč Otakar</t>
  </si>
  <si>
    <t>Rosenkranz Petr</t>
  </si>
  <si>
    <t>Svetková Jaroslava</t>
  </si>
  <si>
    <t>Krajčovič Adam</t>
  </si>
  <si>
    <t>Volfová Jana</t>
  </si>
  <si>
    <t>Karásek Pavel</t>
  </si>
  <si>
    <t>Cvešpr Martin</t>
  </si>
  <si>
    <t>Michalovič Jakub</t>
  </si>
  <si>
    <t>Michalovič Jan</t>
  </si>
  <si>
    <t>Krafek Tomáš</t>
  </si>
  <si>
    <t>Švarc Jakub</t>
  </si>
  <si>
    <t>Vejtrubová Jaroslava</t>
  </si>
  <si>
    <t>Raška Pavel</t>
  </si>
  <si>
    <t>Honskus Matěj</t>
  </si>
  <si>
    <t>Honskus Filip</t>
  </si>
  <si>
    <t>Fafílek Aleš</t>
  </si>
  <si>
    <t>Zlámal Radek</t>
  </si>
  <si>
    <t>Hradílková Katka</t>
  </si>
  <si>
    <t>Bureš David</t>
  </si>
  <si>
    <t>Komár Ivo</t>
  </si>
  <si>
    <t>Němečková Šárka</t>
  </si>
  <si>
    <t>Putík Vladimír</t>
  </si>
  <si>
    <t>Komínek Vladimír</t>
  </si>
  <si>
    <t>Rejhonová Lenka</t>
  </si>
  <si>
    <t>Raška Tomáš</t>
  </si>
  <si>
    <t>Raška Jaromír</t>
  </si>
  <si>
    <t>Rachunková Martina</t>
  </si>
  <si>
    <t>Fryc Karel</t>
  </si>
  <si>
    <t>Homolová Martina</t>
  </si>
  <si>
    <t>Škurková Lenka</t>
  </si>
  <si>
    <t>Skoupý Martin</t>
  </si>
  <si>
    <t>Holubová Jitka</t>
  </si>
  <si>
    <t>Veřmirovský Milan</t>
  </si>
  <si>
    <t>Mikulenková Vladislava</t>
  </si>
  <si>
    <t>Melnarová Šárka</t>
  </si>
  <si>
    <t>Kladivová Ivana</t>
  </si>
  <si>
    <t>Bis Filip</t>
  </si>
  <si>
    <t>Dohnalová Monika</t>
  </si>
  <si>
    <t>Dohnalová Barbora</t>
  </si>
  <si>
    <t>Dohnalová Dagmar</t>
  </si>
  <si>
    <t>Dohnal František</t>
  </si>
  <si>
    <t>Petrželová Marta</t>
  </si>
  <si>
    <t>Kníže Katalin</t>
  </si>
  <si>
    <t>Doležálek Adam</t>
  </si>
  <si>
    <t>Bilíková Milena</t>
  </si>
  <si>
    <t>Bilík Milan</t>
  </si>
  <si>
    <t>Kolářová Eva</t>
  </si>
  <si>
    <t>Janáček Jaroslav</t>
  </si>
  <si>
    <t>Krubner Jiří</t>
  </si>
  <si>
    <t>Prajer Jan</t>
  </si>
  <si>
    <t>Veselák David</t>
  </si>
  <si>
    <t>Tietze Milan</t>
  </si>
  <si>
    <t>Císař Ladislav</t>
  </si>
  <si>
    <t>Rébl Miloslav</t>
  </si>
  <si>
    <t>Zouna Jiří</t>
  </si>
  <si>
    <t>Bartošková Lucie</t>
  </si>
  <si>
    <t>Hrabalík Aleš</t>
  </si>
  <si>
    <t>Kuthan Vít</t>
  </si>
  <si>
    <t>Wolf Jakub</t>
  </si>
  <si>
    <t>Komínek Miroslav</t>
  </si>
  <si>
    <t>Zlámal Radoslav</t>
  </si>
  <si>
    <t>Řezníček Pavel</t>
  </si>
  <si>
    <t>Horn Vladimír</t>
  </si>
  <si>
    <t>Láska Tomáš</t>
  </si>
  <si>
    <t>Fintes Zdeněk</t>
  </si>
  <si>
    <t>Fintes Jan</t>
  </si>
  <si>
    <t>Fintesová Jitka</t>
  </si>
  <si>
    <t>Fintesová Kateřina</t>
  </si>
  <si>
    <t>Bertels David</t>
  </si>
  <si>
    <t>Drbohlavová Veronika</t>
  </si>
  <si>
    <t>Halvadžievová Kristýna</t>
  </si>
  <si>
    <t>Doleželová Markéta</t>
  </si>
  <si>
    <t>Wolf Jan</t>
  </si>
  <si>
    <t>Holý Tomáš</t>
  </si>
  <si>
    <t>Skopový Petr</t>
  </si>
  <si>
    <t>Smolíková Marie</t>
  </si>
  <si>
    <t>Tošovská Tereza</t>
  </si>
  <si>
    <t>Baranová Barbora</t>
  </si>
  <si>
    <t>Baran Jakub</t>
  </si>
  <si>
    <t>Vltavský Radek</t>
  </si>
  <si>
    <t>Vráblíková Vladimíra</t>
  </si>
  <si>
    <t>Vráblík Josef</t>
  </si>
  <si>
    <t>Čechová Markéta</t>
  </si>
  <si>
    <t>Bodnár Petr</t>
  </si>
  <si>
    <t>Sniehottová Kamila</t>
  </si>
  <si>
    <t>Miškechová Eva</t>
  </si>
  <si>
    <t>Ječný Lukáš</t>
  </si>
  <si>
    <t>Luxa Radek</t>
  </si>
  <si>
    <t>Matoušů Martina</t>
  </si>
  <si>
    <t>Remiš Jiří</t>
  </si>
  <si>
    <t>Broumská Hana</t>
  </si>
  <si>
    <t>Petrů Martin</t>
  </si>
  <si>
    <t>Dvorník Tomáš</t>
  </si>
  <si>
    <t>Mrázek Jiří</t>
  </si>
  <si>
    <t>Čejka Jaroslav</t>
  </si>
  <si>
    <t>Skála Petr</t>
  </si>
  <si>
    <t>Mejzlík Michal</t>
  </si>
  <si>
    <t>Němec Jakub</t>
  </si>
  <si>
    <t>Šebela Vít</t>
  </si>
  <si>
    <t>Lux Jaromír</t>
  </si>
  <si>
    <t>Bednář Petr</t>
  </si>
  <si>
    <t>Bednář Martin</t>
  </si>
  <si>
    <t>Valentová Martina</t>
  </si>
  <si>
    <t>Hostašová Daniela</t>
  </si>
  <si>
    <t>Dvorská Michaela</t>
  </si>
  <si>
    <t>Richterová Kateřina</t>
  </si>
  <si>
    <t>Tichá Andrea</t>
  </si>
  <si>
    <t>Coufalíková Petra</t>
  </si>
  <si>
    <t>Richterová Radka</t>
  </si>
  <si>
    <t>Vlček Marek</t>
  </si>
  <si>
    <t>Doležálek Vratislav</t>
  </si>
  <si>
    <t>Sopko Jakub</t>
  </si>
  <si>
    <t>Sodoma Kamil</t>
  </si>
  <si>
    <t>Dostálek Matouš</t>
  </si>
  <si>
    <t>Škop Michal</t>
  </si>
  <si>
    <t>Houžvová Veronika</t>
  </si>
  <si>
    <t>Pekárek Aleš</t>
  </si>
  <si>
    <t>Pekárková Zuzana</t>
  </si>
  <si>
    <t>Trvajová Miroslava</t>
  </si>
  <si>
    <t>Barbořík Libor</t>
  </si>
  <si>
    <t>Salaj Miroslav</t>
  </si>
  <si>
    <t>Salajová Petra</t>
  </si>
  <si>
    <t>Klimánek Vladimír</t>
  </si>
  <si>
    <t>Pokorný Jiří</t>
  </si>
  <si>
    <t>Pekárek Vadim</t>
  </si>
  <si>
    <t>Lanča Věroslav</t>
  </si>
  <si>
    <t>Zavadilová Romana</t>
  </si>
  <si>
    <t>Jiráček Jan</t>
  </si>
  <si>
    <t>Volná Tereza</t>
  </si>
  <si>
    <t>Dostálová Jana</t>
  </si>
  <si>
    <t>Petrušová Lucie</t>
  </si>
  <si>
    <t>Pospíšil Ondřej</t>
  </si>
  <si>
    <t>Fabián Michal</t>
  </si>
  <si>
    <t>Tošenovjan Marek</t>
  </si>
  <si>
    <t>Šimíková Kamila</t>
  </si>
  <si>
    <t>Nováčková Tereza</t>
  </si>
  <si>
    <t>Tlolková Magda</t>
  </si>
  <si>
    <t>Žižková Kristýna</t>
  </si>
  <si>
    <t>Cigánek Jakub</t>
  </si>
  <si>
    <t>Kludková Martina</t>
  </si>
  <si>
    <t>Michenková Šárka</t>
  </si>
  <si>
    <t>Hrouzová Adéla</t>
  </si>
  <si>
    <t>Hrachovcová Petra</t>
  </si>
  <si>
    <t>Kokešová Petra</t>
  </si>
  <si>
    <t>Jedlicsková Petra</t>
  </si>
  <si>
    <t>Dubec Vít</t>
  </si>
  <si>
    <t>Gazda Dalibor</t>
  </si>
  <si>
    <t>Kmetová Andrea</t>
  </si>
  <si>
    <t>Němec Lukáš</t>
  </si>
  <si>
    <t>Hurych Dominik</t>
  </si>
  <si>
    <t>Čeladník Petr</t>
  </si>
  <si>
    <t>Janoušková Tereza</t>
  </si>
  <si>
    <t>Talašová Jitka</t>
  </si>
  <si>
    <t>Olyšarová Růžena</t>
  </si>
  <si>
    <t>Rieger Petr</t>
  </si>
  <si>
    <t>Kolafa Vladimír</t>
  </si>
  <si>
    <t>Martinec Petr</t>
  </si>
  <si>
    <t>Hliněný Miroslav</t>
  </si>
  <si>
    <t>Neugebauerová Lenka</t>
  </si>
  <si>
    <t>Neugebauer Josef</t>
  </si>
  <si>
    <t>Neugebauerová Klára</t>
  </si>
  <si>
    <t>Bartošová Iva</t>
  </si>
  <si>
    <t>Bartoš Petr</t>
  </si>
  <si>
    <t>Rejchrtová Iva</t>
  </si>
  <si>
    <t>Ščučinský Petr</t>
  </si>
  <si>
    <t>Šuková Barbora</t>
  </si>
  <si>
    <t>Šuková Magdalena</t>
  </si>
  <si>
    <t>Šuková Michaela</t>
  </si>
  <si>
    <t>Čegan Vlastimil</t>
  </si>
  <si>
    <t>Zieczowski Oto</t>
  </si>
  <si>
    <t>Hoffman Roman</t>
  </si>
  <si>
    <t>Němeček Karel</t>
  </si>
  <si>
    <t>Tolar David</t>
  </si>
  <si>
    <t>Sladká Anna</t>
  </si>
  <si>
    <t>Musich Roman</t>
  </si>
  <si>
    <t>Martínek Pavel</t>
  </si>
  <si>
    <t>Černý Patrik</t>
  </si>
  <si>
    <t>Polák Vladimír</t>
  </si>
  <si>
    <t>Matys Michal</t>
  </si>
  <si>
    <t>Viktora David</t>
  </si>
  <si>
    <t>Wysoglad Jan</t>
  </si>
  <si>
    <t>Filip Tomáš</t>
  </si>
  <si>
    <t>Smrčka Jiří</t>
  </si>
  <si>
    <t>Pajdla Martin</t>
  </si>
  <si>
    <t>Šárská Michaela</t>
  </si>
  <si>
    <t>Poláková Marcela</t>
  </si>
  <si>
    <t>Cónová Anna</t>
  </si>
  <si>
    <t>Petrošová Lucie</t>
  </si>
  <si>
    <t>Decastellová Jana</t>
  </si>
  <si>
    <t>Kollárik Lukáš</t>
  </si>
  <si>
    <t>Hálová Kateřina</t>
  </si>
  <si>
    <t>Adámek Martin</t>
  </si>
  <si>
    <t>Krasula Stanislav</t>
  </si>
  <si>
    <t>Berka Lukáš</t>
  </si>
  <si>
    <t>Votík Tomáš</t>
  </si>
  <si>
    <t>Toman Robin</t>
  </si>
  <si>
    <t>Sekaninová Tereza</t>
  </si>
  <si>
    <t>Svobodová Karolína</t>
  </si>
  <si>
    <t>Kačer Jan</t>
  </si>
  <si>
    <t>Luxová Barbora</t>
  </si>
  <si>
    <t>Zelený Antonín</t>
  </si>
  <si>
    <t>Bazalová Eva</t>
  </si>
  <si>
    <t>Janeček Robert</t>
  </si>
  <si>
    <t>Kolafová Monika</t>
  </si>
  <si>
    <t>Mizerová Eva</t>
  </si>
  <si>
    <t>Benešová Aneta</t>
  </si>
  <si>
    <t>Fanta Jiří</t>
  </si>
  <si>
    <t>Černý Pavel</t>
  </si>
  <si>
    <t>Krampera Vojtěch</t>
  </si>
  <si>
    <t>Drozd Tomáš</t>
  </si>
  <si>
    <t>Drozd Michal</t>
  </si>
  <si>
    <t>Kopřiva Jan</t>
  </si>
  <si>
    <t>Kopřivová Pavlína</t>
  </si>
  <si>
    <t>Holý Marek</t>
  </si>
  <si>
    <t>Hrček Martin</t>
  </si>
  <si>
    <t>Kania Ondřej</t>
  </si>
  <si>
    <t>Čaňo Adam</t>
  </si>
  <si>
    <t>Zoubková Lucie</t>
  </si>
  <si>
    <t>Kania Jindřich</t>
  </si>
  <si>
    <t>Hnízdil Jakub</t>
  </si>
  <si>
    <t>Arlt Milan</t>
  </si>
  <si>
    <t>Jiráčková Pavlína</t>
  </si>
  <si>
    <t>Roubalík Petr</t>
  </si>
  <si>
    <t>Rajhelová Zdeňka</t>
  </si>
  <si>
    <t>Bednář Pavel</t>
  </si>
  <si>
    <t>Herentinová Ester</t>
  </si>
  <si>
    <t>Balek Marcel</t>
  </si>
  <si>
    <t>Ježík Tomáš</t>
  </si>
  <si>
    <t>Doležílek Petr</t>
  </si>
  <si>
    <t>Strakošová Sára</t>
  </si>
  <si>
    <t>Razima Martin</t>
  </si>
  <si>
    <t>Zinke Lukáš</t>
  </si>
  <si>
    <t>Němec Arnošt</t>
  </si>
  <si>
    <t>Mašek Jaroslav</t>
  </si>
  <si>
    <t>Kabát Ondřej</t>
  </si>
  <si>
    <t>Trnka Vojtěch</t>
  </si>
  <si>
    <t>Hubinger Josef</t>
  </si>
  <si>
    <t>Římská Michaela</t>
  </si>
  <si>
    <t>Lakomý Hynek</t>
  </si>
  <si>
    <t>Svoboda Libor</t>
  </si>
  <si>
    <t>Římská Hana</t>
  </si>
  <si>
    <t>Smatana Roman</t>
  </si>
  <si>
    <t>Bubeník Martin</t>
  </si>
  <si>
    <t>Mitera Pavel</t>
  </si>
  <si>
    <t>Švec Pavel</t>
  </si>
  <si>
    <t>Mahrová Marie</t>
  </si>
  <si>
    <t>Čosičová Vesna</t>
  </si>
  <si>
    <t>Čosič Rajko</t>
  </si>
  <si>
    <t>Zemlyakov Oleg</t>
  </si>
  <si>
    <t>Špačková Alžběta</t>
  </si>
  <si>
    <t>Šarközi Ondřej</t>
  </si>
  <si>
    <t>Kutáč Martin</t>
  </si>
  <si>
    <t>Večerka Miroslav</t>
  </si>
  <si>
    <t>Možnar Radim</t>
  </si>
  <si>
    <t>Bubík Michal</t>
  </si>
  <si>
    <t>Říha Michal</t>
  </si>
  <si>
    <t>Trebichalská Lucie</t>
  </si>
  <si>
    <t>Tučková Alexandra</t>
  </si>
  <si>
    <t>Kričfalušová Denisa</t>
  </si>
  <si>
    <t>Stříbrská Lucie</t>
  </si>
  <si>
    <t>Zelenka Vladimír</t>
  </si>
  <si>
    <t>Hradílek Adolf</t>
  </si>
  <si>
    <t>Hradílková Ladislava</t>
  </si>
  <si>
    <t>Houserková Jana</t>
  </si>
  <si>
    <t>Houserek Ivo</t>
  </si>
  <si>
    <t>Krafková Jana</t>
  </si>
  <si>
    <t>Krasulová Kamila</t>
  </si>
  <si>
    <t>Široká Ilona</t>
  </si>
  <si>
    <t>Brixelová Nikola</t>
  </si>
  <si>
    <t>Horáčková Sylvie</t>
  </si>
  <si>
    <t>Knoflíčková Simona</t>
  </si>
  <si>
    <t>Soukup Patrik</t>
  </si>
  <si>
    <t>Mikulecká Zdeňka</t>
  </si>
  <si>
    <t>Macíček Jaroslav</t>
  </si>
  <si>
    <t>Cimbálník Jakub</t>
  </si>
  <si>
    <t>Rendlová Lenka</t>
  </si>
  <si>
    <t>Kadaníková Pavla</t>
  </si>
  <si>
    <t>Víšek Martin</t>
  </si>
  <si>
    <t>Řeháková Zuzana</t>
  </si>
  <si>
    <t>Kleveta Ladislav</t>
  </si>
  <si>
    <t>Zsigrai Miroslav</t>
  </si>
  <si>
    <t>Hrstka David</t>
  </si>
  <si>
    <t>Novák Matěj</t>
  </si>
  <si>
    <t>Žid Lukáš</t>
  </si>
  <si>
    <t>Svoboda Bohumil</t>
  </si>
  <si>
    <t>Lépová Dobrunka</t>
  </si>
  <si>
    <t>Cimbálník Pavel</t>
  </si>
  <si>
    <t>Vyhnánek Leoš</t>
  </si>
  <si>
    <t>Kosíková Marcela</t>
  </si>
  <si>
    <t>Kováč Kryštof</t>
  </si>
  <si>
    <t>Pavelková Lucie</t>
  </si>
  <si>
    <t>Dybalová Iveta</t>
  </si>
  <si>
    <t>Pečivová Andrea</t>
  </si>
  <si>
    <t>Černý Tomáš</t>
  </si>
  <si>
    <t>Černá Marie</t>
  </si>
  <si>
    <t>Jírová Lucie</t>
  </si>
  <si>
    <t>Dunger Kerstin</t>
  </si>
  <si>
    <t>Neuhierl Christoph</t>
  </si>
  <si>
    <t>Neuhierl Marlies</t>
  </si>
  <si>
    <t>Tiekala Jakub</t>
  </si>
  <si>
    <t>Springerová Adéla</t>
  </si>
  <si>
    <t>Nikodém Vladimír</t>
  </si>
  <si>
    <t>Roupec Václav</t>
  </si>
  <si>
    <t>Štantejský Miloš</t>
  </si>
  <si>
    <t>Gabriel Zdeněk</t>
  </si>
  <si>
    <t>Hošek Vladislav</t>
  </si>
  <si>
    <t>Šebesta Zdeněk</t>
  </si>
  <si>
    <t>Smuž Karel</t>
  </si>
  <si>
    <t>Buček Pavel</t>
  </si>
  <si>
    <t>Klimek Tomáš</t>
  </si>
  <si>
    <t>Solař Jiří</t>
  </si>
  <si>
    <t>Třetinová Markéta</t>
  </si>
  <si>
    <t>Chylek Michal</t>
  </si>
  <si>
    <t>Bratovanov Petr</t>
  </si>
  <si>
    <t>Jendruščák Roman</t>
  </si>
  <si>
    <t>Květoň Petr</t>
  </si>
  <si>
    <t>Jandová Karolína</t>
  </si>
  <si>
    <t>Janda Roman</t>
  </si>
  <si>
    <t>Jandová Jana</t>
  </si>
  <si>
    <t>Polášek Milan</t>
  </si>
  <si>
    <t>Bílek Rudolf</t>
  </si>
  <si>
    <t>Bláhová Jiřina</t>
  </si>
  <si>
    <t>Schreiberová Vladislava</t>
  </si>
  <si>
    <t>Mrázek Adam</t>
  </si>
  <si>
    <t>Kadlčík David</t>
  </si>
  <si>
    <t>Melichar Tomáš</t>
  </si>
  <si>
    <t>Burešová Daniela</t>
  </si>
  <si>
    <t>Bureš Tomáš</t>
  </si>
  <si>
    <t>Doleželová Anna</t>
  </si>
  <si>
    <t>Bureš Daniel</t>
  </si>
  <si>
    <t>Volf Milan</t>
  </si>
  <si>
    <t>Šilhavý Lubor</t>
  </si>
  <si>
    <t>Zábranský Martin</t>
  </si>
  <si>
    <t>Soustružníková Věra</t>
  </si>
  <si>
    <t>Soustružníková Eva</t>
  </si>
  <si>
    <t>Placrová Zuzana</t>
  </si>
  <si>
    <t>Sassmannová Pavlína</t>
  </si>
  <si>
    <t>Pašek Josef</t>
  </si>
  <si>
    <t>Placr Václav</t>
  </si>
  <si>
    <t>Fencl Hynek</t>
  </si>
  <si>
    <t>Paleček Vladimír</t>
  </si>
  <si>
    <t>Šupler Petr</t>
  </si>
  <si>
    <t>Proška Jiří</t>
  </si>
  <si>
    <t>Kuštein David</t>
  </si>
  <si>
    <t>Racek Pavel</t>
  </si>
  <si>
    <t>Slámová Alžběta</t>
  </si>
  <si>
    <t>Vejražková Soňa</t>
  </si>
  <si>
    <t>Bukovjan Daniel</t>
  </si>
  <si>
    <t>Lojka Jakub</t>
  </si>
  <si>
    <t>Lojka Michal</t>
  </si>
  <si>
    <t>Naď Dušan</t>
  </si>
  <si>
    <t>Toman Lukáš</t>
  </si>
  <si>
    <t>Kopecká Veronika</t>
  </si>
  <si>
    <t>Vašák Miroslav</t>
  </si>
  <si>
    <t>Juklíčková Petra</t>
  </si>
  <si>
    <t>Lojka Karel</t>
  </si>
  <si>
    <t>Liška Václav</t>
  </si>
  <si>
    <t>Talaš Petr</t>
  </si>
  <si>
    <t>Mihál Lukáš</t>
  </si>
  <si>
    <t>Talašová Jana</t>
  </si>
  <si>
    <t>Talašová Kateřina</t>
  </si>
  <si>
    <t>Žurková Silvie</t>
  </si>
  <si>
    <t>Stareček Jaromír</t>
  </si>
  <si>
    <t>Žurek Roman</t>
  </si>
  <si>
    <t>Pargáčová Vlasta</t>
  </si>
  <si>
    <t>Šmída Jan</t>
  </si>
  <si>
    <t>Staněk Jan</t>
  </si>
  <si>
    <t>Ludačková Blanka</t>
  </si>
  <si>
    <t>Lisová Eliška</t>
  </si>
  <si>
    <t>Lisa Vojtěch</t>
  </si>
  <si>
    <t>Jiroušek Michal</t>
  </si>
  <si>
    <t>Dicse Vojtěch</t>
  </si>
  <si>
    <t>Skočil David</t>
  </si>
  <si>
    <t>Skočil Daniel</t>
  </si>
  <si>
    <t>Vrba David</t>
  </si>
  <si>
    <t>Gala Lukáš</t>
  </si>
  <si>
    <t>Rychlíková Zuzana</t>
  </si>
  <si>
    <t>Tračík Josef</t>
  </si>
  <si>
    <t>Krejčíčková Klára</t>
  </si>
  <si>
    <t>Táborský Petr</t>
  </si>
  <si>
    <t>Adámková Lenka</t>
  </si>
  <si>
    <t>Siuda Jiří</t>
  </si>
  <si>
    <t>Parwa Martin</t>
  </si>
  <si>
    <t>Machala Petr</t>
  </si>
  <si>
    <t>Juroszek Jan</t>
  </si>
  <si>
    <t>Sedláček Dan</t>
  </si>
  <si>
    <t>Blažek Lubomír</t>
  </si>
  <si>
    <t>Polišenský Tomáš</t>
  </si>
  <si>
    <t>Jindráková Miloslava</t>
  </si>
  <si>
    <t>Bednářová Lucie</t>
  </si>
  <si>
    <t>Hochmal Aleš</t>
  </si>
  <si>
    <t>Šklíba Jakub</t>
  </si>
  <si>
    <t>Pazderka Michal</t>
  </si>
  <si>
    <t>Jakl Zbyněk</t>
  </si>
  <si>
    <t>Waligorová Tereza</t>
  </si>
  <si>
    <t>Eliášová Lucie</t>
  </si>
  <si>
    <t>Froněk Jaroslav</t>
  </si>
  <si>
    <t>Gardáš Jan</t>
  </si>
  <si>
    <t>Volf Lukáš</t>
  </si>
  <si>
    <t>Kvíz Václav</t>
  </si>
  <si>
    <t>Kasková Alice</t>
  </si>
  <si>
    <t>Pohajda Ondřej</t>
  </si>
  <si>
    <t>Průcha Petr</t>
  </si>
  <si>
    <t>Mikulecká Alina</t>
  </si>
  <si>
    <t>Tóth David</t>
  </si>
  <si>
    <t>Vídenský Roman</t>
  </si>
  <si>
    <t>Křemen Jan</t>
  </si>
  <si>
    <t>Himerová Vendula</t>
  </si>
  <si>
    <t>Bittner Jan</t>
  </si>
  <si>
    <t>Šípek Jan</t>
  </si>
  <si>
    <t>Pätoprstý Milan</t>
  </si>
  <si>
    <t>Tarandová Lenka</t>
  </si>
  <si>
    <t>Derzsi Ladislav</t>
  </si>
  <si>
    <t>Palovič Juraj</t>
  </si>
  <si>
    <t>Paytina Ján</t>
  </si>
  <si>
    <t>Do Minh Hieu</t>
  </si>
  <si>
    <t>Hudec Jan</t>
  </si>
  <si>
    <t>Kadidlo Pavel</t>
  </si>
  <si>
    <t>Loukota Petr</t>
  </si>
  <si>
    <t>Halíř Jiří</t>
  </si>
  <si>
    <t>Jurek Dominik</t>
  </si>
  <si>
    <t>Patočka Jan</t>
  </si>
  <si>
    <t>Vybíral Petr</t>
  </si>
  <si>
    <t>Kohnová Sára</t>
  </si>
  <si>
    <t>Krvačná Pavlína</t>
  </si>
  <si>
    <t>Dvorník Martin</t>
  </si>
  <si>
    <t>Nguyen Tat Anh Tuan</t>
  </si>
  <si>
    <t>Dlab Michal</t>
  </si>
  <si>
    <t>Exner Zbyněk</t>
  </si>
  <si>
    <t>Ouředník Petr</t>
  </si>
  <si>
    <t>Krupičková Iveta</t>
  </si>
  <si>
    <t>Krása Radek</t>
  </si>
  <si>
    <t>Košnar Karel</t>
  </si>
  <si>
    <t>Beňuš Radek</t>
  </si>
  <si>
    <t>Marešová Hana</t>
  </si>
  <si>
    <t>Polák Martin</t>
  </si>
  <si>
    <t>Kotlárová Irena</t>
  </si>
  <si>
    <t>Kelarová Markéta</t>
  </si>
  <si>
    <t>Danihelová Monika</t>
  </si>
  <si>
    <t>Bruckner Jaromír</t>
  </si>
  <si>
    <t>Podhajská Lenka</t>
  </si>
  <si>
    <t>Kociánová Marie</t>
  </si>
  <si>
    <t>Škubala Ladislav</t>
  </si>
  <si>
    <t>Hub Jiří</t>
  </si>
  <si>
    <t>Steinitz Radek</t>
  </si>
  <si>
    <t>Zjavka Michal</t>
  </si>
  <si>
    <t>Mraček Jan</t>
  </si>
  <si>
    <t>Odvárka Petr</t>
  </si>
  <si>
    <t>Malárik Michal</t>
  </si>
  <si>
    <t>Hubingerová Barbora</t>
  </si>
  <si>
    <t>Drábeček Karel</t>
  </si>
  <si>
    <t>Hajdušková Hana</t>
  </si>
  <si>
    <t>Ďurneková Ludmila</t>
  </si>
  <si>
    <t>Hemplová Lenka</t>
  </si>
  <si>
    <t>Slavíková Kristýna</t>
  </si>
  <si>
    <t>Zimmel Karel</t>
  </si>
  <si>
    <t>Hamar Jan</t>
  </si>
  <si>
    <t>Málková Daniela</t>
  </si>
  <si>
    <t>Střelec Jindřich</t>
  </si>
  <si>
    <t>Kašpar František</t>
  </si>
  <si>
    <t>Strnadová Alexandra</t>
  </si>
  <si>
    <t>Smilková Jitka</t>
  </si>
  <si>
    <t>Raus Aleš</t>
  </si>
  <si>
    <t>Petr František</t>
  </si>
  <si>
    <t>Vomela Vladimír</t>
  </si>
  <si>
    <t>Köhler Tomáš</t>
  </si>
  <si>
    <t>Forst Martin</t>
  </si>
  <si>
    <t>Rusakov Nikola</t>
  </si>
  <si>
    <t>Babič Marcel</t>
  </si>
  <si>
    <t>Buček Vladimír</t>
  </si>
  <si>
    <t>Leitner Václav</t>
  </si>
  <si>
    <t>Švanda Adam</t>
  </si>
  <si>
    <t>Šebela David</t>
  </si>
  <si>
    <t>Placrová Lenka</t>
  </si>
  <si>
    <t>Jakubík Michael</t>
  </si>
  <si>
    <t>Bednář Otakar</t>
  </si>
  <si>
    <t>Janečková Linda</t>
  </si>
  <si>
    <t>Rous Adam</t>
  </si>
  <si>
    <t>Nečekalová Jolana</t>
  </si>
  <si>
    <t>Píšová Hana</t>
  </si>
  <si>
    <t>Řezníčková Aneta</t>
  </si>
  <si>
    <t>MGC Dráčata Pečky</t>
  </si>
  <si>
    <t>Vrzal Martin</t>
  </si>
  <si>
    <t>Vais Vojta</t>
  </si>
  <si>
    <t>Svoboda Dominik</t>
  </si>
  <si>
    <t>Mráz Aleš</t>
  </si>
  <si>
    <t>Labonek Pavel</t>
  </si>
  <si>
    <t>David Tomáš</t>
  </si>
  <si>
    <t>Foretník Štěpán</t>
  </si>
  <si>
    <t>Smrček Jaromír</t>
  </si>
  <si>
    <t>Šelepa Jan</t>
  </si>
  <si>
    <t>Flandera Jaroslav</t>
  </si>
  <si>
    <t>Štička Dalibor</t>
  </si>
  <si>
    <t>Rous Kamil</t>
  </si>
  <si>
    <t>Horák Martin</t>
  </si>
  <si>
    <t>Pivec Jan</t>
  </si>
  <si>
    <t>Maňásková Anna</t>
  </si>
  <si>
    <t>Smola Vladimír</t>
  </si>
  <si>
    <t>Akademie Minigolfu</t>
  </si>
  <si>
    <t>Vacková Aneta</t>
  </si>
  <si>
    <t>Chroust Karel</t>
  </si>
  <si>
    <t>Pačes Michal</t>
  </si>
  <si>
    <t>Janoch Lukáš</t>
  </si>
  <si>
    <t>Hrabal Petr</t>
  </si>
  <si>
    <t>Toman Jiří</t>
  </si>
  <si>
    <t>Nováková Nikola</t>
  </si>
  <si>
    <t>Květoňová Magdalena</t>
  </si>
  <si>
    <t>B</t>
  </si>
  <si>
    <t>mtg</t>
  </si>
  <si>
    <t>KP</t>
  </si>
  <si>
    <t>Tour</t>
  </si>
  <si>
    <t>PZ</t>
  </si>
  <si>
    <t>GP</t>
  </si>
  <si>
    <t>kol</t>
  </si>
  <si>
    <t>poř.</t>
  </si>
  <si>
    <t>příjmení</t>
  </si>
  <si>
    <t>kat.</t>
  </si>
  <si>
    <t>Sum</t>
  </si>
  <si>
    <t>prům.</t>
  </si>
  <si>
    <t>Pacovská Zuzana</t>
  </si>
  <si>
    <t>Ryklík Petr</t>
  </si>
  <si>
    <t>Csontos Michal</t>
  </si>
  <si>
    <t>Ištván Michal</t>
  </si>
  <si>
    <t>aktualizace</t>
  </si>
  <si>
    <t>Kadlecová Eva</t>
  </si>
  <si>
    <t>Kadlec Jan</t>
  </si>
  <si>
    <t>Kodat Petr</t>
  </si>
  <si>
    <t>Svoboda Boris</t>
  </si>
  <si>
    <t>Hnilička Tomáš</t>
  </si>
  <si>
    <t>BODOVÁNÍ</t>
  </si>
  <si>
    <t>LIGA</t>
  </si>
  <si>
    <t>Kolek Jakub</t>
  </si>
  <si>
    <t>Kropáčová Simona</t>
  </si>
  <si>
    <t>Sofka Dušan</t>
  </si>
  <si>
    <t>Sofková Michaela</t>
  </si>
  <si>
    <t>Schubert Vojtěch</t>
  </si>
  <si>
    <t>Jahn Tomáš</t>
  </si>
  <si>
    <t>Zontág Lubomír</t>
  </si>
  <si>
    <t>GK Bratislava (SK)</t>
  </si>
  <si>
    <t>Čibik Miroslav</t>
  </si>
  <si>
    <t>1.MGCT Prievidza (SK)</t>
  </si>
  <si>
    <t>Struhár Radovan</t>
  </si>
  <si>
    <t>MC Sopot (PL)</t>
  </si>
  <si>
    <t>Nečekalová Vladimíra</t>
  </si>
  <si>
    <t>Mrňávková Nikola</t>
  </si>
  <si>
    <t>Urbánek Lukáš</t>
  </si>
  <si>
    <t>Bílková Kateřina</t>
  </si>
  <si>
    <t>Tvrdý Jan</t>
  </si>
  <si>
    <t>Kocum Ondřej</t>
  </si>
  <si>
    <t>Ředitel turnaje:</t>
  </si>
  <si>
    <t>Hlavní rozhodčí:</t>
  </si>
  <si>
    <t>Rozhodčí:</t>
  </si>
  <si>
    <t>Jury:</t>
  </si>
  <si>
    <t>Šmoldasová Dominika</t>
  </si>
  <si>
    <t>Satoranský Milan</t>
  </si>
  <si>
    <t>Satoranská Kateřina</t>
  </si>
  <si>
    <t>Studnička Petr</t>
  </si>
  <si>
    <t>!!! NEUPRAVUJTE TO, NECHTE FORMÁTY JAK JSOU !!!</t>
  </si>
  <si>
    <t>Čech Matěj</t>
  </si>
  <si>
    <t>Christou David</t>
  </si>
  <si>
    <t>Kala Radek</t>
  </si>
  <si>
    <t>Krumhanzl Daniel</t>
  </si>
  <si>
    <t>Krumhanzlová Gabriela</t>
  </si>
  <si>
    <t>Tomášek Petr</t>
  </si>
  <si>
    <t>Šebej-Koval Martin</t>
  </si>
  <si>
    <t>Myšák Ondřej</t>
  </si>
  <si>
    <t>Krompolc Martin</t>
  </si>
  <si>
    <t>Masopust Tomáš</t>
  </si>
  <si>
    <t>dospělí</t>
  </si>
  <si>
    <t>junioři</t>
  </si>
  <si>
    <t>Svůj klub vymažte a napište až dolů, pro kontrolu to bude počítat počet hráčů, ale ne startovné</t>
  </si>
  <si>
    <t>juniorky</t>
  </si>
  <si>
    <t>žáci</t>
  </si>
  <si>
    <t>žákyně</t>
  </si>
  <si>
    <t>muži</t>
  </si>
  <si>
    <t>ženy</t>
  </si>
  <si>
    <t>senioři</t>
  </si>
  <si>
    <t>senioři2</t>
  </si>
  <si>
    <t>seniorky</t>
  </si>
  <si>
    <t>Havlík Marián</t>
  </si>
  <si>
    <t>mládež</t>
  </si>
  <si>
    <t>STARTOVNÉ</t>
  </si>
  <si>
    <t>celkem</t>
  </si>
  <si>
    <t>počet hráčů v kategoriích</t>
  </si>
  <si>
    <t>počet hráčů celkem</t>
  </si>
  <si>
    <t>startovné celkem</t>
  </si>
  <si>
    <t>SEŘAZENÍ DLE:</t>
  </si>
  <si>
    <t>st.č.</t>
  </si>
  <si>
    <t>4</t>
  </si>
  <si>
    <t>5</t>
  </si>
  <si>
    <t>6</t>
  </si>
  <si>
    <t>7</t>
  </si>
  <si>
    <t>8</t>
  </si>
  <si>
    <t>Holčíková Jana</t>
  </si>
  <si>
    <t>Maňaska Michal</t>
  </si>
  <si>
    <t>Ondroušek Josef</t>
  </si>
  <si>
    <t>Ondroušek Jakub</t>
  </si>
  <si>
    <t>Tupá Magdalena</t>
  </si>
  <si>
    <t>POVOLIT MAKRA</t>
  </si>
  <si>
    <t>Mařík Johan</t>
  </si>
  <si>
    <t>Borovička Jakub</t>
  </si>
  <si>
    <t>Crkal Šimon</t>
  </si>
  <si>
    <t>Bertels Dominik</t>
  </si>
  <si>
    <t>Peřina Adam</t>
  </si>
  <si>
    <t>Bašus Martin</t>
  </si>
  <si>
    <t>Dvořák Dominik</t>
  </si>
  <si>
    <t>Kulhánková Tereza</t>
  </si>
  <si>
    <t>Partyková Aneta</t>
  </si>
  <si>
    <t>Pavlovčinová Zuzana</t>
  </si>
  <si>
    <t>Smolka David</t>
  </si>
  <si>
    <t>Smolka Jakub</t>
  </si>
  <si>
    <t>Hyspecká Kateřina</t>
  </si>
  <si>
    <t>Bláha Michal</t>
  </si>
  <si>
    <t>Fiedlerová Jana</t>
  </si>
  <si>
    <t>Pernický Marcel</t>
  </si>
  <si>
    <t>Kellnerová Jana</t>
  </si>
  <si>
    <t>Hawranek Vojtěch</t>
  </si>
  <si>
    <t>Truněček Martin</t>
  </si>
  <si>
    <t>Drozda Matouš</t>
  </si>
  <si>
    <t>Bukovjan Milan</t>
  </si>
  <si>
    <t>Štěpánek Jan</t>
  </si>
  <si>
    <t>Čejková Lucie</t>
  </si>
  <si>
    <t>Lehártová Daniela</t>
  </si>
  <si>
    <t>Kovář Jan</t>
  </si>
  <si>
    <t>Bajor Rostislav</t>
  </si>
  <si>
    <t>BODY</t>
  </si>
  <si>
    <t>během turnaje si lze seřazovat hráče dle, Start.čísla, Absolutního pořadí, nebo Kategorií</t>
  </si>
  <si>
    <t>Říha Oldřich</t>
  </si>
  <si>
    <t>Nečas Miloslav</t>
  </si>
  <si>
    <t>Pácha Dalibor</t>
  </si>
  <si>
    <t>Kabát Ludek</t>
  </si>
  <si>
    <t>Kabát Milan</t>
  </si>
  <si>
    <t>Gut Jiří</t>
  </si>
  <si>
    <t>Kliment Antonín</t>
  </si>
  <si>
    <t>Pernica Antonín</t>
  </si>
  <si>
    <t>Pobuda Antonín</t>
  </si>
  <si>
    <t>1</t>
  </si>
  <si>
    <t>2</t>
  </si>
  <si>
    <t>3</t>
  </si>
  <si>
    <t>údery na drahách</t>
  </si>
  <si>
    <t>provinění a trest</t>
  </si>
  <si>
    <t>Kočí Jakub</t>
  </si>
  <si>
    <t>Kočíb Antonín</t>
  </si>
  <si>
    <t>Sůsa Richard</t>
  </si>
  <si>
    <t>Zika Zdeněk</t>
  </si>
  <si>
    <t>Kalousek Jan</t>
  </si>
  <si>
    <t>Vaňová Kateřina</t>
  </si>
  <si>
    <t>Crkal Miloš</t>
  </si>
  <si>
    <t>TRESTY</t>
  </si>
  <si>
    <t>Bergerová Patricie</t>
  </si>
  <si>
    <t>Pavlata Miroslav</t>
  </si>
  <si>
    <t>Pavlata Tomáš</t>
  </si>
  <si>
    <t>Marek Lukáš</t>
  </si>
  <si>
    <t>Bartoš Andrzej</t>
  </si>
  <si>
    <t>MGC Rajhrad</t>
  </si>
  <si>
    <t>Bartošová Sylvie</t>
  </si>
  <si>
    <t>Krejčík Ladislav</t>
  </si>
  <si>
    <t>Šimon Martin</t>
  </si>
  <si>
    <t>Ognarová Krystyna</t>
  </si>
  <si>
    <t>Gladiš Martin</t>
  </si>
  <si>
    <t>Malík Jakub</t>
  </si>
  <si>
    <t>Mezsároszová Monika</t>
  </si>
  <si>
    <t>Bujárková Tereza</t>
  </si>
  <si>
    <t>Šramhauser Michael</t>
  </si>
  <si>
    <t>Jméno</t>
  </si>
  <si>
    <t>Klub</t>
  </si>
  <si>
    <t>reg. č.</t>
  </si>
  <si>
    <t>k1</t>
  </si>
  <si>
    <t>k2</t>
  </si>
  <si>
    <t>k3</t>
  </si>
  <si>
    <t>k4</t>
  </si>
  <si>
    <t>k5</t>
  </si>
  <si>
    <t>k6</t>
  </si>
  <si>
    <t>sum</t>
  </si>
  <si>
    <t>r3</t>
  </si>
  <si>
    <t>Ženy (ženy-Z, seniorky-Se, juniorky-Ju, žákyně-Jza)</t>
  </si>
  <si>
    <t>1.KOLO</t>
  </si>
  <si>
    <t>OSMIFINÁLE</t>
  </si>
  <si>
    <t>ČTVRTFINÁLE</t>
  </si>
  <si>
    <t>SEMIFINÁLE</t>
  </si>
  <si>
    <t>FINÁLE</t>
  </si>
  <si>
    <t>E 1</t>
  </si>
  <si>
    <t>1.muž</t>
  </si>
  <si>
    <t>32.muž</t>
  </si>
  <si>
    <t>B 1</t>
  </si>
  <si>
    <t>vítěz   E1</t>
  </si>
  <si>
    <t>E 2</t>
  </si>
  <si>
    <t>16.muž</t>
  </si>
  <si>
    <t>vítěz   E2</t>
  </si>
  <si>
    <t>17.muž</t>
  </si>
  <si>
    <t>vítěz   B1</t>
  </si>
  <si>
    <t>E 3</t>
  </si>
  <si>
    <t>9.muž</t>
  </si>
  <si>
    <t>vítěz   B2</t>
  </si>
  <si>
    <t>24.muž</t>
  </si>
  <si>
    <t>B 2</t>
  </si>
  <si>
    <t>vítěz   E3</t>
  </si>
  <si>
    <t>E 4</t>
  </si>
  <si>
    <t>8.muž</t>
  </si>
  <si>
    <t>vítěz   E4</t>
  </si>
  <si>
    <t>25.muž</t>
  </si>
  <si>
    <t>E 6</t>
  </si>
  <si>
    <t>5.muž</t>
  </si>
  <si>
    <t>vítěz  E3</t>
  </si>
  <si>
    <t>28.muž</t>
  </si>
  <si>
    <t>B 3</t>
  </si>
  <si>
    <t>vítěz   E5</t>
  </si>
  <si>
    <t>E 7</t>
  </si>
  <si>
    <t>12.muž</t>
  </si>
  <si>
    <t>vítěz   E6</t>
  </si>
  <si>
    <t>21.muž</t>
  </si>
  <si>
    <t>vítěz   B3</t>
  </si>
  <si>
    <t>E 8</t>
  </si>
  <si>
    <t>13.muž</t>
  </si>
  <si>
    <t>vítěz   B4</t>
  </si>
  <si>
    <t>20.muž</t>
  </si>
  <si>
    <t>B 4</t>
  </si>
  <si>
    <t>vítěz   E7</t>
  </si>
  <si>
    <t>E 9</t>
  </si>
  <si>
    <t>4.muž</t>
  </si>
  <si>
    <t>vítěz   E8</t>
  </si>
  <si>
    <t>29.muž</t>
  </si>
  <si>
    <t>vítěz  E1</t>
  </si>
  <si>
    <t>F 1</t>
  </si>
  <si>
    <t>3.muž</t>
  </si>
  <si>
    <t>30.muž</t>
  </si>
  <si>
    <t>B 6</t>
  </si>
  <si>
    <t>vítěz   E9</t>
  </si>
  <si>
    <t>F 2</t>
  </si>
  <si>
    <t>14.muž</t>
  </si>
  <si>
    <t>vítěz E10</t>
  </si>
  <si>
    <t>19.muž</t>
  </si>
  <si>
    <t>vítěz   B6</t>
  </si>
  <si>
    <t>F 3</t>
  </si>
  <si>
    <t>11.muž</t>
  </si>
  <si>
    <t>vítěz   B7</t>
  </si>
  <si>
    <t>o 3. místo</t>
  </si>
  <si>
    <t>22.muž</t>
  </si>
  <si>
    <t>B 7</t>
  </si>
  <si>
    <t>vítěz E11</t>
  </si>
  <si>
    <t>F 4</t>
  </si>
  <si>
    <t>6.muž</t>
  </si>
  <si>
    <t>vítěz E12</t>
  </si>
  <si>
    <t>27.muž</t>
  </si>
  <si>
    <t>poražený E1</t>
  </si>
  <si>
    <t>F 6</t>
  </si>
  <si>
    <t>7.muž</t>
  </si>
  <si>
    <t>26.muž</t>
  </si>
  <si>
    <t>B 8</t>
  </si>
  <si>
    <t>vítěz E13</t>
  </si>
  <si>
    <t>F 7</t>
  </si>
  <si>
    <t>10.muž</t>
  </si>
  <si>
    <t>vítěz E14</t>
  </si>
  <si>
    <t>23.muž</t>
  </si>
  <si>
    <t>vítěz   B8</t>
  </si>
  <si>
    <t>F8</t>
  </si>
  <si>
    <t>15.muž</t>
  </si>
  <si>
    <t>vítěz   B9</t>
  </si>
  <si>
    <t>18.muž</t>
  </si>
  <si>
    <t>B 9</t>
  </si>
  <si>
    <t>vítěz E15</t>
  </si>
  <si>
    <t>F 9</t>
  </si>
  <si>
    <t>2.muž</t>
  </si>
  <si>
    <t>vítěz E16</t>
  </si>
  <si>
    <t>31.muž</t>
  </si>
  <si>
    <t>1.žena</t>
  </si>
  <si>
    <t>16.žena</t>
  </si>
  <si>
    <t>8.žena</t>
  </si>
  <si>
    <t>9.žena</t>
  </si>
  <si>
    <t>5.žena</t>
  </si>
  <si>
    <t>12.žena</t>
  </si>
  <si>
    <t>4.žena</t>
  </si>
  <si>
    <t>13.žena</t>
  </si>
  <si>
    <t>3.žena</t>
  </si>
  <si>
    <t>14.žena</t>
  </si>
  <si>
    <t>6.žena</t>
  </si>
  <si>
    <t>11.žena</t>
  </si>
  <si>
    <t>7.žena</t>
  </si>
  <si>
    <t>10.žena</t>
  </si>
  <si>
    <t>2.žena</t>
  </si>
  <si>
    <t>15.žena</t>
  </si>
  <si>
    <t/>
  </si>
  <si>
    <t>Novotná Lenka</t>
  </si>
  <si>
    <t>Plainer Tomáš</t>
  </si>
  <si>
    <t>Junior Trophy</t>
  </si>
  <si>
    <t>Krajský přebor</t>
  </si>
  <si>
    <t>Marek Bořivoj</t>
  </si>
  <si>
    <t>Dvořák Vladimír</t>
  </si>
  <si>
    <t>Nečekalová Alice</t>
  </si>
  <si>
    <t>Kocum Jiří</t>
  </si>
  <si>
    <t>Brabec Jan</t>
  </si>
  <si>
    <t>Drtikol Lukáš</t>
  </si>
  <si>
    <t>Brich Vojtěch</t>
  </si>
  <si>
    <t>Pospíchal Karel</t>
  </si>
  <si>
    <t>Šuba Milan</t>
  </si>
  <si>
    <t>Nádaský Pavel</t>
  </si>
  <si>
    <t>Adam Miroslav</t>
  </si>
  <si>
    <t>Tomková Viktorie</t>
  </si>
  <si>
    <t>Kučera Michal</t>
  </si>
  <si>
    <t>Bártová Jana</t>
  </si>
  <si>
    <t>Bednářová Věra</t>
  </si>
  <si>
    <t>Hunschede Joachim</t>
  </si>
  <si>
    <t>Linhart Jan</t>
  </si>
  <si>
    <t>Andrt Jakub</t>
  </si>
  <si>
    <t>Křupalová Adéla</t>
  </si>
  <si>
    <t>Oestereich Astrid</t>
  </si>
  <si>
    <t>Oestereich Tom</t>
  </si>
  <si>
    <t>Šulc Matěj</t>
  </si>
  <si>
    <t>Šulc Jakub</t>
  </si>
  <si>
    <t>Opršal Matěj</t>
  </si>
  <si>
    <t>Hrdý Milan</t>
  </si>
  <si>
    <t>Šulc Vít</t>
  </si>
  <si>
    <t>Hrnčířová Jitka</t>
  </si>
  <si>
    <t>TISK-listina</t>
  </si>
  <si>
    <t>při malých turnajích Open (po zadání turnaje se překopírují veškerá data hráčů, stačí vytisknout a přímo zapisovat na tabuli)</t>
  </si>
  <si>
    <t>skupina A</t>
  </si>
  <si>
    <t>počet skupin</t>
  </si>
  <si>
    <t>minuty</t>
  </si>
  <si>
    <t>max 40</t>
  </si>
  <si>
    <t>vyplnit</t>
  </si>
  <si>
    <t>čas startu</t>
  </si>
  <si>
    <t>rozestup mezi skupinami</t>
  </si>
  <si>
    <t>skupina / kolo</t>
  </si>
  <si>
    <t>ČASOVÝ ROZPIS</t>
  </si>
  <si>
    <t>zadat čas startu 1. skupiny</t>
  </si>
  <si>
    <t>zadat počet skupin</t>
  </si>
  <si>
    <t>zadat rozestupy mezi prvními třemi skupinami</t>
  </si>
  <si>
    <t>čas psát ve formátu jako vzor    (hh:mm)</t>
  </si>
  <si>
    <t>Kurfürstová Tereza</t>
  </si>
  <si>
    <t>Brtevník Daniel</t>
  </si>
  <si>
    <t>host. do</t>
  </si>
  <si>
    <t>nemazat</t>
  </si>
  <si>
    <t>turnaj</t>
  </si>
  <si>
    <t>smíšená družstva</t>
  </si>
  <si>
    <t>ženská družstva</t>
  </si>
  <si>
    <t>seniorská družstva</t>
  </si>
  <si>
    <t>juniorská družstva</t>
  </si>
  <si>
    <t>žákovská družstva</t>
  </si>
  <si>
    <t>za družstvo</t>
  </si>
  <si>
    <t>Vrátil Lukáš</t>
  </si>
  <si>
    <t>Brabcová Ivana</t>
  </si>
  <si>
    <t>Pulkrábek Luboš</t>
  </si>
  <si>
    <t>Horka Luboš</t>
  </si>
  <si>
    <t>Havel Jaroslav</t>
  </si>
  <si>
    <t>Strnádková Zdeňka</t>
  </si>
  <si>
    <t>Chlebek Lukáš</t>
  </si>
  <si>
    <t>povrch</t>
  </si>
  <si>
    <t>datum</t>
  </si>
  <si>
    <t>pořadatel</t>
  </si>
  <si>
    <t>umístění hřiště</t>
  </si>
  <si>
    <t>Nahalka Adrián</t>
  </si>
  <si>
    <t>Samková Petra</t>
  </si>
  <si>
    <t>Seeman Adam</t>
  </si>
  <si>
    <t>Míková Hana</t>
  </si>
  <si>
    <t>Jelínková Lucie</t>
  </si>
  <si>
    <t>Mikulín Marek</t>
  </si>
  <si>
    <t>Šramhauserová Adéla</t>
  </si>
  <si>
    <t>Novák Pavel</t>
  </si>
  <si>
    <t>Šmíd Adam</t>
  </si>
  <si>
    <t>Vejřík Radim</t>
  </si>
  <si>
    <t>Štaud Vít</t>
  </si>
  <si>
    <t>Nikonov Daniel</t>
  </si>
  <si>
    <t>Ptáček Jan</t>
  </si>
  <si>
    <t>Jakubíková Sylvie</t>
  </si>
  <si>
    <t>Jakubíková Lucie</t>
  </si>
  <si>
    <t>Krausam Dalibor</t>
  </si>
  <si>
    <t>Pabouček Richard</t>
  </si>
  <si>
    <t>Artamonov Denis</t>
  </si>
  <si>
    <t>Černík Lukáš</t>
  </si>
  <si>
    <t>Cheníček Tomáš</t>
  </si>
  <si>
    <t>Zárubová Michaela</t>
  </si>
  <si>
    <t>Hyspecká Sofie</t>
  </si>
  <si>
    <t>Hyspecký Matěj</t>
  </si>
  <si>
    <t>Nečekalová Zuzana</t>
  </si>
  <si>
    <t>Pelán Tomáš</t>
  </si>
  <si>
    <t>Pelánová Hana</t>
  </si>
  <si>
    <t>DG Fortuna Radotín</t>
  </si>
  <si>
    <t>Molek Mario</t>
  </si>
  <si>
    <t>Smolková Veronika</t>
  </si>
  <si>
    <t>Minaříková Hana</t>
  </si>
  <si>
    <t>Zlámal Jiří</t>
  </si>
  <si>
    <t>Vojtašek Martin</t>
  </si>
  <si>
    <t>Betka Roman</t>
  </si>
  <si>
    <t>Bartoš Vojtěch</t>
  </si>
  <si>
    <t>Červinka Filip</t>
  </si>
  <si>
    <t>Melcer Lukáš</t>
  </si>
  <si>
    <t>Nedvěd Lukáš</t>
  </si>
  <si>
    <t>Pomahač Oldřich</t>
  </si>
  <si>
    <t>hřiště 1</t>
  </si>
  <si>
    <t>hřiště 2</t>
  </si>
  <si>
    <t>Muži (muži-M, senioři-S, Senioři2-S2, junioři-J, žáci-Jz)</t>
  </si>
  <si>
    <t>MAKRA NEFUNGUJÍ V "OPEN OFFICE"</t>
  </si>
  <si>
    <t>Pouze pro jednodušší přepis bodů a úderů do celkové tabulky</t>
  </si>
  <si>
    <t xml:space="preserve">            1. místo</t>
  </si>
  <si>
    <t xml:space="preserve">            10.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</si>
  <si>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</si>
  <si>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</si>
  <si>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</si>
  <si>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</si>
  <si>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</si>
  <si>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</si>
  <si>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</si>
  <si>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</si>
  <si>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ZDE nic neměnit, nemazat, nepřepisovat</t>
  </si>
  <si>
    <t>VLOŽIT BODY PRO VÍTĚZNÝ TÝM</t>
  </si>
  <si>
    <t>Henichová Iva</t>
  </si>
  <si>
    <t>Veselá Michala</t>
  </si>
  <si>
    <t>Jedlička Stanislav</t>
  </si>
  <si>
    <t>MČR</t>
  </si>
  <si>
    <t xml:space="preserve">Přestupy k </t>
  </si>
  <si>
    <t>Hostování k</t>
  </si>
  <si>
    <t>Mráz Lukáš</t>
  </si>
  <si>
    <t>Veverka Zdeněk</t>
  </si>
  <si>
    <t>Veverková Dagmar</t>
  </si>
  <si>
    <t>Gašperan Peter</t>
  </si>
  <si>
    <t>Nosková Sabina</t>
  </si>
  <si>
    <t>Látal Adam</t>
  </si>
  <si>
    <t>Vlček Daniel</t>
  </si>
  <si>
    <t>AGHB Team</t>
  </si>
  <si>
    <t>Vlček Matěj</t>
  </si>
  <si>
    <t>Švarc Václav</t>
  </si>
  <si>
    <t>Procházka Zdeněk</t>
  </si>
  <si>
    <t>Pajdlhauser Vladimír</t>
  </si>
  <si>
    <t>Švarc Marek</t>
  </si>
  <si>
    <t>Košťál Martin</t>
  </si>
  <si>
    <t>Stach Michal</t>
  </si>
  <si>
    <t>Donini Luboš</t>
  </si>
  <si>
    <t>Jirkovský Jaroslav</t>
  </si>
  <si>
    <t>Mikšovský Vojtěch</t>
  </si>
  <si>
    <t>Gondáš Robert</t>
  </si>
  <si>
    <t>Holáň Vlastimil</t>
  </si>
  <si>
    <t>Šebek Richard</t>
  </si>
  <si>
    <t>Hrachovec Daniel</t>
  </si>
  <si>
    <t>Hrdličková Lenka</t>
  </si>
  <si>
    <t>Fikar Eduard</t>
  </si>
  <si>
    <t>Sedlář Matyáš</t>
  </si>
  <si>
    <t>Miler Rudolf</t>
  </si>
  <si>
    <t>Pelánová Věra</t>
  </si>
  <si>
    <t>Pelán Stanislav</t>
  </si>
  <si>
    <t>Gál Frederik</t>
  </si>
  <si>
    <t>Hašek Daniel</t>
  </si>
  <si>
    <t>Jaroš Jiří</t>
  </si>
  <si>
    <t>Moravec Jiří</t>
  </si>
  <si>
    <t>Apellová Alena</t>
  </si>
  <si>
    <t>Horák Klaus</t>
  </si>
  <si>
    <t>Krbcová Jaroslava</t>
  </si>
  <si>
    <t>Kubínek Roman</t>
  </si>
  <si>
    <t>Rozsíval Jaroslav</t>
  </si>
  <si>
    <t>Dostál Pavel</t>
  </si>
  <si>
    <t>Kožíšek Roman</t>
  </si>
  <si>
    <t>Jedlička Luboš</t>
  </si>
  <si>
    <t>Mikolanda Leoš</t>
  </si>
  <si>
    <t>Meszárosová Veronika</t>
  </si>
  <si>
    <t>Eger Jan</t>
  </si>
  <si>
    <t>Dufková Lucie</t>
  </si>
  <si>
    <t>Koubková Sára</t>
  </si>
  <si>
    <t>Bohuslavová Aneta</t>
  </si>
  <si>
    <t>Beneš Dominik</t>
  </si>
  <si>
    <t>Dufková Simona</t>
  </si>
  <si>
    <t>Koubek Tomáš</t>
  </si>
  <si>
    <t>Míčková Ema</t>
  </si>
  <si>
    <t>Tóthová Dominika</t>
  </si>
  <si>
    <t>Rous Ondřej</t>
  </si>
  <si>
    <t>Bohuslav Marek</t>
  </si>
  <si>
    <t>Pořízek Jakub</t>
  </si>
  <si>
    <t>1. DGC Bystřice p.H.</t>
  </si>
  <si>
    <t>Veselá Eva</t>
  </si>
  <si>
    <t>Ernest Pavel</t>
  </si>
  <si>
    <t>Radl Kristián</t>
  </si>
  <si>
    <t>Radl Kryštof</t>
  </si>
  <si>
    <t>SK Náměšť n.O.</t>
  </si>
  <si>
    <t>Tupá Štěpánka</t>
  </si>
  <si>
    <t>Majtán Vladimír</t>
  </si>
  <si>
    <t>Machová Kouřilová Petra</t>
  </si>
  <si>
    <t>Molnárová Eva</t>
  </si>
  <si>
    <t>Havlíková Jana</t>
  </si>
  <si>
    <t>ČMGS</t>
  </si>
  <si>
    <t xml:space="preserve">       vepsat  startovné</t>
  </si>
  <si>
    <t>Boček Pavel</t>
  </si>
  <si>
    <t>Šarapatka Bořivoj</t>
  </si>
  <si>
    <t>Krejčí Vlastimil</t>
  </si>
  <si>
    <t>Lipmann Karel</t>
  </si>
  <si>
    <t>Siglova Jana</t>
  </si>
  <si>
    <t>SK Oaza Praha</t>
  </si>
  <si>
    <t>Swaczyna Pavel</t>
  </si>
  <si>
    <t>Nečekal Milan</t>
  </si>
  <si>
    <t>Průcha Pavel</t>
  </si>
  <si>
    <t>Henn Ivan</t>
  </si>
  <si>
    <t>Vavřík Libor</t>
  </si>
  <si>
    <t>Gangur Mikuláš</t>
  </si>
  <si>
    <t>Pokorný Karel</t>
  </si>
  <si>
    <t>Prokop Jan</t>
  </si>
  <si>
    <t>Špinettiová Ludmila</t>
  </si>
  <si>
    <t>Vymětal Jaromír</t>
  </si>
  <si>
    <t>TJ Náměšť n.O.</t>
  </si>
  <si>
    <t>Koudela Vojtěch</t>
  </si>
  <si>
    <t>Formánková Viktorie</t>
  </si>
  <si>
    <t>Pospíšilová Sára</t>
  </si>
  <si>
    <t>Pávek Vít</t>
  </si>
  <si>
    <t>Holub Matěj</t>
  </si>
  <si>
    <t>Holub Jakub</t>
  </si>
  <si>
    <t>Beneš Tobiáš</t>
  </si>
  <si>
    <t>Beneš Matyáš</t>
  </si>
  <si>
    <t>Feranec Matyáš</t>
  </si>
  <si>
    <t>Indráková Lucie</t>
  </si>
  <si>
    <t>Šalantai Petr</t>
  </si>
  <si>
    <t>Šalantai Pavel</t>
  </si>
  <si>
    <t>Chodilová Ludmila</t>
  </si>
  <si>
    <t>Minaříková Monika</t>
  </si>
  <si>
    <t>Pokorný Jan</t>
  </si>
  <si>
    <t>Sýkora Vojtěch</t>
  </si>
  <si>
    <t>Sýkora Tomáš</t>
  </si>
  <si>
    <t>Závora Lukáš</t>
  </si>
  <si>
    <t>Macho Petr</t>
  </si>
  <si>
    <t>Peřinová Ellen</t>
  </si>
  <si>
    <t>Peřinová Adéla</t>
  </si>
  <si>
    <t>Šebelová Natálie</t>
  </si>
  <si>
    <t>Blaštík Libor</t>
  </si>
  <si>
    <t>Uhrová Nela</t>
  </si>
  <si>
    <t>Kučera Ondřej</t>
  </si>
  <si>
    <t>Bábková Aneta</t>
  </si>
  <si>
    <t>Moravec Štěpán</t>
  </si>
  <si>
    <t>Kalousek Michal</t>
  </si>
  <si>
    <t>Kalousek Petr</t>
  </si>
  <si>
    <t>Kalousek Tomáš</t>
  </si>
  <si>
    <t>Novák Adam</t>
  </si>
  <si>
    <t>Rys Jan</t>
  </si>
  <si>
    <t>Matějková Veronika</t>
  </si>
  <si>
    <t>TJ Start Kopřivnice</t>
  </si>
  <si>
    <t>SK OAZA Praha</t>
  </si>
  <si>
    <t>Merendová Ludvika</t>
  </si>
  <si>
    <t>Tomáš Jaroslav</t>
  </si>
  <si>
    <t>Kubečková Vlaďka</t>
  </si>
  <si>
    <t>Jandečka Nikolas</t>
  </si>
  <si>
    <t>Votápková Gabriela</t>
  </si>
  <si>
    <t>Vronka Erik Blažej</t>
  </si>
  <si>
    <t>Klubový turnaj nutno obodovat ručně (10, 6, 3, 1, 1, …..)</t>
  </si>
  <si>
    <t>k7</t>
  </si>
  <si>
    <t>k8</t>
  </si>
  <si>
    <t>MG Tanvald</t>
  </si>
  <si>
    <t>TJ Uničov</t>
  </si>
  <si>
    <t>MK S-Centrum Děčín</t>
  </si>
  <si>
    <t>SK GC Frant. Lázně</t>
  </si>
  <si>
    <t>rok nar.</t>
  </si>
  <si>
    <t>kategorie - rozdělení</t>
  </si>
  <si>
    <t>č.</t>
  </si>
  <si>
    <t>pojmenování</t>
  </si>
  <si>
    <t>mužské kategorie</t>
  </si>
  <si>
    <t>např</t>
  </si>
  <si>
    <t>děti do 12 let</t>
  </si>
  <si>
    <t>atd.</t>
  </si>
  <si>
    <t>ženské kategorie</t>
  </si>
  <si>
    <t>MGC 90 Brno</t>
  </si>
  <si>
    <t>KLUBOVÝ TURNAJ</t>
  </si>
  <si>
    <t>Pergl Oldřich</t>
  </si>
  <si>
    <t>Kristián Jan</t>
  </si>
  <si>
    <t>Barvík Richard</t>
  </si>
  <si>
    <t>Čech Lubomír</t>
  </si>
  <si>
    <t>Sollich Pavel</t>
  </si>
  <si>
    <t>Arabaszová Martina</t>
  </si>
  <si>
    <t>Hnila Marián</t>
  </si>
  <si>
    <t>Pritz Michaela</t>
  </si>
  <si>
    <t>Meštrovičová Lenka</t>
  </si>
  <si>
    <t>Koller Miroslav</t>
  </si>
  <si>
    <t>Břinda Milan</t>
  </si>
  <si>
    <t>Novák Ondřej</t>
  </si>
  <si>
    <t>Gala Jakub</t>
  </si>
  <si>
    <t>Samešová Karolína</t>
  </si>
  <si>
    <t>Pokorný Vladimír</t>
  </si>
  <si>
    <t>Vondráková Johana</t>
  </si>
  <si>
    <t>SMG 2000</t>
  </si>
  <si>
    <t>Yamka MC Butovice</t>
  </si>
  <si>
    <t>Palánová Kristýna</t>
  </si>
  <si>
    <t>Janík Michal</t>
  </si>
  <si>
    <t>Šebor Dominik</t>
  </si>
  <si>
    <t>Podubecký Lukáš</t>
  </si>
  <si>
    <t>Kubín David</t>
  </si>
  <si>
    <t>Ševc Pavel</t>
  </si>
  <si>
    <t>Jurásek Ondřej</t>
  </si>
  <si>
    <t>Horáková Kateřina</t>
  </si>
  <si>
    <t>Olivová Natálie</t>
  </si>
  <si>
    <t>Machová Michaela</t>
  </si>
  <si>
    <t>Zajuncová Lucie</t>
  </si>
  <si>
    <t>Gazdová Eliška</t>
  </si>
  <si>
    <t>Gazda Václav</t>
  </si>
  <si>
    <t>Wagner Aleš</t>
  </si>
  <si>
    <t>Wagnerová Terezie</t>
  </si>
  <si>
    <t>Šťasta Daniel</t>
  </si>
  <si>
    <t>Šťastová Kristýna</t>
  </si>
  <si>
    <t>Šťastová Viktorie</t>
  </si>
  <si>
    <t>Formánek René</t>
  </si>
  <si>
    <t>vrchní rozhodčí nehrající</t>
  </si>
  <si>
    <t>400,-</t>
  </si>
  <si>
    <t>vrchní rozhodčí hrající</t>
  </si>
  <si>
    <t>300,-</t>
  </si>
  <si>
    <t>rozhodčí hrající</t>
  </si>
  <si>
    <t>250,-</t>
  </si>
  <si>
    <t>200,-</t>
  </si>
  <si>
    <t>100,-</t>
  </si>
  <si>
    <t>150,-</t>
  </si>
  <si>
    <t xml:space="preserve"> - rozhodčí bez patřičné kvalifikace náleží odměna ve výši</t>
  </si>
  <si>
    <t xml:space="preserve"> - rozhodčím s kvalifikací M.tř. náleží odměna ve výši </t>
  </si>
  <si>
    <t>pro II.kvalifikační třídu</t>
  </si>
  <si>
    <t>Startovné jednotlivci</t>
  </si>
  <si>
    <t>Open + KP</t>
  </si>
  <si>
    <t>dle rozpisu turnaje</t>
  </si>
  <si>
    <t>Ahneová Karla</t>
  </si>
  <si>
    <t>Gábor Lukáš</t>
  </si>
  <si>
    <t>Dostál Radim</t>
  </si>
  <si>
    <t>Pokorná Miroslava</t>
  </si>
  <si>
    <t>Nguyen Trung Kien</t>
  </si>
  <si>
    <t>Janíková Miroslava</t>
  </si>
  <si>
    <t>Janíková Lucie</t>
  </si>
  <si>
    <t>Chytková Aneta</t>
  </si>
  <si>
    <t>Chytková Veronika</t>
  </si>
  <si>
    <t>Tóthová Tereza</t>
  </si>
  <si>
    <t>Míčka Martin</t>
  </si>
  <si>
    <t>Javořík Pavel</t>
  </si>
  <si>
    <t>Rousová Kateřina</t>
  </si>
  <si>
    <t>Žák Josef</t>
  </si>
  <si>
    <t>Karmazínová Simona</t>
  </si>
  <si>
    <t>Slaný David</t>
  </si>
  <si>
    <t>Húska Dalibor</t>
  </si>
  <si>
    <t>Beneš Patrik</t>
  </si>
  <si>
    <t>Okleštek Jiri</t>
  </si>
  <si>
    <t>Drexlerová Dagmar</t>
  </si>
  <si>
    <t>Brozmanová Viera</t>
  </si>
  <si>
    <t>Kvesová Irena</t>
  </si>
  <si>
    <t>Šilhavý Václav</t>
  </si>
  <si>
    <t>Dukátová Alzbeta</t>
  </si>
  <si>
    <t>Hájek Vladimir</t>
  </si>
  <si>
    <t>Prdová Věra</t>
  </si>
  <si>
    <t>Majová Julia</t>
  </si>
  <si>
    <t>Dano Miloš</t>
  </si>
  <si>
    <t>Magyaricsová Yveta</t>
  </si>
  <si>
    <t>Suchá Marie</t>
  </si>
  <si>
    <t>Tulisová Marie</t>
  </si>
  <si>
    <t>Krákora Petr</t>
  </si>
  <si>
    <t>Blažek Juraj</t>
  </si>
  <si>
    <t>Bečvárik Miroslav</t>
  </si>
  <si>
    <t>Bečvárik Vladislav</t>
  </si>
  <si>
    <t>Marková Alena</t>
  </si>
  <si>
    <t>Dembovská Zuzana</t>
  </si>
  <si>
    <t>Klimová Miroslava</t>
  </si>
  <si>
    <t>Korelusová Nadezda</t>
  </si>
  <si>
    <t>Jadrný Milan</t>
  </si>
  <si>
    <t>Piskáček Jaromir</t>
  </si>
  <si>
    <t>Žurek Vladimir</t>
  </si>
  <si>
    <t>Žeh Karel</t>
  </si>
  <si>
    <t>Halová Nikola</t>
  </si>
  <si>
    <t>Kamas Tomáš</t>
  </si>
  <si>
    <t>Škývara Karel</t>
  </si>
  <si>
    <t>Honzák Michal</t>
  </si>
  <si>
    <t>Vařílek Karel</t>
  </si>
  <si>
    <t>Vařílková Linda</t>
  </si>
  <si>
    <t>Bednář Milan</t>
  </si>
  <si>
    <t>Horák Andrej</t>
  </si>
  <si>
    <t>Miklosz Adolf</t>
  </si>
  <si>
    <t>Kopřiva Martin</t>
  </si>
  <si>
    <t>Smejkal Sebastian</t>
  </si>
  <si>
    <t>Startovné družstva</t>
  </si>
  <si>
    <t>JT</t>
  </si>
  <si>
    <t>600,-</t>
  </si>
  <si>
    <t>Daďa Tomáš</t>
  </si>
  <si>
    <t>Swientek Matěj</t>
  </si>
  <si>
    <t>Špannerová Zdeňka</t>
  </si>
  <si>
    <t>Swienteková Nikola</t>
  </si>
  <si>
    <t>Hindrjuk Oliver</t>
  </si>
  <si>
    <t>Palán Marek</t>
  </si>
  <si>
    <t>Palánová Ivana</t>
  </si>
  <si>
    <t>veřejnost - Muži</t>
  </si>
  <si>
    <t>veřejnost - Ženy</t>
  </si>
  <si>
    <t>vM</t>
  </si>
  <si>
    <t>vZ</t>
  </si>
  <si>
    <t>označení veřejnosti "vM" (veřejnost-Muži) a "vZ" (veřejnost-Ženy)</t>
  </si>
  <si>
    <t>Římský Stanislav  st.</t>
  </si>
  <si>
    <t>Svoboda Miroslav  st.</t>
  </si>
  <si>
    <t>Nečekal František  st.</t>
  </si>
  <si>
    <t>Pergl Jan  st.</t>
  </si>
  <si>
    <t>Bireš Jan  st.</t>
  </si>
  <si>
    <t>Molnár Karel  st.</t>
  </si>
  <si>
    <t>Steklý Miroslav  st.</t>
  </si>
  <si>
    <t>Lisa Miroslav  ml.</t>
  </si>
  <si>
    <t>Pešek Jaroslav  st.</t>
  </si>
  <si>
    <t>Doležel Radek  st.</t>
  </si>
  <si>
    <t>Nečekal František  ml.</t>
  </si>
  <si>
    <t>Nečekal Marek  st.</t>
  </si>
  <si>
    <t>Hajný Petr  ml.</t>
  </si>
  <si>
    <t>Nepimach Luboš  ml.</t>
  </si>
  <si>
    <t>Dočkal Lubomír  st.</t>
  </si>
  <si>
    <t>Svoboda Miroslav  ml.</t>
  </si>
  <si>
    <t>Bystřický Tomáš  st.</t>
  </si>
  <si>
    <t>Lehocká Anna  st.</t>
  </si>
  <si>
    <t>Dočkal Lubomír  ml.</t>
  </si>
  <si>
    <t>Nepraš Jiří  ml.</t>
  </si>
  <si>
    <t>Oktábec Otto  ml.</t>
  </si>
  <si>
    <t>Trnkal Milan  st.</t>
  </si>
  <si>
    <t>Nepraš Jiří  st.</t>
  </si>
  <si>
    <t>Krausam Jiří  st.</t>
  </si>
  <si>
    <t>Molnár Karel  ml.</t>
  </si>
  <si>
    <t>Oktábec Otto  st.</t>
  </si>
  <si>
    <t>Lehocká Anna  ml.</t>
  </si>
  <si>
    <t>Římský Stanislav  ml.</t>
  </si>
  <si>
    <t>Trnkal Milan  ml.</t>
  </si>
  <si>
    <t>Kalvoda Antonín  st.</t>
  </si>
  <si>
    <t>Kalvoda Antonín  ml.</t>
  </si>
  <si>
    <t>Kalvodová Ludmila  st.</t>
  </si>
  <si>
    <t>Kalvodová Ludmila  ml.</t>
  </si>
  <si>
    <t>Zlámal Jan  st.</t>
  </si>
  <si>
    <t>Pešek Jaroslav  ml.</t>
  </si>
  <si>
    <t>Pergl Jan  ml.</t>
  </si>
  <si>
    <t>Mrnuštíková Jana  ml.</t>
  </si>
  <si>
    <t>Mrnuštíková Jana  st.</t>
  </si>
  <si>
    <t>Bystřický Tomáš  ml.</t>
  </si>
  <si>
    <t>Zemánek Petr  st.</t>
  </si>
  <si>
    <t>Zemánek Petr  ml.</t>
  </si>
  <si>
    <t>Bireš Jan  ml.</t>
  </si>
  <si>
    <t>Doležel Radek  ml.</t>
  </si>
  <si>
    <t>Kutra Svatoslav  ml.</t>
  </si>
  <si>
    <t>Petržela Zdeněk  ml.</t>
  </si>
  <si>
    <t>Petržela Zdeněk  st.</t>
  </si>
  <si>
    <t>Zlámal Jan  ml.</t>
  </si>
  <si>
    <t>Čaňo Jiří  st.</t>
  </si>
  <si>
    <t>Steklý Miroslav  ml.</t>
  </si>
  <si>
    <t>Kopřiva Karel  st.</t>
  </si>
  <si>
    <t>Čaňo Jiří  ml.</t>
  </si>
  <si>
    <t>Wittnerová Birešová Kateřina</t>
  </si>
  <si>
    <t>Stejskalová Kateřina  st.</t>
  </si>
  <si>
    <t>Stejskalová Kateřina  ml.</t>
  </si>
  <si>
    <t>Jendruščák Michal</t>
  </si>
  <si>
    <t>Rychlík Milan  st.</t>
  </si>
  <si>
    <t>Král Roman  ml.</t>
  </si>
  <si>
    <t>Král Roman  st.</t>
  </si>
  <si>
    <t>Rychlík Milan  ml.</t>
  </si>
  <si>
    <t>Koza Martin</t>
  </si>
  <si>
    <t>Bulant Pavel</t>
  </si>
  <si>
    <t>Krausam Jiří  ml.</t>
  </si>
  <si>
    <t>Nečekal Marek  ml.</t>
  </si>
  <si>
    <t>Reed Veronika</t>
  </si>
  <si>
    <t>Reed Kateřina</t>
  </si>
  <si>
    <t>Rajlichová Charlotta</t>
  </si>
  <si>
    <t>II./III.tř.</t>
  </si>
  <si>
    <t>Míčková Martina</t>
  </si>
  <si>
    <t>Bohuslavová Jindřiška</t>
  </si>
  <si>
    <t>Beneš Jan</t>
  </si>
  <si>
    <t>Krejnický Damian</t>
  </si>
  <si>
    <t>Duben Stanislav</t>
  </si>
  <si>
    <t>Rajnošková Ela</t>
  </si>
  <si>
    <t>Brančová Martina</t>
  </si>
  <si>
    <t>Polzer Viktor</t>
  </si>
  <si>
    <t>Maderová Martina</t>
  </si>
  <si>
    <t>Muráň Miroslav</t>
  </si>
  <si>
    <t>Macháček Marek</t>
  </si>
  <si>
    <t>Jarošová Karolína</t>
  </si>
  <si>
    <t>Jaroš Jan</t>
  </si>
  <si>
    <t>Jaroš Jakub</t>
  </si>
  <si>
    <t>Hanusek Petr</t>
  </si>
  <si>
    <t>Donini Jan</t>
  </si>
  <si>
    <t>Dvořák Tomáš</t>
  </si>
  <si>
    <t>Souček Vladimír</t>
  </si>
  <si>
    <t>Raková Michaela</t>
  </si>
  <si>
    <t>Bareš Adam</t>
  </si>
  <si>
    <t>Bareš Daniel</t>
  </si>
  <si>
    <t>Bareš Zdeněk</t>
  </si>
  <si>
    <t>Barešová Silvie</t>
  </si>
  <si>
    <t>Bátrla Martin</t>
  </si>
  <si>
    <t>Bílek Lukáš</t>
  </si>
  <si>
    <t>Bílek Martin</t>
  </si>
  <si>
    <t>Bílková Renata</t>
  </si>
  <si>
    <t>Čáp Daniel</t>
  </si>
  <si>
    <t>Čáp Ondřej</t>
  </si>
  <si>
    <t>Čápová Kateřina</t>
  </si>
  <si>
    <t>Čápová Kristýna</t>
  </si>
  <si>
    <t>Hynčica Rostislav</t>
  </si>
  <si>
    <t>Janečka Adam</t>
  </si>
  <si>
    <t>Janečka David</t>
  </si>
  <si>
    <t>Janečka Kamil</t>
  </si>
  <si>
    <t>Janečková Miroslava</t>
  </si>
  <si>
    <t>Kolařík Matěj</t>
  </si>
  <si>
    <t>Kopřiva Tomáš</t>
  </si>
  <si>
    <t>Kopřivová Lenka</t>
  </si>
  <si>
    <t>Lazarski Edvard Anders</t>
  </si>
  <si>
    <t>Leikep František</t>
  </si>
  <si>
    <t>Leikepová Eliška</t>
  </si>
  <si>
    <t>Leikepová Jana</t>
  </si>
  <si>
    <t>Mikulčák Petr</t>
  </si>
  <si>
    <t>Mikulčáková Lucie</t>
  </si>
  <si>
    <t>Mikulčáková Pavla</t>
  </si>
  <si>
    <t>Němec David</t>
  </si>
  <si>
    <t>Němec Petr</t>
  </si>
  <si>
    <t>Němec Radim</t>
  </si>
  <si>
    <t>Němcová Ivana</t>
  </si>
  <si>
    <t>Pecl Jiří</t>
  </si>
  <si>
    <t>Pecl Radovan</t>
  </si>
  <si>
    <t>Peclová Lenka</t>
  </si>
  <si>
    <t>Symerský Petr</t>
  </si>
  <si>
    <t>Symerský Václav</t>
  </si>
  <si>
    <t>Symerský Vít</t>
  </si>
  <si>
    <t>Symerská Naděžda</t>
  </si>
  <si>
    <t>Vaculík Jaroslav</t>
  </si>
  <si>
    <t>Vaculík Ondřej</t>
  </si>
  <si>
    <t>Barot Josef</t>
  </si>
  <si>
    <t>Neumann Tomáš</t>
  </si>
  <si>
    <t>Rous Miroslav</t>
  </si>
  <si>
    <t>Novosadová Eva</t>
  </si>
  <si>
    <t>Jindrová Vanesa</t>
  </si>
  <si>
    <t>Svoboda David</t>
  </si>
  <si>
    <t>Svobodová Sára</t>
  </si>
  <si>
    <t>Sedlář Petr</t>
  </si>
  <si>
    <t>Dvořák Radek</t>
  </si>
  <si>
    <t>Podubecký Jan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</si>
  <si>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</si>
  <si>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</si>
  <si>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</si>
  <si>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</si>
  <si>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</si>
  <si>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</si>
  <si>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</si>
  <si>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</si>
  <si>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</si>
  <si>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</si>
  <si>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</si>
  <si>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</si>
  <si>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</si>
  <si>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</si>
  <si>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</si>
  <si>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</si>
  <si>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</si>
  <si>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Kopuletý Petr</t>
  </si>
  <si>
    <t>Smolová Dita</t>
  </si>
  <si>
    <t>Agafonov Patrik</t>
  </si>
  <si>
    <t>Agafonov Matěj</t>
  </si>
  <si>
    <t>Cejnek Dominik</t>
  </si>
  <si>
    <t>Cejnková Nela</t>
  </si>
  <si>
    <t>Chaloupková Ema</t>
  </si>
  <si>
    <t>Chaloupka Jáchym</t>
  </si>
  <si>
    <t>Ján Dominik</t>
  </si>
  <si>
    <t>Jánová Eliška</t>
  </si>
  <si>
    <t>Javoříková Eliška</t>
  </si>
  <si>
    <t>Pospíšil Radek</t>
  </si>
  <si>
    <t>Kudynová Julie</t>
  </si>
  <si>
    <t>Doležalová Silvie</t>
  </si>
  <si>
    <t>Kategorie</t>
  </si>
  <si>
    <t>Kratinová Lea</t>
  </si>
  <si>
    <t>Kratina Kryštof</t>
  </si>
  <si>
    <t>Slaná Kateřina</t>
  </si>
  <si>
    <t>Kuchar Jáchym</t>
  </si>
  <si>
    <t>Karásek Kryštof</t>
  </si>
  <si>
    <t>Hromica Šimon</t>
  </si>
  <si>
    <t>Hromica Matyáš</t>
  </si>
  <si>
    <t>Dokulilová Veronika</t>
  </si>
  <si>
    <t>Vaněk Daniel</t>
  </si>
  <si>
    <t>Vaňková Lucie</t>
  </si>
  <si>
    <t>Belovická Michaela</t>
  </si>
  <si>
    <t>Havránek Adam</t>
  </si>
  <si>
    <t>Rašovský Jan</t>
  </si>
  <si>
    <t>Jelínková Šárka</t>
  </si>
  <si>
    <t>Jelínková Johana</t>
  </si>
  <si>
    <t>Lakomá Tereza</t>
  </si>
  <si>
    <t>Melcer Lukas</t>
  </si>
  <si>
    <t>Hakr Vítek</t>
  </si>
  <si>
    <t>Kanta Zdeněk</t>
  </si>
  <si>
    <t>Fuglíček Roman  st.</t>
  </si>
  <si>
    <t>Procházka Jan</t>
  </si>
  <si>
    <t>Šimíčková Lenka</t>
  </si>
  <si>
    <t>Šimek Jaromír</t>
  </si>
  <si>
    <t>Fuglíček Roman  ml.</t>
  </si>
  <si>
    <t>Hoang Bao Vy</t>
  </si>
  <si>
    <t>Provazník Milan</t>
  </si>
  <si>
    <t>Mužík Pavel</t>
  </si>
  <si>
    <t>Opalak Denys</t>
  </si>
  <si>
    <t>Bětík Jan</t>
  </si>
  <si>
    <t>Chromec Tomáš</t>
  </si>
  <si>
    <t>Kočí Nataniel</t>
  </si>
  <si>
    <t>Kočí Tobiáš</t>
  </si>
  <si>
    <t>Merenda Vojtěch</t>
  </si>
  <si>
    <t>Merendová Jana</t>
  </si>
  <si>
    <t>Polzerová Marie</t>
  </si>
  <si>
    <t xml:space="preserve">            11. místo</t>
  </si>
  <si>
    <t xml:space="preserve">            12. místo</t>
  </si>
  <si>
    <t xml:space="preserve">            13. místo</t>
  </si>
  <si>
    <t xml:space="preserve">            14. místo</t>
  </si>
  <si>
    <t xml:space="preserve">            15. místo</t>
  </si>
  <si>
    <t xml:space="preserve">            16. místo</t>
  </si>
  <si>
    <t xml:space="preserve">            17. místo</t>
  </si>
  <si>
    <t xml:space="preserve">            18. místo</t>
  </si>
  <si>
    <t xml:space="preserve">            19. místo</t>
  </si>
  <si>
    <t xml:space="preserve">            20. místo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</si>
  <si>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</si>
  <si>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</si>
  <si>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</si>
  <si>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</si>
  <si>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</si>
  <si>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</si>
  <si>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</si>
  <si>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</si>
  <si>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</si>
  <si>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 xml:space="preserve">           1. místo</t>
  </si>
  <si>
    <t xml:space="preserve">           3. místo</t>
  </si>
  <si>
    <t>ZÁCHRANA</t>
  </si>
  <si>
    <t>vítězka  E1</t>
  </si>
  <si>
    <t>vítězka  E2</t>
  </si>
  <si>
    <t>vítězka  E3</t>
  </si>
  <si>
    <t>vítězka  E4</t>
  </si>
  <si>
    <t>vítězka  E6</t>
  </si>
  <si>
    <t>vítězka  E7</t>
  </si>
  <si>
    <t>vítězka  E8</t>
  </si>
  <si>
    <t>vítězka  E9</t>
  </si>
  <si>
    <t>vítězka  F1</t>
  </si>
  <si>
    <t>vítězka  F3</t>
  </si>
  <si>
    <t>vítězka  F7</t>
  </si>
  <si>
    <t>vítězka  F9</t>
  </si>
  <si>
    <t>poražená E1</t>
  </si>
  <si>
    <t xml:space="preserve"> !!!!!  Nemazat list "Titul" !!!!!</t>
  </si>
  <si>
    <t xml:space="preserve"> !!!!!  Nemazat ani neupravovat list "Výsledková listina" !!!!!             </t>
  </si>
  <si>
    <t xml:space="preserve"> !!!!!  Nemazat list "Rozstřely, střídání a tresty" !!!!!</t>
  </si>
  <si>
    <t xml:space="preserve"> !!!!!  Nemazat ani neupravovat list "Absolutní-BODY" !!!!!                 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</si>
  <si>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</si>
  <si>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</si>
  <si>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</si>
  <si>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</si>
  <si>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</si>
  <si>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</si>
  <si>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</si>
  <si>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</si>
  <si>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</si>
  <si>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</si>
  <si>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</si>
  <si>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</si>
  <si>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</si>
  <si>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</si>
  <si>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ROZSTŘELY, STŘÍDÁNÍ A TRESTY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</si>
  <si>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</si>
  <si>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</si>
  <si>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</si>
  <si>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</si>
  <si>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</si>
  <si>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</si>
  <si>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</si>
  <si>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</si>
  <si>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</si>
  <si>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</si>
  <si>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</si>
  <si>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</si>
  <si>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</si>
  <si>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</si>
  <si>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</si>
  <si>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</si>
  <si>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</si>
  <si>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  <charset val="238"/>
      </rPr>
      <t>ručně</t>
    </r>
    <r>
      <rPr>
        <sz val="10"/>
        <color indexed="8"/>
        <rFont val="Calibri"/>
        <family val="2"/>
        <charset val="238"/>
      </rPr>
      <t xml:space="preserve"> změnit skutečné pořadí v kategoriích "</t>
    </r>
    <r>
      <rPr>
        <b/>
        <sz val="10"/>
        <color indexed="8"/>
        <rFont val="Calibri"/>
        <family val="2"/>
        <charset val="238"/>
      </rPr>
      <t>Výsledková listina</t>
    </r>
    <r>
      <rPr>
        <sz val="10"/>
        <color indexed="8"/>
        <rFont val="Calibri"/>
        <family val="2"/>
        <charset val="238"/>
      </rPr>
      <t xml:space="preserve">" - </t>
    </r>
    <r>
      <rPr>
        <b/>
        <sz val="10"/>
        <color indexed="10"/>
        <rFont val="Calibri"/>
        <family val="2"/>
        <charset val="238"/>
      </rPr>
      <t>JEN TAM</t>
    </r>
  </si>
  <si>
    <r>
      <t>v případě cizích hráčů</t>
    </r>
    <r>
      <rPr>
        <sz val="10"/>
        <rFont val="Calibri"/>
        <family val="2"/>
        <charset val="238"/>
      </rPr>
      <t xml:space="preserve"> v listu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"seznam"</t>
    </r>
    <r>
      <rPr>
        <b/>
        <sz val="10"/>
        <color indexed="10"/>
        <rFont val="Calibri"/>
        <family val="2"/>
        <charset val="238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</si>
  <si>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  <charset val="238"/>
      </rPr>
      <t>POUŽÍT AŽ PO UDĚLÁNÍ VÝSLEDKOVKY!!!</t>
    </r>
    <r>
      <rPr>
        <sz val="10"/>
        <color indexed="8"/>
        <rFont val="Calibri"/>
        <family val="2"/>
        <charset val="238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</si>
  <si>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</si>
  <si>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</si>
  <si>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</si>
  <si>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</si>
  <si>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</si>
  <si>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</si>
  <si>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</si>
  <si>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  <charset val="238"/>
      </rPr>
      <t xml:space="preserve"> "</t>
    </r>
    <r>
      <rPr>
        <b/>
        <sz val="11"/>
        <color indexed="8"/>
        <rFont val="Calibri"/>
        <family val="2"/>
        <charset val="238"/>
      </rPr>
      <t>Liga-celkem</t>
    </r>
    <r>
      <rPr>
        <sz val="11"/>
        <color indexed="8"/>
        <rFont val="Calibri"/>
        <family val="2"/>
        <charset val="238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</si>
  <si>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</si>
  <si>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</si>
  <si>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  <charset val="238"/>
      </rPr>
      <t>seznam</t>
    </r>
    <r>
      <rPr>
        <sz val="11"/>
        <color theme="1"/>
        <rFont val="Calibri"/>
        <family val="2"/>
        <charset val="238"/>
        <scheme val="minor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</si>
  <si>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</si>
  <si>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  <charset val="238"/>
      </rPr>
      <t>LIGA"</t>
    </r>
    <r>
      <rPr>
        <sz val="11"/>
        <color theme="1"/>
        <rFont val="Calibri"/>
        <family val="2"/>
        <charset val="238"/>
        <scheme val="minor"/>
      </rPr>
      <t xml:space="preserve"> (jen se zapisuje do sloupců "</t>
    </r>
    <r>
      <rPr>
        <b/>
        <sz val="11"/>
        <color indexed="8"/>
        <rFont val="Calibri"/>
        <family val="2"/>
        <charset val="238"/>
      </rPr>
      <t>KT"</t>
    </r>
  </si>
  <si>
    <t>STARTOVNÉ - ROZHODČÍ</t>
  </si>
  <si>
    <t>vyplnit pouze částku pro dospělé a mládež dle turnaje</t>
  </si>
  <si>
    <t>napsat svůj klub</t>
  </si>
  <si>
    <t xml:space="preserve"> (stejně jako v seznamu)</t>
  </si>
  <si>
    <t>vymazat svůj klub ze seznamu</t>
  </si>
  <si>
    <t xml:space="preserve">       pro kontrolu to bude vlastní klub počítat, ale bez startovného</t>
  </si>
  <si>
    <t>LOSOVÁNÍ NA ALKOHOL</t>
  </si>
  <si>
    <t>TISK - listina</t>
  </si>
  <si>
    <t>v případě dvou skupin zadat to stejné i pro hřiště 2</t>
  </si>
  <si>
    <t>nahoru</t>
  </si>
  <si>
    <t>ŽENY</t>
  </si>
  <si>
    <t>K.O.</t>
  </si>
  <si>
    <r>
      <t>z "</t>
    </r>
    <r>
      <rPr>
        <b/>
        <sz val="11"/>
        <color indexed="8"/>
        <rFont val="Calibri"/>
        <family val="2"/>
        <charset val="238"/>
      </rPr>
      <t>Výsledková listina 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Absolutní ženy</t>
    </r>
    <r>
      <rPr>
        <sz val="11"/>
        <color theme="1"/>
        <rFont val="Calibri"/>
        <family val="2"/>
        <charset val="238"/>
        <scheme val="minor"/>
      </rPr>
      <t>" překopírujeme jen reg.čísla max. 1-30 žen</t>
    </r>
  </si>
  <si>
    <r>
      <t>z "</t>
    </r>
    <r>
      <rPr>
        <b/>
        <sz val="11"/>
        <color indexed="8"/>
        <rFont val="Calibri"/>
        <family val="2"/>
        <charset val="238"/>
      </rPr>
      <t>Výsledková listina 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Absolutní muži</t>
    </r>
    <r>
      <rPr>
        <sz val="11"/>
        <color theme="1"/>
        <rFont val="Calibri"/>
        <family val="2"/>
        <charset val="238"/>
        <scheme val="minor"/>
      </rPr>
      <t>" překopírujeme jen reg.čísla max 1-100 mužů</t>
    </r>
  </si>
  <si>
    <t>v případě rozstřelů o postup do KO nutno přehodit ručně</t>
  </si>
  <si>
    <t>muži se automaticky překopírují do pavouků na KO  (1-32)</t>
  </si>
  <si>
    <t>ženy se automaticky překopírují do pavouků na KO (1-16)</t>
  </si>
  <si>
    <t>do jednotlivých pavouků nutno zapsat výsledek dvojice</t>
  </si>
  <si>
    <t>vítěz se automaticky napíše do následující dvojice</t>
  </si>
  <si>
    <t>do finále se seřadí vítězové i poražení z jednotlivých semifinále</t>
  </si>
  <si>
    <t>po zapsání výsledků finále o 1. místo i poražených o 3.místo se automaticky přepíší jména do tabulky</t>
  </si>
  <si>
    <t>stejný postup platí i pro KO-ženy</t>
  </si>
  <si>
    <t>KO (muži i ženy)</t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</si>
  <si>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</si>
  <si>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</si>
  <si>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</si>
  <si>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  <charset val="238"/>
      </rPr>
      <t>Liga-pořadí</t>
    </r>
    <r>
      <rPr>
        <sz val="11"/>
        <color indexed="8"/>
        <rFont val="Calibri"/>
        <family val="2"/>
        <charset val="238"/>
      </rPr>
      <t xml:space="preserve">" případnou dělbu bodů - </t>
    </r>
    <r>
      <rPr>
        <sz val="11"/>
        <color indexed="10"/>
        <rFont val="Calibri"/>
        <family val="2"/>
        <charset val="238"/>
      </rPr>
      <t>nutno opravit ručně</t>
    </r>
  </si>
  <si>
    <t>B/js</t>
  </si>
  <si>
    <t>jsd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</si>
  <si>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</si>
  <si>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</si>
  <si>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</si>
  <si>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poloviny částky, uvedené v tabulce</t>
  </si>
  <si>
    <t>Doležel Michal</t>
  </si>
  <si>
    <t>Doležel Lukáš</t>
  </si>
  <si>
    <t>Jedlička Petr</t>
  </si>
  <si>
    <t>Jedlička Petr Karel</t>
  </si>
  <si>
    <t>Holubová Kateřina</t>
  </si>
  <si>
    <t>Holubová Anna</t>
  </si>
  <si>
    <t>Spáčil Miroslav</t>
  </si>
  <si>
    <t>Janáček Milan  ml.</t>
  </si>
  <si>
    <t>Janáček Milan  st.</t>
  </si>
  <si>
    <t>Řehulka Jan  ml.</t>
  </si>
  <si>
    <t>Řehulka Jan  st.</t>
  </si>
  <si>
    <t>Vasylevský Nazar</t>
  </si>
  <si>
    <t>Tichá Dagmar</t>
  </si>
  <si>
    <t>Odstrčilíková Lucie</t>
  </si>
  <si>
    <t>Bednářová Blanka</t>
  </si>
  <si>
    <t>Smolová Denisa</t>
  </si>
  <si>
    <t>Jindrová Nela</t>
  </si>
  <si>
    <t>1. MGC Děkanka</t>
  </si>
  <si>
    <t>Start Kopřivnice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</si>
  <si>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</si>
  <si>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</si>
  <si>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</si>
  <si>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</si>
  <si>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</si>
  <si>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</si>
  <si>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</si>
  <si>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</si>
  <si>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</si>
  <si>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</si>
  <si>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</si>
  <si>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</si>
  <si>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</si>
  <si>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Sokol Radim</t>
  </si>
  <si>
    <t>Fronk Václav</t>
  </si>
  <si>
    <t>Kabourek Václav</t>
  </si>
  <si>
    <t>Zemanová Marie</t>
  </si>
  <si>
    <t>Cónová Karolína Berenika</t>
  </si>
  <si>
    <t>Lednický Jiří</t>
  </si>
  <si>
    <t>Koldová Anna</t>
  </si>
  <si>
    <t>BGS Hardenberg-Pötter (D)</t>
  </si>
  <si>
    <t>Král Jiří</t>
  </si>
  <si>
    <t>Loužil Matěj</t>
  </si>
  <si>
    <t>Kuchar Matyáš</t>
  </si>
  <si>
    <t>Kucharová Marta</t>
  </si>
  <si>
    <t>Hapal Petr</t>
  </si>
  <si>
    <t>Hapal Lukáš</t>
  </si>
  <si>
    <t>Hrdličková Jarmila</t>
  </si>
  <si>
    <t>Hapalová Jindra</t>
  </si>
  <si>
    <t>Němec Pavel</t>
  </si>
  <si>
    <t>MGC Seis (I)</t>
  </si>
  <si>
    <t>Landshut (D)</t>
  </si>
  <si>
    <t>V případě 8 kol se v listu "Liga-pořadí" rozklikne v pravém horním rohu na liště</t>
  </si>
  <si>
    <t>klikne na č.2) otevře se 8 kol v ligových tabulkách</t>
  </si>
  <si>
    <t>Roub Michal</t>
  </si>
  <si>
    <t>Svobodová Petra</t>
  </si>
  <si>
    <t>Němcová Libuše</t>
  </si>
  <si>
    <t>Němec Jiří</t>
  </si>
  <si>
    <t>Peterka Zdeněk</t>
  </si>
  <si>
    <t>Šoltés Adam</t>
  </si>
  <si>
    <t>Jašová Emma</t>
  </si>
  <si>
    <t>Šmardová Karolína</t>
  </si>
  <si>
    <t>Komenda Dominik</t>
  </si>
  <si>
    <t>Filipová Lucie</t>
  </si>
  <si>
    <t>Kulich Jonáš</t>
  </si>
  <si>
    <t>GK Trnava (SK)</t>
  </si>
  <si>
    <t>Kocumová Kateřina</t>
  </si>
  <si>
    <t>Cheníček Pavel</t>
  </si>
  <si>
    <t>Ozábal Lukáš</t>
  </si>
  <si>
    <t>Sázavský Michal</t>
  </si>
  <si>
    <t>Sázavský Lukáš</t>
  </si>
  <si>
    <t>Polehla Ondřej</t>
  </si>
  <si>
    <t>Sládeček Ondřej</t>
  </si>
  <si>
    <t>Kočová Anna</t>
  </si>
  <si>
    <t>Neprašová Veronika</t>
  </si>
  <si>
    <t>Bičovský Bořek</t>
  </si>
  <si>
    <t>Mrázková Simona</t>
  </si>
  <si>
    <t>Mrázek Tomáš</t>
  </si>
  <si>
    <t>Kalina David</t>
  </si>
  <si>
    <t>Kalina Richard</t>
  </si>
  <si>
    <t>Hlavatá Lenka</t>
  </si>
  <si>
    <t>Pajková Kateřina</t>
  </si>
  <si>
    <t>Jindra Patrik</t>
  </si>
  <si>
    <t>Dobrovolná Michaela</t>
  </si>
  <si>
    <t>Kos Vojtěch</t>
  </si>
  <si>
    <t>Doucha Miroslav</t>
  </si>
  <si>
    <t>Masarovič Ondřej</t>
  </si>
  <si>
    <t>Brčák Vojtěch</t>
  </si>
  <si>
    <t>Brčák Tomáš</t>
  </si>
  <si>
    <t>Spilka Ondřej</t>
  </si>
  <si>
    <t>MGC Seis (IT)</t>
  </si>
  <si>
    <t>1. BGC Landshut (DE)</t>
  </si>
  <si>
    <t>BGS Hardenberg-Pötter (DE)</t>
  </si>
  <si>
    <t>BGC Neutraubling (DE)</t>
  </si>
  <si>
    <t>Švejdová Tereza</t>
  </si>
  <si>
    <t>Šír Bohuslav</t>
  </si>
  <si>
    <t>Till Radim</t>
  </si>
  <si>
    <t>Hlubučková Barbora</t>
  </si>
  <si>
    <t>Rak Antonín</t>
  </si>
  <si>
    <t>Tichý Radoslav</t>
  </si>
  <si>
    <t>Vrchovinský Pavel</t>
  </si>
  <si>
    <t>TJ Tanvald</t>
  </si>
  <si>
    <t>Přikrylová Dana</t>
  </si>
  <si>
    <t>Blažková Ema</t>
  </si>
  <si>
    <t>Černíková Iva</t>
  </si>
  <si>
    <t>Herman Robin</t>
  </si>
  <si>
    <t>Nosková Marie</t>
  </si>
  <si>
    <t>Nosek Tomáš</t>
  </si>
  <si>
    <t>Christa Jan</t>
  </si>
  <si>
    <t>Christová Tereza</t>
  </si>
  <si>
    <t>Christa Marek</t>
  </si>
  <si>
    <t>Christová Veronika</t>
  </si>
  <si>
    <t>Unčovský Jakub</t>
  </si>
  <si>
    <t>Pospíšil Kristián</t>
  </si>
  <si>
    <t>Kuklíková Nela</t>
  </si>
  <si>
    <t>Kostenetská Eva</t>
  </si>
  <si>
    <t>Hanusková Alžběta</t>
  </si>
  <si>
    <t>Pancnerová Sára</t>
  </si>
  <si>
    <t>Fronk Vít</t>
  </si>
  <si>
    <t>Tručková Leona</t>
  </si>
  <si>
    <t>Šlechtická Barbora Bohumila</t>
  </si>
  <si>
    <t>Dobrovolný Antonín</t>
  </si>
  <si>
    <t>Dobrovolný Matěj</t>
  </si>
  <si>
    <t>Řezaninová Michaela</t>
  </si>
  <si>
    <t>Kožnar Martin</t>
  </si>
  <si>
    <t>Vlková Adéla</t>
  </si>
  <si>
    <t>Vlková Veronika</t>
  </si>
  <si>
    <t>Gruberová Eliška</t>
  </si>
  <si>
    <t>Bruzl Matyáš</t>
  </si>
  <si>
    <t>Jůzová Natálie</t>
  </si>
  <si>
    <t>Jůza Adam</t>
  </si>
  <si>
    <t>Ryšavá Nela</t>
  </si>
  <si>
    <t>Řezáč Jan</t>
  </si>
  <si>
    <t>Dvořáková Nella</t>
  </si>
  <si>
    <t>Dvořáková Valentýna</t>
  </si>
  <si>
    <t>Jůza Petr</t>
  </si>
  <si>
    <t>Odrazil Radovan</t>
  </si>
  <si>
    <t>Odrazilová Soňa</t>
  </si>
  <si>
    <t>Hlavnová Laura</t>
  </si>
  <si>
    <t>Neprašová Martina</t>
  </si>
  <si>
    <t>Joklová Jana</t>
  </si>
  <si>
    <t>Z-ČMGS</t>
  </si>
  <si>
    <t>Herodek Tomáš</t>
  </si>
  <si>
    <t>Dobrovolná Šárka</t>
  </si>
  <si>
    <t>Hejna Zdeněk</t>
  </si>
  <si>
    <t>Ceralová Slávka</t>
  </si>
  <si>
    <t>Tomanová Alena</t>
  </si>
  <si>
    <t>Ambrož Petr Daniel</t>
  </si>
  <si>
    <t>VÝPOČET PARU A BODŮ</t>
  </si>
  <si>
    <t>Dvořáková Alena</t>
  </si>
  <si>
    <t>Péter Jakub</t>
  </si>
  <si>
    <t>Zatloukalová Jana Florentýna</t>
  </si>
  <si>
    <t>Pátecká Marie</t>
  </si>
  <si>
    <t>Komůrková Dominika</t>
  </si>
  <si>
    <t>Komůrka Martin</t>
  </si>
  <si>
    <t>Open, KP</t>
  </si>
  <si>
    <r>
      <t>Finanční nároky rozhodčích (</t>
    </r>
    <r>
      <rPr>
        <sz val="11"/>
        <color theme="1"/>
        <rFont val="Calibri"/>
        <family val="2"/>
        <charset val="238"/>
        <scheme val="minor"/>
      </rPr>
      <t>částka na turnaj - včetně daně, platí ČMGS)</t>
    </r>
  </si>
  <si>
    <t>3000,-</t>
  </si>
  <si>
    <t>2000,-</t>
  </si>
  <si>
    <t>1000,-</t>
  </si>
  <si>
    <t>1700,-</t>
  </si>
  <si>
    <t>850,-</t>
  </si>
  <si>
    <t>700,-</t>
  </si>
  <si>
    <t>750,-</t>
  </si>
  <si>
    <t>1500,-</t>
  </si>
  <si>
    <t>800,-</t>
  </si>
  <si>
    <t>2500,-</t>
  </si>
  <si>
    <t>1200,-</t>
  </si>
  <si>
    <t>350,-</t>
  </si>
  <si>
    <t>240,-</t>
  </si>
  <si>
    <t>Se2</t>
  </si>
  <si>
    <t>Sulkiewicz Jan</t>
  </si>
  <si>
    <t>Můčka Jaroslav</t>
  </si>
  <si>
    <t>Můčka Miroslav</t>
  </si>
  <si>
    <t>Lehár Ota</t>
  </si>
  <si>
    <t>Fibir Pavel</t>
  </si>
  <si>
    <t>Sklář Martin</t>
  </si>
  <si>
    <t>Ďurček Jan</t>
  </si>
  <si>
    <t>Malachta Radovan</t>
  </si>
  <si>
    <t>Macháčková Klára</t>
  </si>
  <si>
    <t>Buček Otakar</t>
  </si>
  <si>
    <t>Macho Adrián</t>
  </si>
  <si>
    <t>Komůrka Jakub</t>
  </si>
  <si>
    <t>Herodková Nikol</t>
  </si>
  <si>
    <t>Graihausel Sebastian</t>
  </si>
  <si>
    <t>Sokolová Beáta</t>
  </si>
  <si>
    <t>Bělík Šimon</t>
  </si>
  <si>
    <t>Řezaninová Natálie</t>
  </si>
  <si>
    <t>Pekár Šimon Sebastian</t>
  </si>
  <si>
    <t>Paľo Nikolas</t>
  </si>
  <si>
    <t>MGC One Brno</t>
  </si>
  <si>
    <t>2020/2021</t>
  </si>
  <si>
    <t>kategorie a VT 2021</t>
  </si>
  <si>
    <t>1. MTGC Prievidza (SK)</t>
  </si>
  <si>
    <t>Heger Matyáš</t>
  </si>
  <si>
    <t>Edmonds Andrew Chrissie</t>
  </si>
  <si>
    <t>Tichá Pavlína</t>
  </si>
  <si>
    <t>Čižmár Michael</t>
  </si>
  <si>
    <t>Pulda Radek</t>
  </si>
  <si>
    <t>AG Eagles Brno</t>
  </si>
  <si>
    <t>Sýkora Jan</t>
  </si>
  <si>
    <t>Nováček Petr</t>
  </si>
  <si>
    <t>Kratochvíl Libor</t>
  </si>
  <si>
    <t>Navrkal Jiří</t>
  </si>
  <si>
    <t>Urban Aleš</t>
  </si>
  <si>
    <t>Hromek Jiří</t>
  </si>
  <si>
    <t>Musilová Erika</t>
  </si>
  <si>
    <t>Bambas Jiří</t>
  </si>
  <si>
    <t>Chládek Vlastimil</t>
  </si>
  <si>
    <t>Velín Libor</t>
  </si>
  <si>
    <t>Vondra Luděk</t>
  </si>
  <si>
    <t>Rozprýmová Zuzana</t>
  </si>
  <si>
    <t>Kratochvíl Jiří</t>
  </si>
  <si>
    <t>Heralecký Petr</t>
  </si>
  <si>
    <t>Chládková Lucie</t>
  </si>
  <si>
    <t>Cetkovský Julia</t>
  </si>
  <si>
    <t>Cetkovský Martin</t>
  </si>
  <si>
    <t>Musilová Anna</t>
  </si>
  <si>
    <t>Novotný Jiří</t>
  </si>
  <si>
    <t>seniorky2</t>
  </si>
  <si>
    <t>Záhorková Kateřina</t>
  </si>
  <si>
    <t>Andrés Jan</t>
  </si>
  <si>
    <t>Andrésová Zdeňka</t>
  </si>
  <si>
    <t>Seniorky2</t>
  </si>
  <si>
    <t>Minich Pavel jun.</t>
  </si>
  <si>
    <t>Minigolf club One Brno</t>
  </si>
  <si>
    <t>Minich Lukáš</t>
  </si>
  <si>
    <t xml:space="preserve">Minich Pavel </t>
  </si>
  <si>
    <t>Minichová Milada</t>
  </si>
  <si>
    <t>Rendl Adam</t>
  </si>
  <si>
    <t>Horáková Miroslava</t>
  </si>
  <si>
    <t>Pajkov M., Hrachovec D., Hála J., Moutvička J., Vitner V.</t>
  </si>
  <si>
    <t>Kamencové jezero</t>
  </si>
  <si>
    <t>r</t>
  </si>
  <si>
    <t>Absolutní - Ženy</t>
  </si>
  <si>
    <t>Absolutní -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</si>
</sst>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#,##0.0"/>
    <numFmt numFmtId="167" formatCode="[$-405]d\.\ mmmm\ yyyy;@"/>
    <numFmt numFmtId="168" formatCode="h:mm;@"/>
  </numFmts>
  <fonts count="9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u/>
      <sz val="11"/>
      <name val="Calibri"/>
      <family val="2"/>
      <charset val="238"/>
    </font>
    <font>
      <b/>
      <sz val="9"/>
      <name val="Arial CE"/>
      <charset val="238"/>
    </font>
    <font>
      <sz val="14"/>
      <color indexed="10"/>
      <name val="Calibri"/>
      <family val="2"/>
      <charset val="238"/>
    </font>
    <font>
      <sz val="8"/>
      <name val="Calibri"/>
      <family val="2"/>
      <charset val="238"/>
    </font>
    <font>
      <sz val="9"/>
      <color indexed="14"/>
      <name val="Arial CE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9"/>
      <color rgb="FFFF000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8"/>
      <color rgb="FF00FFFF"/>
      <name val="Calibri"/>
      <family val="2"/>
      <charset val="238"/>
      <scheme val="minor"/>
    </font>
    <font>
      <sz val="2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4" tint="0.79998168889431442"/>
      <name val="Arial CE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Arial CE"/>
      <family val="2"/>
      <charset val="238"/>
    </font>
    <font>
      <b/>
      <sz val="18"/>
      <color rgb="FF0070C0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B13B5"/>
      <name val="Arial Black"/>
      <family val="2"/>
      <charset val="238"/>
    </font>
    <font>
      <b/>
      <sz val="20"/>
      <color theme="0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indexed="12"/>
      <name val="Arial CE"/>
    </font>
    <font>
      <b/>
      <sz val="11"/>
      <color indexed="12"/>
      <name val="Calibri"/>
      <family val="2"/>
      <charset val="238"/>
      <scheme val="minor"/>
    </font>
    <font>
      <b/>
      <sz val="9"/>
      <color indexed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600">
    <xf numFmtId="0" fontId="0" fillId="0" borderId="0" xfId="0"/>
    <xf numFmtId="0" fontId="27" fillId="0" borderId="0" xfId="0" applyFont="1"/>
    <xf numFmtId="0" fontId="31" fillId="0" borderId="0" xfId="0" applyFont="1"/>
    <xf numFmtId="0" fontId="26" fillId="0" borderId="0" xfId="0" applyFont="1" applyFill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9" borderId="0" xfId="0" applyFont="1" applyFill="1"/>
    <xf numFmtId="0" fontId="34" fillId="0" borderId="0" xfId="3" applyFont="1" applyFill="1" applyBorder="1" applyAlignment="1">
      <alignment horizontal="center"/>
    </xf>
    <xf numFmtId="0" fontId="35" fillId="0" borderId="0" xfId="3" applyFont="1" applyFill="1" applyBorder="1" applyAlignment="1"/>
    <xf numFmtId="0" fontId="36" fillId="0" borderId="0" xfId="3" applyFont="1" applyFill="1" applyBorder="1" applyAlignment="1"/>
    <xf numFmtId="0" fontId="0" fillId="0" borderId="0" xfId="0" applyFont="1"/>
    <xf numFmtId="0" fontId="35" fillId="0" borderId="0" xfId="3" applyFont="1" applyFill="1" applyBorder="1" applyAlignment="1">
      <alignment horizontal="center"/>
    </xf>
    <xf numFmtId="0" fontId="37" fillId="0" borderId="0" xfId="3" applyFont="1" applyFill="1" applyBorder="1" applyAlignment="1"/>
    <xf numFmtId="0" fontId="36" fillId="0" borderId="0" xfId="3" applyFont="1" applyFill="1" applyBorder="1" applyAlignment="1" applyProtection="1"/>
    <xf numFmtId="0" fontId="0" fillId="0" borderId="0" xfId="0" applyFont="1"/>
    <xf numFmtId="0" fontId="34" fillId="2" borderId="7" xfId="3" applyFont="1" applyFill="1" applyBorder="1" applyAlignment="1">
      <alignment horizontal="center" wrapText="1"/>
    </xf>
    <xf numFmtId="0" fontId="34" fillId="3" borderId="7" xfId="3" applyFont="1" applyFill="1" applyBorder="1" applyAlignment="1">
      <alignment horizontal="center"/>
    </xf>
    <xf numFmtId="0" fontId="40" fillId="3" borderId="7" xfId="15" applyFont="1" applyFill="1" applyBorder="1" applyAlignment="1">
      <alignment horizontal="center"/>
    </xf>
    <xf numFmtId="0" fontId="34" fillId="3" borderId="10" xfId="3" applyFont="1" applyFill="1" applyBorder="1" applyAlignment="1">
      <alignment horizontal="center"/>
    </xf>
    <xf numFmtId="164" fontId="34" fillId="4" borderId="7" xfId="3" applyNumberFormat="1" applyFont="1" applyFill="1" applyBorder="1" applyAlignment="1">
      <alignment horizontal="center"/>
    </xf>
    <xf numFmtId="0" fontId="34" fillId="0" borderId="0" xfId="3" applyFont="1" applyFill="1" applyBorder="1" applyAlignment="1" applyProtection="1">
      <alignment horizontal="center"/>
      <protection locked="0"/>
    </xf>
    <xf numFmtId="2" fontId="34" fillId="0" borderId="0" xfId="3" applyNumberFormat="1" applyFont="1" applyFill="1" applyAlignment="1">
      <alignment horizontal="center"/>
    </xf>
    <xf numFmtId="0" fontId="0" fillId="0" borderId="0" xfId="0" applyFont="1" applyFill="1"/>
    <xf numFmtId="0" fontId="41" fillId="0" borderId="0" xfId="0" applyFont="1" applyFill="1" applyBorder="1" applyAlignment="1">
      <alignment horizontal="center"/>
    </xf>
    <xf numFmtId="0" fontId="41" fillId="0" borderId="0" xfId="15" applyFont="1" applyFill="1" applyBorder="1" applyAlignment="1">
      <alignment horizontal="center" wrapText="1"/>
    </xf>
    <xf numFmtId="0" fontId="37" fillId="0" borderId="0" xfId="3" applyFont="1" applyFill="1" applyBorder="1" applyAlignment="1">
      <alignment horizontal="center"/>
    </xf>
    <xf numFmtId="0" fontId="42" fillId="0" borderId="0" xfId="15" applyFont="1" applyFill="1" applyBorder="1" applyAlignment="1">
      <alignment horizontal="center" wrapText="1"/>
    </xf>
    <xf numFmtId="0" fontId="43" fillId="11" borderId="0" xfId="14" applyFont="1" applyFill="1" applyBorder="1" applyAlignment="1"/>
    <xf numFmtId="0" fontId="37" fillId="0" borderId="0" xfId="3" applyFont="1"/>
    <xf numFmtId="0" fontId="39" fillId="0" borderId="0" xfId="14" applyFont="1" applyFill="1" applyBorder="1" applyAlignment="1">
      <alignment horizontal="center"/>
    </xf>
    <xf numFmtId="0" fontId="38" fillId="0" borderId="0" xfId="3" applyFont="1" applyAlignment="1">
      <alignment vertical="center"/>
    </xf>
    <xf numFmtId="0" fontId="38" fillId="0" borderId="0" xfId="3" applyFont="1" applyFill="1" applyAlignment="1">
      <alignment horizontal="center" vertical="center"/>
    </xf>
    <xf numFmtId="0" fontId="38" fillId="0" borderId="0" xfId="3" applyFont="1" applyAlignment="1">
      <alignment horizontal="center" vertical="center"/>
    </xf>
    <xf numFmtId="0" fontId="38" fillId="0" borderId="0" xfId="3" applyFont="1" applyFill="1" applyBorder="1" applyAlignment="1">
      <alignment horizontal="center" vertical="center"/>
    </xf>
    <xf numFmtId="0" fontId="38" fillId="0" borderId="0" xfId="3" applyFont="1" applyBorder="1" applyAlignment="1">
      <alignment horizontal="center" vertical="center"/>
    </xf>
    <xf numFmtId="0" fontId="37" fillId="0" borderId="0" xfId="3" applyFont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7" fillId="0" borderId="11" xfId="3" applyFont="1" applyFill="1" applyBorder="1" applyAlignment="1">
      <alignment horizontal="center" vertical="center"/>
    </xf>
    <xf numFmtId="0" fontId="37" fillId="0" borderId="12" xfId="3" applyFont="1" applyFill="1" applyBorder="1" applyAlignment="1">
      <alignment horizontal="left" vertical="center"/>
    </xf>
    <xf numFmtId="0" fontId="37" fillId="0" borderId="12" xfId="3" applyFont="1" applyFill="1" applyBorder="1" applyAlignment="1">
      <alignment horizontal="center" vertical="center"/>
    </xf>
    <xf numFmtId="0" fontId="37" fillId="0" borderId="13" xfId="3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15" xfId="3" applyFont="1" applyFill="1" applyBorder="1" applyAlignment="1">
      <alignment horizontal="center" vertical="center"/>
    </xf>
    <xf numFmtId="0" fontId="37" fillId="0" borderId="7" xfId="3" applyFont="1" applyFill="1" applyBorder="1" applyAlignment="1">
      <alignment horizontal="left" vertical="center"/>
    </xf>
    <xf numFmtId="0" fontId="37" fillId="0" borderId="7" xfId="3" applyFont="1" applyFill="1" applyBorder="1" applyAlignment="1">
      <alignment horizontal="center" vertical="center"/>
    </xf>
    <xf numFmtId="0" fontId="37" fillId="0" borderId="10" xfId="3" applyFont="1" applyFill="1" applyBorder="1" applyAlignment="1">
      <alignment horizontal="center" vertical="center"/>
    </xf>
    <xf numFmtId="0" fontId="37" fillId="0" borderId="16" xfId="3" applyFont="1" applyFill="1" applyBorder="1" applyAlignment="1">
      <alignment horizontal="center" vertical="center"/>
    </xf>
    <xf numFmtId="0" fontId="37" fillId="0" borderId="17" xfId="3" applyFont="1" applyFill="1" applyBorder="1" applyAlignment="1">
      <alignment horizontal="center" vertical="center"/>
    </xf>
    <xf numFmtId="0" fontId="37" fillId="0" borderId="18" xfId="3" applyFont="1" applyFill="1" applyBorder="1" applyAlignment="1">
      <alignment horizontal="left" vertical="center"/>
    </xf>
    <xf numFmtId="0" fontId="37" fillId="0" borderId="18" xfId="3" applyFont="1" applyFill="1" applyBorder="1" applyAlignment="1">
      <alignment horizontal="center" vertical="center"/>
    </xf>
    <xf numFmtId="0" fontId="37" fillId="0" borderId="19" xfId="3" applyFont="1" applyFill="1" applyBorder="1" applyAlignment="1">
      <alignment horizontal="center" vertical="center"/>
    </xf>
    <xf numFmtId="0" fontId="37" fillId="0" borderId="20" xfId="3" applyFont="1" applyFill="1" applyBorder="1" applyAlignment="1">
      <alignment horizontal="center" vertical="center"/>
    </xf>
    <xf numFmtId="0" fontId="37" fillId="0" borderId="21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horizontal="left" vertical="center"/>
    </xf>
    <xf numFmtId="0" fontId="37" fillId="0" borderId="22" xfId="3" applyFont="1" applyFill="1" applyBorder="1" applyAlignment="1">
      <alignment horizontal="center" vertical="center"/>
    </xf>
    <xf numFmtId="0" fontId="37" fillId="0" borderId="23" xfId="3" applyFont="1" applyFill="1" applyBorder="1" applyAlignment="1">
      <alignment horizontal="center" vertical="center"/>
    </xf>
    <xf numFmtId="0" fontId="37" fillId="0" borderId="24" xfId="3" applyFont="1" applyFill="1" applyBorder="1" applyAlignment="1">
      <alignment horizontal="center" vertical="center"/>
    </xf>
    <xf numFmtId="0" fontId="37" fillId="0" borderId="25" xfId="3" applyFont="1" applyFill="1" applyBorder="1" applyAlignment="1">
      <alignment horizontal="center" vertical="center"/>
    </xf>
    <xf numFmtId="0" fontId="38" fillId="0" borderId="8" xfId="3" applyFont="1" applyFill="1" applyBorder="1" applyAlignment="1">
      <alignment horizontal="right" vertical="center"/>
    </xf>
    <xf numFmtId="0" fontId="37" fillId="0" borderId="0" xfId="3" applyFont="1" applyFill="1" applyAlignment="1">
      <alignment vertical="center"/>
    </xf>
    <xf numFmtId="0" fontId="37" fillId="0" borderId="0" xfId="3" applyFont="1" applyAlignment="1">
      <alignment horizontal="center"/>
    </xf>
    <xf numFmtId="0" fontId="35" fillId="0" borderId="0" xfId="18" applyFont="1"/>
    <xf numFmtId="0" fontId="35" fillId="0" borderId="0" xfId="7" applyFont="1"/>
    <xf numFmtId="0" fontId="43" fillId="0" borderId="0" xfId="13" applyFont="1"/>
    <xf numFmtId="0" fontId="35" fillId="0" borderId="0" xfId="18" applyFont="1" applyFill="1"/>
    <xf numFmtId="0" fontId="35" fillId="0" borderId="0" xfId="13" applyFont="1"/>
    <xf numFmtId="0" fontId="44" fillId="0" borderId="0" xfId="13" applyFont="1" applyFill="1" applyAlignment="1">
      <alignment horizontal="center"/>
    </xf>
    <xf numFmtId="0" fontId="45" fillId="0" borderId="0" xfId="13" applyFont="1" applyFill="1"/>
    <xf numFmtId="0" fontId="45" fillId="0" borderId="0" xfId="18" applyFont="1" applyFill="1"/>
    <xf numFmtId="0" fontId="42" fillId="5" borderId="26" xfId="13" applyFont="1" applyFill="1" applyBorder="1" applyAlignment="1">
      <alignment horizontal="center"/>
    </xf>
    <xf numFmtId="0" fontId="42" fillId="5" borderId="27" xfId="13" applyFont="1" applyFill="1" applyBorder="1" applyAlignment="1">
      <alignment horizontal="center"/>
    </xf>
    <xf numFmtId="0" fontId="42" fillId="5" borderId="3" xfId="13" applyFont="1" applyFill="1" applyBorder="1" applyAlignment="1">
      <alignment horizontal="center"/>
    </xf>
    <xf numFmtId="0" fontId="42" fillId="5" borderId="1" xfId="13" applyFont="1" applyFill="1" applyBorder="1" applyAlignment="1">
      <alignment horizontal="center"/>
    </xf>
    <xf numFmtId="0" fontId="39" fillId="5" borderId="17" xfId="13" applyFont="1" applyFill="1" applyBorder="1" applyAlignment="1">
      <alignment horizontal="center"/>
    </xf>
    <xf numFmtId="0" fontId="39" fillId="5" borderId="20" xfId="13" applyFont="1" applyFill="1" applyBorder="1" applyAlignment="1">
      <alignment horizontal="center"/>
    </xf>
    <xf numFmtId="0" fontId="39" fillId="3" borderId="11" xfId="13" applyFont="1" applyFill="1" applyBorder="1" applyAlignment="1">
      <alignment horizontal="center"/>
    </xf>
    <xf numFmtId="0" fontId="39" fillId="3" borderId="14" xfId="17" applyFont="1" applyFill="1" applyBorder="1"/>
    <xf numFmtId="3" fontId="39" fillId="3" borderId="28" xfId="13" applyNumberFormat="1" applyFont="1" applyFill="1" applyBorder="1" applyAlignment="1">
      <alignment horizontal="center"/>
    </xf>
    <xf numFmtId="3" fontId="39" fillId="5" borderId="11" xfId="13" applyNumberFormat="1" applyFont="1" applyFill="1" applyBorder="1" applyAlignment="1">
      <alignment horizontal="center"/>
    </xf>
    <xf numFmtId="0" fontId="39" fillId="3" borderId="15" xfId="13" applyFont="1" applyFill="1" applyBorder="1" applyAlignment="1">
      <alignment horizontal="center"/>
    </xf>
    <xf numFmtId="0" fontId="39" fillId="3" borderId="16" xfId="17" applyFont="1" applyFill="1" applyBorder="1" applyAlignment="1">
      <alignment horizontal="left"/>
    </xf>
    <xf numFmtId="3" fontId="39" fillId="3" borderId="29" xfId="13" applyNumberFormat="1" applyFont="1" applyFill="1" applyBorder="1" applyAlignment="1">
      <alignment horizontal="center"/>
    </xf>
    <xf numFmtId="3" fontId="39" fillId="5" borderId="15" xfId="13" applyNumberFormat="1" applyFont="1" applyFill="1" applyBorder="1" applyAlignment="1">
      <alignment horizontal="center"/>
    </xf>
    <xf numFmtId="0" fontId="39" fillId="3" borderId="16" xfId="17" applyFont="1" applyFill="1" applyBorder="1"/>
    <xf numFmtId="0" fontId="39" fillId="3" borderId="16" xfId="13" applyFont="1" applyFill="1" applyBorder="1" applyAlignment="1">
      <alignment horizontal="left"/>
    </xf>
    <xf numFmtId="0" fontId="39" fillId="3" borderId="16" xfId="10" applyFont="1" applyFill="1" applyBorder="1"/>
    <xf numFmtId="0" fontId="39" fillId="3" borderId="17" xfId="18" applyFont="1" applyFill="1" applyBorder="1" applyAlignment="1">
      <alignment horizontal="center"/>
    </xf>
    <xf numFmtId="0" fontId="35" fillId="3" borderId="20" xfId="18" applyFont="1" applyFill="1" applyBorder="1"/>
    <xf numFmtId="0" fontId="35" fillId="3" borderId="30" xfId="18" applyFont="1" applyFill="1" applyBorder="1"/>
    <xf numFmtId="3" fontId="39" fillId="3" borderId="30" xfId="13" applyNumberFormat="1" applyFont="1" applyFill="1" applyBorder="1" applyAlignment="1">
      <alignment horizontal="center"/>
    </xf>
    <xf numFmtId="3" fontId="39" fillId="5" borderId="17" xfId="13" applyNumberFormat="1" applyFont="1" applyFill="1" applyBorder="1" applyAlignment="1">
      <alignment horizontal="center"/>
    </xf>
    <xf numFmtId="0" fontId="35" fillId="0" borderId="0" xfId="7" applyFont="1" applyBorder="1"/>
    <xf numFmtId="0" fontId="37" fillId="0" borderId="0" xfId="0" applyFont="1"/>
    <xf numFmtId="0" fontId="0" fillId="0" borderId="0" xfId="0" applyFont="1" applyFill="1"/>
    <xf numFmtId="0" fontId="0" fillId="0" borderId="5" xfId="0" applyFont="1" applyBorder="1"/>
    <xf numFmtId="0" fontId="0" fillId="0" borderId="0" xfId="0" applyFont="1" applyBorder="1"/>
    <xf numFmtId="0" fontId="32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8" fillId="0" borderId="2" xfId="0" applyFont="1" applyBorder="1"/>
    <xf numFmtId="0" fontId="0" fillId="0" borderId="2" xfId="0" applyFont="1" applyBorder="1"/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8" fillId="0" borderId="0" xfId="0" applyFont="1" applyBorder="1"/>
    <xf numFmtId="0" fontId="37" fillId="10" borderId="5" xfId="0" applyFont="1" applyFill="1" applyBorder="1" applyAlignme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8" fillId="0" borderId="5" xfId="0" applyFont="1" applyBorder="1"/>
    <xf numFmtId="0" fontId="0" fillId="0" borderId="0" xfId="0" applyFont="1" applyAlignment="1">
      <alignment horizontal="center"/>
    </xf>
    <xf numFmtId="0" fontId="38" fillId="0" borderId="33" xfId="0" applyFont="1" applyFill="1" applyBorder="1"/>
    <xf numFmtId="0" fontId="34" fillId="3" borderId="7" xfId="3" applyFont="1" applyFill="1" applyBorder="1" applyAlignment="1">
      <alignment horizontal="center" wrapText="1"/>
    </xf>
    <xf numFmtId="0" fontId="46" fillId="3" borderId="7" xfId="3" applyFont="1" applyFill="1" applyBorder="1" applyAlignment="1">
      <alignment horizontal="center" wrapText="1"/>
    </xf>
    <xf numFmtId="0" fontId="47" fillId="10" borderId="0" xfId="0" applyFont="1" applyFill="1" applyBorder="1" applyAlignment="1" applyProtection="1">
      <alignment horizontal="center"/>
      <protection locked="0"/>
    </xf>
    <xf numFmtId="0" fontId="36" fillId="0" borderId="0" xfId="3" applyFont="1" applyFill="1" applyBorder="1" applyAlignment="1" applyProtection="1">
      <alignment horizontal="center"/>
    </xf>
    <xf numFmtId="0" fontId="36" fillId="0" borderId="0" xfId="3" applyFont="1" applyFill="1" applyAlignment="1">
      <alignment horizontal="center"/>
    </xf>
    <xf numFmtId="0" fontId="48" fillId="0" borderId="0" xfId="3" applyFont="1" applyFill="1" applyBorder="1" applyAlignment="1" applyProtection="1">
      <alignment horizontal="center"/>
      <protection locked="0"/>
    </xf>
    <xf numFmtId="0" fontId="49" fillId="0" borderId="0" xfId="0" applyFont="1"/>
    <xf numFmtId="0" fontId="49" fillId="0" borderId="0" xfId="0" applyFont="1" applyFill="1" applyBorder="1" applyAlignment="1"/>
    <xf numFmtId="0" fontId="37" fillId="0" borderId="9" xfId="3" applyFont="1" applyFill="1" applyBorder="1" applyAlignment="1">
      <alignment vertical="center"/>
    </xf>
    <xf numFmtId="0" fontId="40" fillId="5" borderId="34" xfId="13" applyFont="1" applyFill="1" applyBorder="1" applyAlignment="1">
      <alignment horizontal="right" vertical="center" wrapText="1"/>
    </xf>
    <xf numFmtId="0" fontId="50" fillId="5" borderId="35" xfId="13" applyFont="1" applyFill="1" applyBorder="1" applyAlignment="1">
      <alignment vertical="top" wrapText="1"/>
    </xf>
    <xf numFmtId="0" fontId="51" fillId="12" borderId="36" xfId="13" applyFont="1" applyFill="1" applyBorder="1" applyAlignment="1"/>
    <xf numFmtId="0" fontId="51" fillId="12" borderId="8" xfId="13" applyFont="1" applyFill="1" applyBorder="1" applyAlignment="1"/>
    <xf numFmtId="0" fontId="51" fillId="12" borderId="8" xfId="13" applyFont="1" applyFill="1" applyBorder="1" applyAlignment="1">
      <alignment vertical="center"/>
    </xf>
    <xf numFmtId="0" fontId="8" fillId="0" borderId="0" xfId="11" applyFont="1"/>
    <xf numFmtId="0" fontId="9" fillId="0" borderId="0" xfId="11" applyFont="1"/>
    <xf numFmtId="0" fontId="9" fillId="0" borderId="0" xfId="11" applyFont="1" applyAlignment="1">
      <alignment horizontal="center"/>
    </xf>
    <xf numFmtId="0" fontId="8" fillId="0" borderId="0" xfId="3" applyNumberFormat="1" applyFont="1" applyFill="1" applyAlignment="1">
      <alignment horizontal="center"/>
    </xf>
    <xf numFmtId="0" fontId="9" fillId="0" borderId="0" xfId="12" applyFont="1"/>
    <xf numFmtId="0" fontId="0" fillId="0" borderId="0" xfId="0" applyAlignment="1">
      <alignment horizontal="center"/>
    </xf>
    <xf numFmtId="0" fontId="34" fillId="13" borderId="7" xfId="3" applyFont="1" applyFill="1" applyBorder="1" applyAlignment="1">
      <alignment horizontal="center"/>
    </xf>
    <xf numFmtId="0" fontId="40" fillId="13" borderId="7" xfId="15" applyFont="1" applyFill="1" applyBorder="1" applyAlignment="1">
      <alignment horizontal="center"/>
    </xf>
    <xf numFmtId="166" fontId="39" fillId="5" borderId="14" xfId="13" applyNumberFormat="1" applyFont="1" applyFill="1" applyBorder="1" applyAlignment="1">
      <alignment horizontal="center"/>
    </xf>
    <xf numFmtId="166" fontId="39" fillId="5" borderId="16" xfId="13" applyNumberFormat="1" applyFont="1" applyFill="1" applyBorder="1" applyAlignment="1">
      <alignment horizontal="center"/>
    </xf>
    <xf numFmtId="166" fontId="39" fillId="5" borderId="20" xfId="13" applyNumberFormat="1" applyFont="1" applyFill="1" applyBorder="1" applyAlignment="1">
      <alignment horizontal="center"/>
    </xf>
    <xf numFmtId="0" fontId="8" fillId="0" borderId="0" xfId="12" applyFont="1"/>
    <xf numFmtId="0" fontId="8" fillId="0" borderId="0" xfId="12" applyFont="1" applyAlignment="1">
      <alignment horizontal="center"/>
    </xf>
    <xf numFmtId="0" fontId="8" fillId="9" borderId="0" xfId="12" applyFont="1" applyFill="1"/>
    <xf numFmtId="14" fontId="8" fillId="9" borderId="0" xfId="12" applyNumberFormat="1" applyFont="1" applyFill="1"/>
    <xf numFmtId="0" fontId="10" fillId="0" borderId="0" xfId="12" applyFont="1"/>
    <xf numFmtId="0" fontId="52" fillId="0" borderId="0" xfId="12" applyFont="1"/>
    <xf numFmtId="0" fontId="9" fillId="0" borderId="0" xfId="3" applyFont="1"/>
    <xf numFmtId="0" fontId="8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/>
    </xf>
    <xf numFmtId="0" fontId="36" fillId="0" borderId="0" xfId="3" applyFont="1"/>
    <xf numFmtId="0" fontId="35" fillId="0" borderId="0" xfId="3" applyFont="1" applyFill="1" applyBorder="1"/>
    <xf numFmtId="0" fontId="54" fillId="0" borderId="0" xfId="3" applyFont="1" applyFill="1" applyBorder="1" applyAlignment="1">
      <alignment horizontal="center"/>
    </xf>
    <xf numFmtId="0" fontId="35" fillId="0" borderId="0" xfId="3" applyFont="1"/>
    <xf numFmtId="0" fontId="37" fillId="0" borderId="0" xfId="3" applyFont="1" applyAlignment="1"/>
    <xf numFmtId="0" fontId="37" fillId="14" borderId="0" xfId="3" applyFont="1" applyFill="1" applyAlignment="1">
      <alignment horizontal="center"/>
    </xf>
    <xf numFmtId="0" fontId="37" fillId="0" borderId="0" xfId="7" applyFont="1" applyFill="1" applyBorder="1" applyAlignment="1" applyProtection="1">
      <alignment horizontal="center"/>
    </xf>
    <xf numFmtId="0" fontId="37" fillId="0" borderId="0" xfId="7" applyFont="1" applyFill="1" applyBorder="1" applyProtection="1"/>
    <xf numFmtId="0" fontId="37" fillId="0" borderId="0" xfId="7" applyFont="1" applyFill="1" applyBorder="1" applyAlignment="1" applyProtection="1">
      <alignment horizontal="left"/>
    </xf>
    <xf numFmtId="0" fontId="37" fillId="14" borderId="0" xfId="7" applyFont="1" applyFill="1" applyBorder="1" applyAlignment="1" applyProtection="1">
      <alignment horizontal="center"/>
    </xf>
    <xf numFmtId="0" fontId="38" fillId="0" borderId="0" xfId="3" applyFont="1" applyFill="1" applyBorder="1" applyAlignment="1">
      <alignment horizontal="center"/>
    </xf>
    <xf numFmtId="0" fontId="55" fillId="7" borderId="37" xfId="15" applyFont="1" applyFill="1" applyBorder="1" applyAlignment="1">
      <alignment horizontal="center"/>
    </xf>
    <xf numFmtId="0" fontId="40" fillId="0" borderId="0" xfId="15" applyFont="1" applyFill="1" applyBorder="1" applyAlignment="1">
      <alignment horizontal="center" wrapText="1"/>
    </xf>
    <xf numFmtId="0" fontId="38" fillId="0" borderId="0" xfId="3" applyFont="1"/>
    <xf numFmtId="0" fontId="56" fillId="7" borderId="38" xfId="15" applyFont="1" applyFill="1" applyBorder="1" applyAlignment="1">
      <alignment horizontal="center"/>
    </xf>
    <xf numFmtId="0" fontId="55" fillId="7" borderId="37" xfId="15" applyFont="1" applyFill="1" applyBorder="1" applyAlignment="1"/>
    <xf numFmtId="0" fontId="34" fillId="7" borderId="37" xfId="15" applyFont="1" applyFill="1" applyBorder="1" applyAlignment="1">
      <alignment horizontal="center"/>
    </xf>
    <xf numFmtId="0" fontId="34" fillId="0" borderId="0" xfId="3" applyFont="1"/>
    <xf numFmtId="0" fontId="39" fillId="0" borderId="0" xfId="3" applyFont="1" applyFill="1" applyBorder="1" applyAlignment="1">
      <alignment horizontal="center"/>
    </xf>
    <xf numFmtId="0" fontId="38" fillId="0" borderId="0" xfId="3" applyFont="1" applyFill="1" applyBorder="1"/>
    <xf numFmtId="0" fontId="34" fillId="0" borderId="0" xfId="3" applyFont="1" applyFill="1" applyBorder="1" applyAlignment="1"/>
    <xf numFmtId="0" fontId="39" fillId="0" borderId="0" xfId="7" applyFont="1" applyFill="1" applyBorder="1" applyAlignment="1" applyProtection="1">
      <alignment horizontal="center"/>
    </xf>
    <xf numFmtId="0" fontId="41" fillId="0" borderId="0" xfId="3" applyFont="1" applyFill="1" applyBorder="1" applyAlignment="1">
      <alignment horizontal="center"/>
    </xf>
    <xf numFmtId="0" fontId="39" fillId="0" borderId="0" xfId="3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39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39" xfId="0" applyFont="1" applyBorder="1" applyAlignment="1">
      <alignment vertical="center"/>
    </xf>
    <xf numFmtId="0" fontId="34" fillId="4" borderId="40" xfId="16" applyFont="1" applyFill="1" applyBorder="1" applyAlignment="1">
      <alignment vertical="center"/>
    </xf>
    <xf numFmtId="0" fontId="34" fillId="10" borderId="12" xfId="16" applyFont="1" applyFill="1" applyBorder="1" applyAlignment="1">
      <alignment horizontal="center" vertical="center"/>
    </xf>
    <xf numFmtId="0" fontId="47" fillId="0" borderId="41" xfId="0" applyFont="1" applyBorder="1" applyAlignment="1">
      <alignment horizontal="right" indent="1"/>
    </xf>
    <xf numFmtId="0" fontId="47" fillId="0" borderId="0" xfId="0" applyFont="1" applyAlignment="1">
      <alignment horizontal="center" vertical="center" wrapText="1"/>
    </xf>
    <xf numFmtId="0" fontId="47" fillId="0" borderId="0" xfId="0" applyFont="1"/>
    <xf numFmtId="0" fontId="55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/>
    <xf numFmtId="0" fontId="47" fillId="0" borderId="0" xfId="0" applyFont="1" applyAlignment="1">
      <alignment horizontal="center" wrapText="1"/>
    </xf>
    <xf numFmtId="0" fontId="47" fillId="0" borderId="0" xfId="0" applyFont="1" applyFill="1" applyAlignment="1">
      <alignment horizontal="center"/>
    </xf>
    <xf numFmtId="0" fontId="34" fillId="4" borderId="42" xfId="16" applyFont="1" applyFill="1" applyBorder="1" applyAlignment="1">
      <alignment vertical="center"/>
    </xf>
    <xf numFmtId="0" fontId="34" fillId="10" borderId="43" xfId="16" applyFont="1" applyFill="1" applyBorder="1" applyAlignment="1">
      <alignment horizontal="center" vertical="center"/>
    </xf>
    <xf numFmtId="0" fontId="47" fillId="0" borderId="44" xfId="0" applyFont="1" applyBorder="1" applyAlignment="1">
      <alignment horizontal="right" indent="1"/>
    </xf>
    <xf numFmtId="0" fontId="47" fillId="0" borderId="41" xfId="0" applyFont="1" applyBorder="1" applyAlignment="1">
      <alignment horizontal="center"/>
    </xf>
    <xf numFmtId="0" fontId="34" fillId="10" borderId="39" xfId="16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/>
    </xf>
    <xf numFmtId="0" fontId="55" fillId="0" borderId="0" xfId="0" applyFont="1"/>
    <xf numFmtId="0" fontId="47" fillId="0" borderId="34" xfId="0" applyFont="1" applyBorder="1" applyAlignment="1">
      <alignment horizontal="center" vertical="center" wrapText="1"/>
    </xf>
    <xf numFmtId="0" fontId="34" fillId="0" borderId="39" xfId="16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/>
    </xf>
    <xf numFmtId="0" fontId="34" fillId="4" borderId="45" xfId="16" applyFont="1" applyFill="1" applyBorder="1" applyAlignment="1">
      <alignment vertical="center"/>
    </xf>
    <xf numFmtId="0" fontId="34" fillId="10" borderId="46" xfId="16" applyFont="1" applyFill="1" applyBorder="1" applyAlignment="1">
      <alignment horizontal="center" vertical="center"/>
    </xf>
    <xf numFmtId="0" fontId="47" fillId="0" borderId="41" xfId="0" applyFont="1" applyBorder="1" applyAlignment="1"/>
    <xf numFmtId="0" fontId="34" fillId="0" borderId="0" xfId="16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34" fillId="4" borderId="47" xfId="16" applyFont="1" applyFill="1" applyBorder="1" applyAlignment="1">
      <alignment vertical="center"/>
    </xf>
    <xf numFmtId="0" fontId="34" fillId="10" borderId="35" xfId="16" applyFont="1" applyFill="1" applyBorder="1" applyAlignment="1">
      <alignment horizontal="center" vertical="center"/>
    </xf>
    <xf numFmtId="0" fontId="47" fillId="0" borderId="44" xfId="0" applyFont="1" applyBorder="1" applyAlignment="1"/>
    <xf numFmtId="0" fontId="34" fillId="10" borderId="48" xfId="16" applyFont="1" applyFill="1" applyBorder="1" applyAlignment="1">
      <alignment horizontal="center" vertical="center"/>
    </xf>
    <xf numFmtId="0" fontId="34" fillId="0" borderId="0" xfId="16" applyFont="1" applyFill="1" applyBorder="1" applyAlignment="1">
      <alignment vertical="center"/>
    </xf>
    <xf numFmtId="0" fontId="47" fillId="0" borderId="39" xfId="0" applyFont="1" applyBorder="1" applyAlignment="1">
      <alignment horizontal="center" vertical="center" wrapText="1"/>
    </xf>
    <xf numFmtId="0" fontId="34" fillId="0" borderId="39" xfId="16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34" fillId="10" borderId="49" xfId="16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0" xfId="0" applyFont="1" applyFill="1" applyBorder="1" applyAlignment="1"/>
    <xf numFmtId="0" fontId="47" fillId="0" borderId="39" xfId="0" applyFont="1" applyFill="1" applyBorder="1" applyAlignment="1"/>
    <xf numFmtId="0" fontId="55" fillId="0" borderId="39" xfId="0" applyFont="1" applyBorder="1"/>
    <xf numFmtId="0" fontId="55" fillId="0" borderId="39" xfId="0" applyFont="1" applyFill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9" xfId="0" applyFont="1" applyBorder="1" applyAlignment="1"/>
    <xf numFmtId="0" fontId="55" fillId="0" borderId="0" xfId="0" applyFont="1" applyBorder="1"/>
    <xf numFmtId="0" fontId="55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/>
    <xf numFmtId="0" fontId="36" fillId="0" borderId="0" xfId="16" applyFont="1" applyFill="1" applyBorder="1" applyAlignment="1">
      <alignment horizontal="center" vertical="center"/>
    </xf>
    <xf numFmtId="0" fontId="47" fillId="0" borderId="39" xfId="0" applyFont="1" applyBorder="1"/>
    <xf numFmtId="0" fontId="47" fillId="0" borderId="39" xfId="0" applyFont="1" applyBorder="1" applyAlignment="1">
      <alignment horizontal="center" wrapText="1"/>
    </xf>
    <xf numFmtId="0" fontId="55" fillId="0" borderId="39" xfId="0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Fill="1"/>
    <xf numFmtId="0" fontId="34" fillId="10" borderId="18" xfId="16" applyFont="1" applyFill="1" applyBorder="1" applyAlignment="1">
      <alignment horizontal="center" vertical="center"/>
    </xf>
    <xf numFmtId="0" fontId="47" fillId="0" borderId="39" xfId="0" applyFont="1" applyBorder="1" applyAlignment="1">
      <alignment horizontal="right" indent="1"/>
    </xf>
    <xf numFmtId="0" fontId="47" fillId="0" borderId="50" xfId="0" applyFont="1" applyBorder="1" applyAlignment="1">
      <alignment horizontal="right" indent="1"/>
    </xf>
    <xf numFmtId="0" fontId="47" fillId="0" borderId="0" xfId="0" applyFont="1" applyFill="1" applyBorder="1" applyAlignment="1">
      <alignment horizontal="right" indent="1"/>
    </xf>
    <xf numFmtId="0" fontId="47" fillId="0" borderId="51" xfId="0" applyFont="1" applyBorder="1" applyAlignment="1">
      <alignment horizontal="right" indent="1"/>
    </xf>
    <xf numFmtId="0" fontId="47" fillId="0" borderId="0" xfId="0" applyFont="1" applyBorder="1"/>
    <xf numFmtId="0" fontId="47" fillId="0" borderId="0" xfId="0" applyFont="1" applyBorder="1" applyAlignment="1">
      <alignment horizontal="right" indent="1"/>
    </xf>
    <xf numFmtId="0" fontId="36" fillId="10" borderId="39" xfId="16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right" indent="1"/>
    </xf>
    <xf numFmtId="0" fontId="47" fillId="0" borderId="0" xfId="0" applyFont="1" applyBorder="1" applyAlignment="1">
      <alignment horizontal="right" vertical="center"/>
    </xf>
    <xf numFmtId="0" fontId="47" fillId="0" borderId="34" xfId="0" applyFont="1" applyBorder="1" applyAlignment="1">
      <alignment horizontal="center" vertical="center"/>
    </xf>
    <xf numFmtId="0" fontId="47" fillId="0" borderId="39" xfId="0" applyFont="1" applyBorder="1" applyAlignment="1">
      <alignment horizontal="right" vertical="center"/>
    </xf>
    <xf numFmtId="0" fontId="47" fillId="0" borderId="39" xfId="0" applyFont="1" applyFill="1" applyBorder="1"/>
    <xf numFmtId="0" fontId="32" fillId="0" borderId="0" xfId="0" applyFont="1"/>
    <xf numFmtId="0" fontId="57" fillId="1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7" xfId="0" applyBorder="1"/>
    <xf numFmtId="0" fontId="46" fillId="3" borderId="29" xfId="3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/>
    <xf numFmtId="0" fontId="0" fillId="0" borderId="52" xfId="0" applyBorder="1"/>
    <xf numFmtId="0" fontId="58" fillId="3" borderId="7" xfId="3" applyFont="1" applyFill="1" applyBorder="1" applyAlignment="1">
      <alignment horizontal="center" vertical="center"/>
    </xf>
    <xf numFmtId="0" fontId="59" fillId="3" borderId="7" xfId="15" applyFont="1" applyFill="1" applyBorder="1" applyAlignment="1">
      <alignment horizontal="center" vertical="center"/>
    </xf>
    <xf numFmtId="0" fontId="60" fillId="0" borderId="7" xfId="0" applyFont="1" applyBorder="1" applyAlignment="1">
      <alignment horizontal="left" vertical="center"/>
    </xf>
    <xf numFmtId="0" fontId="61" fillId="0" borderId="7" xfId="0" applyFont="1" applyBorder="1" applyAlignment="1">
      <alignment horizontal="left" vertical="center"/>
    </xf>
    <xf numFmtId="0" fontId="61" fillId="0" borderId="7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8" fillId="3" borderId="53" xfId="3" applyFont="1" applyFill="1" applyBorder="1" applyAlignment="1">
      <alignment horizontal="center" vertical="center"/>
    </xf>
    <xf numFmtId="0" fontId="0" fillId="0" borderId="15" xfId="0" applyBorder="1"/>
    <xf numFmtId="0" fontId="62" fillId="0" borderId="0" xfId="0" applyFont="1"/>
    <xf numFmtId="20" fontId="63" fillId="0" borderId="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43" fillId="0" borderId="7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9" fillId="0" borderId="34" xfId="0" applyFont="1" applyFill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61" fillId="0" borderId="36" xfId="0" applyFont="1" applyBorder="1" applyAlignment="1">
      <alignment vertical="center"/>
    </xf>
    <xf numFmtId="0" fontId="64" fillId="10" borderId="9" xfId="0" applyFont="1" applyFill="1" applyBorder="1" applyAlignment="1">
      <alignment horizontal="center" vertical="center"/>
    </xf>
    <xf numFmtId="168" fontId="38" fillId="10" borderId="54" xfId="0" applyNumberFormat="1" applyFont="1" applyFill="1" applyBorder="1" applyAlignment="1">
      <alignment horizontal="center"/>
    </xf>
    <xf numFmtId="168" fontId="38" fillId="10" borderId="3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20" fontId="64" fillId="0" borderId="7" xfId="0" applyNumberFormat="1" applyFont="1" applyFill="1" applyBorder="1" applyAlignment="1">
      <alignment horizontal="center" vertical="center"/>
    </xf>
    <xf numFmtId="18" fontId="0" fillId="0" borderId="0" xfId="0" applyNumberFormat="1"/>
    <xf numFmtId="0" fontId="0" fillId="0" borderId="0" xfId="0" applyFill="1" applyBorder="1"/>
    <xf numFmtId="0" fontId="64" fillId="0" borderId="0" xfId="0" applyFont="1" applyFill="1" applyBorder="1" applyAlignment="1">
      <alignment horizontal="center" vertical="center"/>
    </xf>
    <xf numFmtId="0" fontId="61" fillId="0" borderId="55" xfId="0" applyFont="1" applyBorder="1" applyAlignment="1">
      <alignment vertical="center"/>
    </xf>
    <xf numFmtId="20" fontId="64" fillId="10" borderId="9" xfId="0" applyNumberFormat="1" applyFont="1" applyFill="1" applyBorder="1" applyAlignment="1">
      <alignment horizontal="center" vertical="center"/>
    </xf>
    <xf numFmtId="0" fontId="32" fillId="0" borderId="5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34" fillId="3" borderId="5" xfId="3" applyFont="1" applyFill="1" applyBorder="1" applyAlignment="1">
      <alignment horizontal="center" vertical="center"/>
    </xf>
    <xf numFmtId="0" fontId="9" fillId="0" borderId="0" xfId="0" applyNumberFormat="1" applyFont="1" applyFill="1" applyAlignment="1"/>
    <xf numFmtId="14" fontId="9" fillId="0" borderId="0" xfId="0" applyNumberFormat="1" applyFont="1" applyFill="1" applyAlignme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Fill="1"/>
    <xf numFmtId="0" fontId="37" fillId="0" borderId="0" xfId="3" applyFont="1" applyFill="1" applyBorder="1" applyAlignment="1" applyProtection="1"/>
    <xf numFmtId="14" fontId="9" fillId="0" borderId="0" xfId="12" applyNumberFormat="1" applyFont="1"/>
    <xf numFmtId="0" fontId="0" fillId="0" borderId="21" xfId="0" applyBorder="1"/>
    <xf numFmtId="0" fontId="0" fillId="0" borderId="21" xfId="0" applyFont="1" applyBorder="1"/>
    <xf numFmtId="0" fontId="34" fillId="2" borderId="7" xfId="3" applyFont="1" applyFill="1" applyBorder="1" applyAlignment="1">
      <alignment horizontal="center"/>
    </xf>
    <xf numFmtId="0" fontId="34" fillId="0" borderId="57" xfId="0" applyFont="1" applyFill="1" applyBorder="1" applyAlignment="1">
      <alignment horizontal="center" wrapText="1"/>
    </xf>
    <xf numFmtId="166" fontId="39" fillId="3" borderId="14" xfId="13" applyNumberFormat="1" applyFont="1" applyFill="1" applyBorder="1" applyAlignment="1">
      <alignment horizontal="center"/>
    </xf>
    <xf numFmtId="166" fontId="39" fillId="3" borderId="16" xfId="13" applyNumberFormat="1" applyFont="1" applyFill="1" applyBorder="1" applyAlignment="1">
      <alignment horizontal="center"/>
    </xf>
    <xf numFmtId="166" fontId="39" fillId="3" borderId="20" xfId="13" applyNumberFormat="1" applyFont="1" applyFill="1" applyBorder="1" applyAlignment="1">
      <alignment horizontal="center"/>
    </xf>
    <xf numFmtId="0" fontId="39" fillId="3" borderId="17" xfId="13" applyFont="1" applyFill="1" applyBorder="1" applyAlignment="1">
      <alignment horizontal="center"/>
    </xf>
    <xf numFmtId="0" fontId="39" fillId="3" borderId="20" xfId="13" applyFont="1" applyFill="1" applyBorder="1" applyAlignment="1">
      <alignment horizontal="left"/>
    </xf>
    <xf numFmtId="0" fontId="39" fillId="0" borderId="33" xfId="3" applyFont="1" applyFill="1" applyBorder="1" applyAlignment="1">
      <alignment horizontal="left" vertical="center"/>
    </xf>
    <xf numFmtId="0" fontId="43" fillId="11" borderId="0" xfId="14" applyFont="1" applyFill="1" applyBorder="1" applyAlignment="1">
      <alignment horizontal="center"/>
    </xf>
    <xf numFmtId="0" fontId="38" fillId="0" borderId="9" xfId="3" applyFont="1" applyFill="1" applyBorder="1" applyAlignment="1">
      <alignment horizontal="right" vertical="center"/>
    </xf>
    <xf numFmtId="0" fontId="37" fillId="0" borderId="0" xfId="3" applyFont="1" applyFill="1" applyAlignment="1">
      <alignment horizontal="left"/>
    </xf>
    <xf numFmtId="0" fontId="39" fillId="0" borderId="36" xfId="3" applyFont="1" applyFill="1" applyBorder="1" applyAlignment="1">
      <alignment vertical="center"/>
    </xf>
    <xf numFmtId="0" fontId="67" fillId="0" borderId="36" xfId="3" applyFont="1" applyFill="1" applyBorder="1" applyAlignment="1">
      <alignment horizontal="left" vertical="center"/>
    </xf>
    <xf numFmtId="0" fontId="35" fillId="0" borderId="21" xfId="7" applyFont="1" applyBorder="1"/>
    <xf numFmtId="0" fontId="35" fillId="0" borderId="54" xfId="7" applyFont="1" applyBorder="1"/>
    <xf numFmtId="0" fontId="35" fillId="15" borderId="21" xfId="7" applyFont="1" applyFill="1" applyBorder="1"/>
    <xf numFmtId="0" fontId="35" fillId="15" borderId="34" xfId="7" applyFont="1" applyFill="1" applyBorder="1"/>
    <xf numFmtId="0" fontId="35" fillId="15" borderId="0" xfId="7" applyFont="1" applyFill="1" applyBorder="1"/>
    <xf numFmtId="165" fontId="35" fillId="15" borderId="54" xfId="7" applyNumberFormat="1" applyFont="1" applyFill="1" applyBorder="1"/>
    <xf numFmtId="0" fontId="35" fillId="15" borderId="39" xfId="7" applyFont="1" applyFill="1" applyBorder="1"/>
    <xf numFmtId="165" fontId="35" fillId="15" borderId="35" xfId="7" applyNumberFormat="1" applyFont="1" applyFill="1" applyBorder="1"/>
    <xf numFmtId="0" fontId="39" fillId="3" borderId="14" xfId="17" applyFont="1" applyFill="1" applyBorder="1" applyAlignment="1">
      <alignment horizontal="left"/>
    </xf>
    <xf numFmtId="0" fontId="39" fillId="3" borderId="14" xfId="13" applyFont="1" applyFill="1" applyBorder="1" applyAlignment="1">
      <alignment horizontal="left"/>
    </xf>
    <xf numFmtId="0" fontId="37" fillId="0" borderId="0" xfId="14" applyFont="1" applyFill="1" applyBorder="1" applyAlignment="1">
      <alignment horizontal="center"/>
    </xf>
    <xf numFmtId="0" fontId="37" fillId="11" borderId="0" xfId="14" applyFont="1" applyFill="1" applyBorder="1" applyAlignment="1">
      <alignment horizontal="center"/>
    </xf>
    <xf numFmtId="0" fontId="37" fillId="0" borderId="0" xfId="3" applyFont="1" applyFill="1" applyAlignment="1">
      <alignment horizontal="center"/>
    </xf>
    <xf numFmtId="165" fontId="39" fillId="0" borderId="0" xfId="3" applyNumberFormat="1" applyFont="1" applyFill="1" applyAlignment="1">
      <alignment horizontal="center"/>
    </xf>
    <xf numFmtId="165" fontId="37" fillId="0" borderId="0" xfId="3" applyNumberFormat="1" applyFont="1" applyFill="1" applyAlignment="1">
      <alignment horizontal="center"/>
    </xf>
    <xf numFmtId="0" fontId="37" fillId="0" borderId="0" xfId="3" applyFont="1" applyFill="1"/>
    <xf numFmtId="0" fontId="37" fillId="0" borderId="0" xfId="3" applyFont="1" applyFill="1" applyBorder="1"/>
    <xf numFmtId="0" fontId="38" fillId="0" borderId="0" xfId="3" applyFont="1" applyFill="1" applyBorder="1" applyAlignment="1">
      <alignment vertical="center"/>
    </xf>
    <xf numFmtId="0" fontId="39" fillId="0" borderId="0" xfId="3" applyFont="1" applyFill="1" applyBorder="1" applyAlignment="1">
      <alignment vertical="center"/>
    </xf>
    <xf numFmtId="0" fontId="37" fillId="11" borderId="0" xfId="3" applyFont="1" applyFill="1"/>
    <xf numFmtId="0" fontId="39" fillId="11" borderId="0" xfId="14" applyFont="1" applyFill="1" applyBorder="1" applyAlignment="1"/>
    <xf numFmtId="0" fontId="39" fillId="0" borderId="0" xfId="3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9" fillId="3" borderId="27" xfId="13" applyFont="1" applyFill="1" applyBorder="1" applyAlignment="1">
      <alignment horizontal="left"/>
    </xf>
    <xf numFmtId="3" fontId="39" fillId="3" borderId="3" xfId="13" applyNumberFormat="1" applyFont="1" applyFill="1" applyBorder="1" applyAlignment="1">
      <alignment horizontal="center"/>
    </xf>
    <xf numFmtId="166" fontId="39" fillId="3" borderId="27" xfId="13" applyNumberFormat="1" applyFont="1" applyFill="1" applyBorder="1" applyAlignment="1">
      <alignment horizontal="center"/>
    </xf>
    <xf numFmtId="165" fontId="68" fillId="16" borderId="9" xfId="3" applyNumberFormat="1" applyFont="1" applyFill="1" applyBorder="1" applyAlignment="1">
      <alignment horizontal="center" vertical="center"/>
    </xf>
    <xf numFmtId="0" fontId="37" fillId="0" borderId="42" xfId="3" applyFont="1" applyFill="1" applyBorder="1" applyAlignment="1">
      <alignment horizontal="center" vertical="center"/>
    </xf>
    <xf numFmtId="0" fontId="37" fillId="0" borderId="43" xfId="3" applyFont="1" applyFill="1" applyBorder="1" applyAlignment="1">
      <alignment horizontal="center" vertical="center"/>
    </xf>
    <xf numFmtId="0" fontId="35" fillId="15" borderId="55" xfId="7" applyFont="1" applyFill="1" applyBorder="1"/>
    <xf numFmtId="0" fontId="35" fillId="15" borderId="58" xfId="7" applyFont="1" applyFill="1" applyBorder="1"/>
    <xf numFmtId="165" fontId="35" fillId="15" borderId="59" xfId="7" applyNumberFormat="1" applyFont="1" applyFill="1" applyBorder="1"/>
    <xf numFmtId="0" fontId="37" fillId="0" borderId="28" xfId="3" applyFont="1" applyFill="1" applyBorder="1" applyAlignment="1">
      <alignment horizontal="center" vertical="center"/>
    </xf>
    <xf numFmtId="0" fontId="37" fillId="0" borderId="29" xfId="3" applyFont="1" applyFill="1" applyBorder="1" applyAlignment="1">
      <alignment horizontal="center" vertical="center"/>
    </xf>
    <xf numFmtId="0" fontId="37" fillId="0" borderId="30" xfId="3" applyFont="1" applyFill="1" applyBorder="1" applyAlignment="1">
      <alignment horizontal="center" vertical="center"/>
    </xf>
    <xf numFmtId="0" fontId="37" fillId="0" borderId="60" xfId="3" applyFont="1" applyFill="1" applyBorder="1" applyAlignment="1">
      <alignment horizontal="center" vertical="center"/>
    </xf>
    <xf numFmtId="165" fontId="68" fillId="17" borderId="33" xfId="3" applyNumberFormat="1" applyFont="1" applyFill="1" applyBorder="1" applyAlignment="1">
      <alignment horizontal="center" vertical="center"/>
    </xf>
    <xf numFmtId="0" fontId="37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Font="1"/>
    <xf numFmtId="0" fontId="9" fillId="13" borderId="0" xfId="12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9" fillId="13" borderId="0" xfId="3" applyNumberFormat="1" applyFont="1" applyFill="1" applyBorder="1" applyAlignment="1">
      <alignment horizontal="center"/>
    </xf>
    <xf numFmtId="0" fontId="8" fillId="0" borderId="0" xfId="12" applyFont="1" applyFill="1" applyAlignment="1">
      <alignment horizontal="center"/>
    </xf>
    <xf numFmtId="0" fontId="9" fillId="0" borderId="0" xfId="12" applyFont="1" applyFill="1"/>
    <xf numFmtId="0" fontId="9" fillId="0" borderId="0" xfId="12" applyFont="1" applyFill="1" applyBorder="1"/>
    <xf numFmtId="0" fontId="0" fillId="0" borderId="0" xfId="0" applyAlignment="1">
      <alignment horizontal="center"/>
    </xf>
    <xf numFmtId="0" fontId="70" fillId="14" borderId="0" xfId="0" applyNumberFormat="1" applyFont="1" applyFill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3" fillId="0" borderId="0" xfId="0" applyFont="1" applyAlignment="1" applyProtection="1">
      <alignment horizontal="center"/>
      <protection locked="0"/>
    </xf>
    <xf numFmtId="0" fontId="37" fillId="10" borderId="0" xfId="0" applyFont="1" applyFill="1" applyBorder="1" applyAlignment="1" applyProtection="1">
      <alignment horizontal="center"/>
      <protection locked="0"/>
    </xf>
    <xf numFmtId="0" fontId="71" fillId="4" borderId="0" xfId="3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/>
    <xf numFmtId="0" fontId="39" fillId="0" borderId="0" xfId="3" applyFont="1" applyFill="1" applyBorder="1"/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0" borderId="55" xfId="0" applyFont="1" applyBorder="1"/>
    <xf numFmtId="0" fontId="0" fillId="0" borderId="58" xfId="0" applyFont="1" applyBorder="1" applyAlignment="1">
      <alignment horizontal="center"/>
    </xf>
    <xf numFmtId="0" fontId="0" fillId="0" borderId="58" xfId="0" applyFont="1" applyBorder="1"/>
    <xf numFmtId="0" fontId="0" fillId="0" borderId="59" xfId="0" applyFont="1" applyBorder="1"/>
    <xf numFmtId="0" fontId="27" fillId="0" borderId="61" xfId="0" applyFont="1" applyBorder="1"/>
    <xf numFmtId="0" fontId="0" fillId="0" borderId="34" xfId="0" applyFont="1" applyBorder="1"/>
    <xf numFmtId="0" fontId="0" fillId="0" borderId="62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1" xfId="0" applyFont="1" applyBorder="1"/>
    <xf numFmtId="0" fontId="0" fillId="0" borderId="63" xfId="0" applyBorder="1" applyAlignment="1">
      <alignment horizontal="center"/>
    </xf>
    <xf numFmtId="0" fontId="0" fillId="0" borderId="0" xfId="0" applyBorder="1" applyAlignment="1"/>
    <xf numFmtId="0" fontId="0" fillId="0" borderId="5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9" borderId="7" xfId="3" applyFont="1" applyFill="1" applyBorder="1" applyAlignment="1">
      <alignment horizontal="center"/>
    </xf>
    <xf numFmtId="0" fontId="40" fillId="9" borderId="7" xfId="15" applyFont="1" applyFill="1" applyBorder="1" applyAlignment="1">
      <alignment horizontal="center"/>
    </xf>
    <xf numFmtId="0" fontId="33" fillId="0" borderId="5" xfId="0" applyFont="1" applyBorder="1"/>
    <xf numFmtId="0" fontId="47" fillId="10" borderId="5" xfId="0" applyFont="1" applyFill="1" applyBorder="1" applyAlignment="1" applyProtection="1">
      <alignment horizontal="center"/>
      <protection locked="0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49" fontId="61" fillId="0" borderId="2" xfId="0" applyNumberFormat="1" applyFont="1" applyBorder="1" applyAlignment="1" applyProtection="1">
      <alignment horizontal="center"/>
      <protection locked="0"/>
    </xf>
    <xf numFmtId="49" fontId="61" fillId="0" borderId="2" xfId="0" applyNumberFormat="1" applyFont="1" applyBorder="1" applyAlignment="1">
      <alignment horizontal="center"/>
    </xf>
    <xf numFmtId="49" fontId="61" fillId="0" borderId="5" xfId="0" applyNumberFormat="1" applyFont="1" applyBorder="1" applyAlignment="1" applyProtection="1">
      <alignment horizontal="center"/>
      <protection locked="0"/>
    </xf>
    <xf numFmtId="49" fontId="61" fillId="0" borderId="5" xfId="0" applyNumberFormat="1" applyFont="1" applyBorder="1" applyAlignment="1">
      <alignment horizontal="center"/>
    </xf>
    <xf numFmtId="0" fontId="72" fillId="3" borderId="7" xfId="3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32" xfId="0" applyFont="1" applyFill="1" applyBorder="1"/>
    <xf numFmtId="0" fontId="0" fillId="0" borderId="6" xfId="0" applyFont="1" applyBorder="1"/>
    <xf numFmtId="0" fontId="37" fillId="10" borderId="3" xfId="0" applyFont="1" applyFill="1" applyBorder="1" applyAlignment="1" applyProtection="1">
      <alignment horizontal="center"/>
      <protection locked="0"/>
    </xf>
    <xf numFmtId="0" fontId="37" fillId="10" borderId="32" xfId="0" applyFont="1" applyFill="1" applyBorder="1" applyAlignment="1" applyProtection="1">
      <alignment horizontal="center"/>
      <protection locked="0"/>
    </xf>
    <xf numFmtId="0" fontId="37" fillId="10" borderId="53" xfId="0" applyFont="1" applyFill="1" applyBorder="1" applyAlignment="1" applyProtection="1">
      <alignment horizontal="center"/>
      <protection locked="0"/>
    </xf>
    <xf numFmtId="0" fontId="37" fillId="10" borderId="57" xfId="0" applyFont="1" applyFill="1" applyBorder="1" applyAlignment="1" applyProtection="1">
      <alignment horizontal="center"/>
      <protection locked="0"/>
    </xf>
    <xf numFmtId="0" fontId="0" fillId="0" borderId="3" xfId="0" applyFill="1" applyBorder="1"/>
    <xf numFmtId="0" fontId="35" fillId="10" borderId="53" xfId="0" applyFont="1" applyFill="1" applyBorder="1" applyAlignment="1" applyProtection="1">
      <alignment horizontal="center"/>
      <protection locked="0"/>
    </xf>
    <xf numFmtId="0" fontId="35" fillId="10" borderId="3" xfId="0" applyFont="1" applyFill="1" applyBorder="1" applyAlignment="1" applyProtection="1">
      <alignment horizontal="center"/>
      <protection locked="0"/>
    </xf>
    <xf numFmtId="0" fontId="35" fillId="10" borderId="57" xfId="0" applyFont="1" applyFill="1" applyBorder="1" applyAlignment="1" applyProtection="1">
      <alignment horizontal="center"/>
      <protection locked="0"/>
    </xf>
    <xf numFmtId="0" fontId="35" fillId="10" borderId="32" xfId="0" applyFont="1" applyFill="1" applyBorder="1" applyAlignment="1" applyProtection="1">
      <alignment horizontal="center"/>
      <protection locked="0"/>
    </xf>
    <xf numFmtId="0" fontId="39" fillId="0" borderId="0" xfId="3" applyFont="1" applyFill="1" applyBorder="1" applyAlignment="1">
      <alignment horizontal="left" vertical="center"/>
    </xf>
    <xf numFmtId="0" fontId="67" fillId="0" borderId="0" xfId="3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horizontal="right" vertical="center"/>
    </xf>
    <xf numFmtId="0" fontId="0" fillId="0" borderId="0" xfId="0" applyFont="1" applyFill="1" applyBorder="1"/>
    <xf numFmtId="165" fontId="68" fillId="0" borderId="0" xfId="3" applyNumberFormat="1" applyFont="1" applyFill="1" applyBorder="1" applyAlignment="1">
      <alignment horizontal="center" vertical="center"/>
    </xf>
    <xf numFmtId="0" fontId="73" fillId="0" borderId="36" xfId="3" applyFont="1" applyFill="1" applyBorder="1" applyAlignment="1">
      <alignment horizontal="center" vertical="center"/>
    </xf>
    <xf numFmtId="0" fontId="73" fillId="0" borderId="36" xfId="3" applyFont="1" applyFill="1" applyBorder="1" applyAlignment="1">
      <alignment horizontal="left" vertical="center"/>
    </xf>
    <xf numFmtId="0" fontId="66" fillId="18" borderId="7" xfId="0" applyFont="1" applyFill="1" applyBorder="1" applyAlignment="1">
      <alignment horizontal="center"/>
    </xf>
    <xf numFmtId="0" fontId="43" fillId="0" borderId="0" xfId="15" applyFont="1" applyFill="1" applyBorder="1" applyAlignment="1">
      <alignment vertical="center" wrapText="1"/>
    </xf>
    <xf numFmtId="0" fontId="38" fillId="0" borderId="8" xfId="3" applyFont="1" applyFill="1" applyBorder="1" applyAlignment="1">
      <alignment vertical="center"/>
    </xf>
    <xf numFmtId="0" fontId="37" fillId="0" borderId="0" xfId="3" applyFont="1" applyAlignment="1">
      <alignment horizontal="center" vertical="center"/>
    </xf>
    <xf numFmtId="0" fontId="58" fillId="0" borderId="0" xfId="3" applyFont="1" applyAlignment="1">
      <alignment horizontal="center"/>
    </xf>
    <xf numFmtId="0" fontId="0" fillId="0" borderId="0" xfId="0" applyFont="1" applyAlignment="1">
      <alignment horizontal="center"/>
    </xf>
    <xf numFmtId="0" fontId="43" fillId="11" borderId="0" xfId="14" applyFont="1" applyFill="1" applyBorder="1" applyAlignment="1">
      <alignment horizontal="right"/>
    </xf>
    <xf numFmtId="165" fontId="68" fillId="16" borderId="8" xfId="3" applyNumberFormat="1" applyFont="1" applyFill="1" applyBorder="1" applyAlignment="1">
      <alignment horizontal="center" vertical="center"/>
    </xf>
    <xf numFmtId="0" fontId="37" fillId="0" borderId="40" xfId="3" applyFont="1" applyFill="1" applyBorder="1" applyAlignment="1">
      <alignment horizontal="center" vertical="center"/>
    </xf>
    <xf numFmtId="0" fontId="37" fillId="0" borderId="64" xfId="3" applyFont="1" applyFill="1" applyBorder="1" applyAlignment="1">
      <alignment horizontal="center" vertical="center"/>
    </xf>
    <xf numFmtId="0" fontId="39" fillId="0" borderId="9" xfId="3" applyFont="1" applyFill="1" applyBorder="1" applyAlignment="1">
      <alignment horizontal="center" vertical="center"/>
    </xf>
    <xf numFmtId="0" fontId="66" fillId="18" borderId="4" xfId="0" applyFont="1" applyFill="1" applyBorder="1" applyAlignment="1">
      <alignment horizontal="center"/>
    </xf>
    <xf numFmtId="0" fontId="66" fillId="18" borderId="29" xfId="0" applyFont="1" applyFill="1" applyBorder="1" applyAlignment="1">
      <alignment horizontal="center"/>
    </xf>
    <xf numFmtId="0" fontId="71" fillId="0" borderId="0" xfId="3" applyFont="1" applyFill="1" applyBorder="1" applyAlignment="1" applyProtection="1">
      <alignment horizontal="center"/>
      <protection locked="0"/>
    </xf>
    <xf numFmtId="0" fontId="38" fillId="0" borderId="0" xfId="3" applyFont="1" applyFill="1" applyAlignment="1">
      <alignment vertical="center"/>
    </xf>
    <xf numFmtId="0" fontId="39" fillId="0" borderId="0" xfId="3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8" fillId="0" borderId="0" xfId="14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3" fillId="11" borderId="0" xfId="14" applyFont="1" applyFill="1" applyBorder="1" applyAlignment="1">
      <alignment horizontal="center"/>
    </xf>
    <xf numFmtId="0" fontId="37" fillId="0" borderId="56" xfId="3" applyFont="1" applyFill="1" applyBorder="1" applyAlignment="1">
      <alignment horizontal="center" vertical="center"/>
    </xf>
    <xf numFmtId="0" fontId="37" fillId="0" borderId="65" xfId="3" applyFont="1" applyFill="1" applyBorder="1" applyAlignment="1">
      <alignment horizontal="center" vertical="center"/>
    </xf>
    <xf numFmtId="0" fontId="37" fillId="0" borderId="66" xfId="3" applyFont="1" applyFill="1" applyBorder="1" applyAlignment="1">
      <alignment horizontal="center" vertical="center"/>
    </xf>
    <xf numFmtId="0" fontId="37" fillId="0" borderId="11" xfId="3" applyFont="1" applyFill="1" applyBorder="1" applyAlignment="1">
      <alignment horizontal="left" vertical="center"/>
    </xf>
    <xf numFmtId="0" fontId="37" fillId="0" borderId="15" xfId="3" applyFont="1" applyFill="1" applyBorder="1" applyAlignment="1">
      <alignment horizontal="left" vertical="center"/>
    </xf>
    <xf numFmtId="0" fontId="37" fillId="0" borderId="17" xfId="3" applyFont="1" applyFill="1" applyBorder="1" applyAlignment="1">
      <alignment horizontal="left" vertical="center"/>
    </xf>
    <xf numFmtId="0" fontId="37" fillId="0" borderId="36" xfId="3" applyFont="1" applyFill="1" applyBorder="1" applyAlignment="1">
      <alignment horizontal="center" vertical="center"/>
    </xf>
    <xf numFmtId="0" fontId="67" fillId="0" borderId="0" xfId="3" applyFont="1" applyFill="1" applyBorder="1" applyAlignment="1">
      <alignment horizontal="left" vertical="center"/>
    </xf>
    <xf numFmtId="0" fontId="37" fillId="0" borderId="9" xfId="3" applyFont="1" applyFill="1" applyBorder="1" applyAlignment="1">
      <alignment horizontal="left" vertical="center"/>
    </xf>
    <xf numFmtId="0" fontId="37" fillId="0" borderId="0" xfId="3" applyFont="1" applyFill="1" applyBorder="1" applyAlignment="1">
      <alignment vertical="center"/>
    </xf>
    <xf numFmtId="0" fontId="37" fillId="0" borderId="0" xfId="3" applyFont="1" applyFill="1" applyAlignment="1">
      <alignment horizontal="left" vertical="center"/>
    </xf>
    <xf numFmtId="0" fontId="37" fillId="0" borderId="5" xfId="14" applyFont="1" applyFill="1" applyBorder="1" applyAlignment="1">
      <alignment horizontal="center"/>
    </xf>
    <xf numFmtId="0" fontId="39" fillId="0" borderId="5" xfId="14" applyFont="1" applyFill="1" applyBorder="1" applyAlignment="1">
      <alignment horizontal="center"/>
    </xf>
    <xf numFmtId="0" fontId="37" fillId="0" borderId="0" xfId="3" applyFont="1" applyBorder="1" applyAlignment="1">
      <alignment horizontal="center"/>
    </xf>
    <xf numFmtId="0" fontId="37" fillId="0" borderId="5" xfId="3" applyFont="1" applyFill="1" applyBorder="1" applyAlignment="1">
      <alignment horizontal="center"/>
    </xf>
    <xf numFmtId="0" fontId="37" fillId="0" borderId="5" xfId="3" applyFont="1" applyBorder="1" applyAlignment="1">
      <alignment horizontal="center"/>
    </xf>
    <xf numFmtId="0" fontId="28" fillId="0" borderId="0" xfId="2" applyAlignment="1" applyProtection="1"/>
    <xf numFmtId="0" fontId="28" fillId="0" borderId="0" xfId="2" applyAlignment="1" applyProtection="1">
      <alignment horizontal="center"/>
    </xf>
    <xf numFmtId="0" fontId="33" fillId="0" borderId="0" xfId="0" applyFont="1" applyAlignment="1"/>
    <xf numFmtId="0" fontId="61" fillId="0" borderId="0" xfId="0" applyFont="1"/>
    <xf numFmtId="0" fontId="0" fillId="0" borderId="0" xfId="0" applyFill="1"/>
    <xf numFmtId="0" fontId="28" fillId="0" borderId="0" xfId="2" applyFill="1" applyAlignment="1" applyProtection="1"/>
    <xf numFmtId="0" fontId="61" fillId="0" borderId="0" xfId="0" applyFont="1" applyAlignment="1"/>
    <xf numFmtId="0" fontId="71" fillId="0" borderId="0" xfId="0" applyFont="1"/>
    <xf numFmtId="0" fontId="28" fillId="0" borderId="0" xfId="2" applyFill="1" applyAlignment="1" applyProtection="1">
      <alignment wrapText="1"/>
    </xf>
    <xf numFmtId="0" fontId="75" fillId="0" borderId="0" xfId="2" applyFont="1" applyFill="1" applyAlignment="1" applyProtection="1"/>
    <xf numFmtId="0" fontId="71" fillId="0" borderId="0" xfId="0" applyFont="1" applyAlignment="1"/>
    <xf numFmtId="0" fontId="28" fillId="0" borderId="0" xfId="2" applyFill="1" applyBorder="1" applyAlignment="1" applyProtection="1"/>
    <xf numFmtId="0" fontId="19" fillId="0" borderId="0" xfId="2" applyFont="1" applyFill="1" applyAlignment="1" applyProtection="1"/>
    <xf numFmtId="0" fontId="0" fillId="0" borderId="0" xfId="0" applyFont="1" applyFill="1" applyAlignment="1"/>
    <xf numFmtId="0" fontId="35" fillId="0" borderId="0" xfId="0" applyFont="1"/>
    <xf numFmtId="0" fontId="76" fillId="0" borderId="0" xfId="0" applyFont="1" applyFill="1" applyAlignment="1">
      <alignment horizontal="center" wrapText="1"/>
    </xf>
    <xf numFmtId="0" fontId="28" fillId="16" borderId="0" xfId="2" applyFill="1" applyAlignment="1" applyProtection="1"/>
    <xf numFmtId="0" fontId="28" fillId="16" borderId="0" xfId="2" applyFill="1" applyAlignment="1" applyProtection="1">
      <alignment horizontal="center" wrapText="1"/>
    </xf>
    <xf numFmtId="0" fontId="55" fillId="14" borderId="55" xfId="0" applyFont="1" applyFill="1" applyBorder="1"/>
    <xf numFmtId="0" fontId="55" fillId="0" borderId="59" xfId="0" applyFont="1" applyFill="1" applyBorder="1" applyAlignment="1">
      <alignment horizontal="center"/>
    </xf>
    <xf numFmtId="0" fontId="55" fillId="14" borderId="21" xfId="0" applyFont="1" applyFill="1" applyBorder="1"/>
    <xf numFmtId="0" fontId="55" fillId="0" borderId="54" xfId="0" applyFont="1" applyFill="1" applyBorder="1" applyAlignment="1">
      <alignment horizontal="center"/>
    </xf>
    <xf numFmtId="0" fontId="55" fillId="14" borderId="34" xfId="0" applyFont="1" applyFill="1" applyBorder="1"/>
    <xf numFmtId="0" fontId="55" fillId="0" borderId="35" xfId="0" applyFont="1" applyFill="1" applyBorder="1" applyAlignment="1">
      <alignment horizontal="center"/>
    </xf>
    <xf numFmtId="0" fontId="35" fillId="10" borderId="7" xfId="0" applyFont="1" applyFill="1" applyBorder="1" applyAlignment="1" applyProtection="1">
      <alignment horizontal="center"/>
      <protection locked="0"/>
    </xf>
    <xf numFmtId="0" fontId="20" fillId="0" borderId="0" xfId="11" applyFont="1"/>
    <xf numFmtId="0" fontId="38" fillId="0" borderId="0" xfId="0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8" fillId="13" borderId="0" xfId="0" applyNumberFormat="1" applyFont="1" applyFill="1" applyAlignment="1">
      <alignment horizontal="center"/>
    </xf>
    <xf numFmtId="14" fontId="9" fillId="0" borderId="0" xfId="3" applyNumberFormat="1" applyFont="1"/>
    <xf numFmtId="0" fontId="37" fillId="0" borderId="0" xfId="12" applyFont="1"/>
    <xf numFmtId="14" fontId="9" fillId="0" borderId="0" xfId="0" applyNumberFormat="1" applyFont="1"/>
    <xf numFmtId="0" fontId="12" fillId="0" borderId="0" xfId="12" applyFont="1"/>
    <xf numFmtId="0" fontId="7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12" applyFont="1" applyAlignment="1">
      <alignment horizontal="center"/>
    </xf>
    <xf numFmtId="0" fontId="9" fillId="19" borderId="0" xfId="3" applyFont="1" applyFill="1" applyAlignment="1">
      <alignment horizontal="center"/>
    </xf>
    <xf numFmtId="0" fontId="12" fillId="0" borderId="0" xfId="3" applyFont="1"/>
    <xf numFmtId="0" fontId="23" fillId="0" borderId="0" xfId="0" applyFont="1"/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21" fillId="8" borderId="0" xfId="0" applyFont="1" applyFill="1" applyAlignment="1" applyProtection="1">
      <alignment horizontal="center" vertical="center"/>
      <protection locked="0"/>
    </xf>
    <xf numFmtId="0" fontId="0" fillId="14" borderId="0" xfId="0" applyFill="1" applyAlignment="1">
      <alignment horizontal="left"/>
    </xf>
    <xf numFmtId="0" fontId="0" fillId="14" borderId="0" xfId="0" applyFont="1" applyFill="1" applyAlignment="1">
      <alignment horizontal="left"/>
    </xf>
    <xf numFmtId="0" fontId="70" fillId="14" borderId="0" xfId="0" applyNumberFormat="1" applyFont="1" applyFill="1" applyAlignment="1" applyProtection="1">
      <alignment horizontal="left"/>
      <protection hidden="1"/>
    </xf>
    <xf numFmtId="0" fontId="80" fillId="14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8" fillId="14" borderId="0" xfId="0" applyNumberFormat="1" applyFont="1" applyFill="1" applyAlignment="1" applyProtection="1">
      <alignment horizontal="center"/>
      <protection hidden="1"/>
    </xf>
    <xf numFmtId="0" fontId="70" fillId="14" borderId="0" xfId="0" applyNumberFormat="1" applyFont="1" applyFill="1" applyAlignment="1" applyProtection="1">
      <alignment horizontal="right"/>
      <protection hidden="1"/>
    </xf>
    <xf numFmtId="167" fontId="70" fillId="14" borderId="0" xfId="0" applyNumberFormat="1" applyFont="1" applyFill="1" applyAlignment="1" applyProtection="1">
      <alignment horizontal="center"/>
      <protection hidden="1"/>
    </xf>
    <xf numFmtId="0" fontId="28" fillId="0" borderId="0" xfId="2" applyFill="1" applyAlignment="1" applyProtection="1">
      <alignment horizontal="left"/>
    </xf>
    <xf numFmtId="0" fontId="28" fillId="0" borderId="0" xfId="2" applyAlignment="1" applyProtection="1">
      <alignment horizontal="left"/>
    </xf>
    <xf numFmtId="0" fontId="28" fillId="0" borderId="0" xfId="2" applyAlignment="1" applyProtection="1"/>
    <xf numFmtId="0" fontId="0" fillId="0" borderId="0" xfId="0" applyFill="1" applyAlignment="1">
      <alignment horizontal="left"/>
    </xf>
    <xf numFmtId="0" fontId="28" fillId="0" borderId="0" xfId="2" applyFill="1" applyAlignment="1" applyProtection="1">
      <alignment wrapText="1"/>
    </xf>
    <xf numFmtId="0" fontId="28" fillId="0" borderId="0" xfId="2" applyFill="1" applyBorder="1" applyAlignment="1" applyProtection="1">
      <alignment horizontal="left"/>
    </xf>
    <xf numFmtId="0" fontId="28" fillId="0" borderId="0" xfId="2" applyFont="1" applyFill="1" applyAlignment="1" applyProtection="1">
      <alignment horizontal="left"/>
    </xf>
    <xf numFmtId="0" fontId="76" fillId="0" borderId="0" xfId="0" applyFont="1" applyFill="1" applyAlignment="1">
      <alignment horizontal="center" wrapText="1"/>
    </xf>
    <xf numFmtId="0" fontId="41" fillId="9" borderId="21" xfId="3" applyFont="1" applyFill="1" applyBorder="1" applyAlignment="1">
      <alignment horizontal="center" vertical="center" wrapText="1"/>
    </xf>
    <xf numFmtId="0" fontId="41" fillId="9" borderId="0" xfId="3" applyFont="1" applyFill="1" applyBorder="1" applyAlignment="1">
      <alignment horizontal="center" vertical="center" wrapText="1"/>
    </xf>
    <xf numFmtId="0" fontId="39" fillId="16" borderId="8" xfId="3" applyFont="1" applyFill="1" applyBorder="1" applyAlignment="1">
      <alignment horizontal="center" vertical="center"/>
    </xf>
    <xf numFmtId="0" fontId="39" fillId="16" borderId="9" xfId="3" applyFont="1" applyFill="1" applyBorder="1" applyAlignment="1">
      <alignment horizontal="center" vertical="center"/>
    </xf>
    <xf numFmtId="0" fontId="39" fillId="16" borderId="36" xfId="3" applyFont="1" applyFill="1" applyBorder="1" applyAlignment="1">
      <alignment horizontal="center" vertical="center"/>
    </xf>
    <xf numFmtId="0" fontId="43" fillId="11" borderId="0" xfId="14" applyFont="1" applyFill="1" applyBorder="1" applyAlignment="1">
      <alignment horizontal="center"/>
    </xf>
    <xf numFmtId="0" fontId="84" fillId="5" borderId="61" xfId="13" applyFont="1" applyFill="1" applyBorder="1" applyAlignment="1">
      <alignment horizontal="center" vertical="center" wrapText="1"/>
    </xf>
    <xf numFmtId="0" fontId="84" fillId="5" borderId="63" xfId="13" applyFont="1" applyFill="1" applyBorder="1" applyAlignment="1">
      <alignment horizontal="center" vertical="center" wrapText="1"/>
    </xf>
    <xf numFmtId="0" fontId="50" fillId="5" borderId="36" xfId="13" applyFont="1" applyFill="1" applyBorder="1" applyAlignment="1">
      <alignment horizontal="center"/>
    </xf>
    <xf numFmtId="0" fontId="50" fillId="5" borderId="8" xfId="13" applyFont="1" applyFill="1" applyBorder="1" applyAlignment="1">
      <alignment horizontal="center"/>
    </xf>
    <xf numFmtId="0" fontId="50" fillId="5" borderId="9" xfId="13" applyFont="1" applyFill="1" applyBorder="1" applyAlignment="1">
      <alignment horizontal="center"/>
    </xf>
    <xf numFmtId="0" fontId="85" fillId="15" borderId="55" xfId="7" applyFont="1" applyFill="1" applyBorder="1" applyAlignment="1">
      <alignment horizontal="center"/>
    </xf>
    <xf numFmtId="0" fontId="85" fillId="15" borderId="58" xfId="7" applyFont="1" applyFill="1" applyBorder="1" applyAlignment="1">
      <alignment horizontal="center"/>
    </xf>
    <xf numFmtId="0" fontId="85" fillId="15" borderId="59" xfId="7" applyFont="1" applyFill="1" applyBorder="1" applyAlignment="1">
      <alignment horizontal="center"/>
    </xf>
    <xf numFmtId="0" fontId="39" fillId="5" borderId="56" xfId="13" applyFont="1" applyFill="1" applyBorder="1" applyAlignment="1">
      <alignment horizontal="center" vertical="center" wrapText="1"/>
    </xf>
    <xf numFmtId="0" fontId="39" fillId="5" borderId="49" xfId="13" applyFont="1" applyFill="1" applyBorder="1" applyAlignment="1">
      <alignment horizontal="center" vertical="center" wrapText="1"/>
    </xf>
    <xf numFmtId="0" fontId="85" fillId="15" borderId="21" xfId="7" applyFont="1" applyFill="1" applyBorder="1" applyAlignment="1">
      <alignment horizontal="center" vertical="center" wrapText="1"/>
    </xf>
    <xf numFmtId="0" fontId="85" fillId="15" borderId="0" xfId="7" applyFont="1" applyFill="1" applyBorder="1" applyAlignment="1">
      <alignment horizontal="center" vertical="center" wrapText="1"/>
    </xf>
    <xf numFmtId="0" fontId="85" fillId="15" borderId="54" xfId="7" applyFont="1" applyFill="1" applyBorder="1" applyAlignment="1">
      <alignment horizontal="center" vertical="center" wrapText="1"/>
    </xf>
    <xf numFmtId="0" fontId="50" fillId="5" borderId="55" xfId="13" applyFont="1" applyFill="1" applyBorder="1" applyAlignment="1">
      <alignment horizontal="center" vertical="center" wrapText="1"/>
    </xf>
    <xf numFmtId="0" fontId="50" fillId="5" borderId="59" xfId="13" applyFont="1" applyFill="1" applyBorder="1" applyAlignment="1">
      <alignment horizontal="center" vertical="center" wrapText="1"/>
    </xf>
    <xf numFmtId="0" fontId="44" fillId="6" borderId="55" xfId="13" applyFont="1" applyFill="1" applyBorder="1" applyAlignment="1">
      <alignment horizontal="center" vertical="center"/>
    </xf>
    <xf numFmtId="0" fontId="44" fillId="6" borderId="59" xfId="13" applyFont="1" applyFill="1" applyBorder="1" applyAlignment="1">
      <alignment horizontal="center" vertical="center"/>
    </xf>
    <xf numFmtId="0" fontId="44" fillId="6" borderId="34" xfId="13" applyFont="1" applyFill="1" applyBorder="1" applyAlignment="1">
      <alignment horizontal="center" vertical="center"/>
    </xf>
    <xf numFmtId="0" fontId="44" fillId="6" borderId="39" xfId="13" applyFont="1" applyFill="1" applyBorder="1" applyAlignment="1">
      <alignment horizontal="center" vertical="center"/>
    </xf>
    <xf numFmtId="0" fontId="83" fillId="12" borderId="8" xfId="13" applyFont="1" applyFill="1" applyBorder="1" applyAlignment="1">
      <alignment horizontal="center" vertical="center"/>
    </xf>
    <xf numFmtId="0" fontId="83" fillId="12" borderId="9" xfId="13" applyFont="1" applyFill="1" applyBorder="1" applyAlignment="1">
      <alignment horizontal="center" vertical="center"/>
    </xf>
    <xf numFmtId="0" fontId="68" fillId="0" borderId="0" xfId="13" applyFont="1" applyBorder="1" applyAlignment="1">
      <alignment horizontal="center"/>
    </xf>
    <xf numFmtId="0" fontId="44" fillId="12" borderId="55" xfId="13" applyFont="1" applyFill="1" applyBorder="1" applyAlignment="1">
      <alignment horizontal="center" vertical="center"/>
    </xf>
    <xf numFmtId="0" fontId="44" fillId="12" borderId="59" xfId="13" applyFont="1" applyFill="1" applyBorder="1" applyAlignment="1">
      <alignment horizontal="center" vertical="center"/>
    </xf>
    <xf numFmtId="0" fontId="44" fillId="12" borderId="34" xfId="13" applyFont="1" applyFill="1" applyBorder="1" applyAlignment="1">
      <alignment horizontal="center" vertical="center"/>
    </xf>
    <xf numFmtId="0" fontId="44" fillId="12" borderId="39" xfId="13" applyFont="1" applyFill="1" applyBorder="1" applyAlignment="1">
      <alignment horizontal="center" vertical="center"/>
    </xf>
    <xf numFmtId="0" fontId="83" fillId="12" borderId="8" xfId="13" applyFont="1" applyFill="1" applyBorder="1" applyAlignment="1">
      <alignment horizontal="left"/>
    </xf>
    <xf numFmtId="0" fontId="38" fillId="16" borderId="36" xfId="3" applyFont="1" applyFill="1" applyBorder="1" applyAlignment="1">
      <alignment horizontal="center" vertical="center"/>
    </xf>
    <xf numFmtId="0" fontId="38" fillId="16" borderId="8" xfId="3" applyFont="1" applyFill="1" applyBorder="1" applyAlignment="1">
      <alignment horizontal="center" vertical="center"/>
    </xf>
    <xf numFmtId="0" fontId="38" fillId="16" borderId="9" xfId="3" applyFont="1" applyFill="1" applyBorder="1" applyAlignment="1">
      <alignment horizontal="center" vertical="center"/>
    </xf>
    <xf numFmtId="0" fontId="41" fillId="9" borderId="21" xfId="3" applyFont="1" applyFill="1" applyBorder="1" applyAlignment="1">
      <alignment horizontal="center" vertical="top" wrapText="1"/>
    </xf>
    <xf numFmtId="0" fontId="41" fillId="9" borderId="0" xfId="3" applyFont="1" applyFill="1" applyAlignment="1">
      <alignment horizontal="center" vertical="top" wrapText="1"/>
    </xf>
    <xf numFmtId="0" fontId="28" fillId="16" borderId="0" xfId="2" applyFill="1" applyAlignment="1" applyProtection="1">
      <alignment horizontal="center"/>
    </xf>
    <xf numFmtId="0" fontId="29" fillId="13" borderId="0" xfId="0" applyFont="1" applyFill="1" applyAlignment="1">
      <alignment horizontal="center" vertical="center" wrapText="1"/>
    </xf>
    <xf numFmtId="0" fontId="43" fillId="9" borderId="0" xfId="0" applyFont="1" applyFill="1" applyAlignment="1">
      <alignment horizontal="center"/>
    </xf>
    <xf numFmtId="14" fontId="80" fillId="0" borderId="0" xfId="0" applyNumberFormat="1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3" fillId="0" borderId="36" xfId="0" applyFont="1" applyFill="1" applyBorder="1" applyAlignment="1">
      <alignment horizontal="center"/>
    </xf>
    <xf numFmtId="0" fontId="83" fillId="0" borderId="8" xfId="0" applyFont="1" applyFill="1" applyBorder="1" applyAlignment="1">
      <alignment horizontal="center"/>
    </xf>
    <xf numFmtId="0" fontId="83" fillId="0" borderId="9" xfId="0" applyFont="1" applyFill="1" applyBorder="1" applyAlignment="1">
      <alignment horizontal="center"/>
    </xf>
    <xf numFmtId="0" fontId="28" fillId="16" borderId="0" xfId="2" applyFill="1" applyAlignment="1" applyProtection="1">
      <alignment horizontal="center" vertical="center"/>
    </xf>
    <xf numFmtId="0" fontId="47" fillId="0" borderId="54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7" fillId="10" borderId="10" xfId="0" applyFont="1" applyFill="1" applyBorder="1" applyAlignment="1">
      <alignment horizontal="center"/>
    </xf>
    <xf numFmtId="0" fontId="37" fillId="10" borderId="71" xfId="0" applyFont="1" applyFill="1" applyBorder="1" applyAlignment="1">
      <alignment horizontal="center"/>
    </xf>
    <xf numFmtId="0" fontId="37" fillId="10" borderId="29" xfId="0" applyFont="1" applyFill="1" applyBorder="1" applyAlignment="1">
      <alignment horizontal="center"/>
    </xf>
    <xf numFmtId="0" fontId="29" fillId="1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1" fillId="0" borderId="0" xfId="15" applyFont="1" applyFill="1" applyBorder="1" applyAlignment="1">
      <alignment vertical="center" wrapText="1"/>
    </xf>
    <xf numFmtId="0" fontId="82" fillId="0" borderId="0" xfId="0" applyFont="1" applyFill="1" applyBorder="1" applyAlignment="1">
      <alignment vertical="center"/>
    </xf>
    <xf numFmtId="0" fontId="74" fillId="0" borderId="0" xfId="0" applyFont="1" applyFill="1" applyBorder="1" applyAlignment="1"/>
    <xf numFmtId="0" fontId="38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/>
    <xf numFmtId="0" fontId="8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19">
    <cellStyle name="Excel Built-in Normal" xfId="1" xr:uid="{00000000-0005-0000-0000-000000000000}"/>
    <cellStyle name="Hypertextový odkaz" xfId="2" builtinId="8"/>
    <cellStyle name="Normální" xfId="0" builtinId="0"/>
    <cellStyle name="normální 2" xfId="3" xr:uid="{00000000-0005-0000-0000-000003000000}"/>
    <cellStyle name="normální 3" xfId="4" xr:uid="{00000000-0005-0000-0000-000004000000}"/>
    <cellStyle name="normální 3 2" xfId="5" xr:uid="{00000000-0005-0000-0000-000005000000}"/>
    <cellStyle name="normální 3 3" xfId="6" xr:uid="{00000000-0005-0000-0000-000006000000}"/>
    <cellStyle name="normální 4" xfId="7" xr:uid="{00000000-0005-0000-0000-000007000000}"/>
    <cellStyle name="normální 5" xfId="8" xr:uid="{00000000-0005-0000-0000-000008000000}"/>
    <cellStyle name="normální 6" xfId="9" xr:uid="{00000000-0005-0000-0000-000009000000}"/>
    <cellStyle name="normální_bodovanisego2008 Rychnov nad Kněžnou" xfId="10" xr:uid="{00000000-0005-0000-0000-00000A000000}"/>
    <cellStyle name="normální_hraciseznam_gen2" xfId="11" xr:uid="{00000000-0005-0000-0000-00000B000000}"/>
    <cellStyle name="normální_hraciseznam_gen2 2" xfId="12" xr:uid="{00000000-0005-0000-0000-00000C000000}"/>
    <cellStyle name="normální_LIGASTAV" xfId="13" xr:uid="{00000000-0005-0000-0000-00000D000000}"/>
    <cellStyle name="normální_LIGASTAV 2" xfId="14" xr:uid="{00000000-0005-0000-0000-00000E000000}"/>
    <cellStyle name="normální_List1" xfId="15" xr:uid="{00000000-0005-0000-0000-00000F000000}"/>
    <cellStyle name="normální_M ČR Cheb - K.O. systém superfinále" xfId="16" xr:uid="{00000000-0005-0000-0000-000010000000}"/>
    <cellStyle name="normální_Morava-Sever 2008" xfId="17" xr:uid="{00000000-0005-0000-0000-000011000000}"/>
    <cellStyle name="normální_Open-1-Vratimov-2006" xfId="18" xr:uid="{00000000-0005-0000-0000-000012000000}"/>
  </cellStyles>
  <dxfs count="201"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0000FF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rgb="FFD9D9D9"/>
        </patternFill>
      </fill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0000FF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rgb="FFD9D9D9"/>
        </patternFill>
      </fill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0000FF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rgb="FFD9D9D9"/>
        </patternFill>
      </fill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0000FF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rgb="FFD9D9D9"/>
        </patternFill>
      </fill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0000FF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rgb="FFD9D9D9"/>
        </patternFill>
      </fill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0000FF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rgb="FFD9D9D9"/>
        </patternFill>
      </fill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B050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  <u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33CC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FF"/>
      </font>
    </dxf>
    <dxf>
      <font>
        <b/>
        <i val="0"/>
        <color rgb="FFFF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u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33CC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2</xdr:row>
      <xdr:rowOff>0</xdr:rowOff>
    </xdr:from>
    <xdr:to>
      <xdr:col>5</xdr:col>
      <xdr:colOff>624840</xdr:colOff>
      <xdr:row>6</xdr:row>
      <xdr:rowOff>121920</xdr:rowOff>
    </xdr:to>
    <xdr:pic>
      <xdr:nvPicPr>
        <xdr:cNvPr id="51312" name="Picture 1">
          <a:extLst>
            <a:ext uri="{FF2B5EF4-FFF2-40B4-BE49-F238E27FC236}">
              <a16:creationId xmlns:a16="http://schemas.microsoft.com/office/drawing/2014/main" id="{00000000-0008-0000-0300-000070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2580" y="365760"/>
          <a:ext cx="265176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</xdr:row>
          <xdr:rowOff>0</xdr:rowOff>
        </xdr:from>
        <xdr:to>
          <xdr:col>53</xdr:col>
          <xdr:colOff>0</xdr:colOff>
          <xdr:row>2</xdr:row>
          <xdr:rowOff>219075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6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KATEGORIE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4</xdr:row>
          <xdr:rowOff>9525</xdr:rowOff>
        </xdr:from>
        <xdr:to>
          <xdr:col>53</xdr:col>
          <xdr:colOff>0</xdr:colOff>
          <xdr:row>6</xdr:row>
          <xdr:rowOff>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6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ABSOLUTNÍ POŘADÍ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7</xdr:row>
          <xdr:rowOff>9525</xdr:rowOff>
        </xdr:from>
        <xdr:to>
          <xdr:col>53</xdr:col>
          <xdr:colOff>0</xdr:colOff>
          <xdr:row>9</xdr:row>
          <xdr:rowOff>0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6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STARTOVNÍ ČÍSLA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38100</xdr:rowOff>
        </xdr:from>
        <xdr:to>
          <xdr:col>2</xdr:col>
          <xdr:colOff>1419225</xdr:colOff>
          <xdr:row>2</xdr:row>
          <xdr:rowOff>0</xdr:rowOff>
        </xdr:to>
        <xdr:sp macro="" textlink="">
          <xdr:nvSpPr>
            <xdr:cNvPr id="35846" name="Button 6" hidden="1">
              <a:extLst>
                <a:ext uri="{63B3BB69-23CF-44E3-9099-C40C66FF867C}">
                  <a14:compatExt spid="_x0000_s35846"/>
                </a:ext>
                <a:ext uri="{FF2B5EF4-FFF2-40B4-BE49-F238E27FC236}">
                  <a16:creationId xmlns:a16="http://schemas.microsoft.com/office/drawing/2014/main" id="{00000000-0008-0000-0700-00000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POŘADÍ</a:t>
              </a:r>
            </a:p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Smíšená liga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</xdr:row>
          <xdr:rowOff>38100</xdr:rowOff>
        </xdr:from>
        <xdr:to>
          <xdr:col>20</xdr:col>
          <xdr:colOff>1419225</xdr:colOff>
          <xdr:row>2</xdr:row>
          <xdr:rowOff>0</xdr:rowOff>
        </xdr:to>
        <xdr:sp macro="" textlink="">
          <xdr:nvSpPr>
            <xdr:cNvPr id="35848" name="Button 8" hidden="1">
              <a:extLst>
                <a:ext uri="{63B3BB69-23CF-44E3-9099-C40C66FF867C}">
                  <a14:compatExt spid="_x0000_s35848"/>
                </a:ext>
                <a:ext uri="{FF2B5EF4-FFF2-40B4-BE49-F238E27FC236}">
                  <a16:creationId xmlns:a16="http://schemas.microsoft.com/office/drawing/2014/main" id="{00000000-0008-0000-0700-00000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POŘADÍ</a:t>
              </a:r>
            </a:p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Ženská liga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1</xdr:row>
          <xdr:rowOff>38100</xdr:rowOff>
        </xdr:from>
        <xdr:to>
          <xdr:col>39</xdr:col>
          <xdr:colOff>0</xdr:colOff>
          <xdr:row>2</xdr:row>
          <xdr:rowOff>0</xdr:rowOff>
        </xdr:to>
        <xdr:sp macro="" textlink="">
          <xdr:nvSpPr>
            <xdr:cNvPr id="35849" name="Button 9" hidden="1">
              <a:extLst>
                <a:ext uri="{63B3BB69-23CF-44E3-9099-C40C66FF867C}">
                  <a14:compatExt spid="_x0000_s35849"/>
                </a:ext>
                <a:ext uri="{FF2B5EF4-FFF2-40B4-BE49-F238E27FC236}">
                  <a16:creationId xmlns:a16="http://schemas.microsoft.com/office/drawing/2014/main" id="{00000000-0008-0000-0700-00000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POŘADÍ</a:t>
              </a:r>
            </a:p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Seniorská liga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0</xdr:colOff>
          <xdr:row>1</xdr:row>
          <xdr:rowOff>38100</xdr:rowOff>
        </xdr:from>
        <xdr:to>
          <xdr:col>56</xdr:col>
          <xdr:colOff>1419225</xdr:colOff>
          <xdr:row>2</xdr:row>
          <xdr:rowOff>0</xdr:rowOff>
        </xdr:to>
        <xdr:sp macro="" textlink="">
          <xdr:nvSpPr>
            <xdr:cNvPr id="35850" name="Button 10" hidden="1">
              <a:extLst>
                <a:ext uri="{63B3BB69-23CF-44E3-9099-C40C66FF867C}">
                  <a14:compatExt spid="_x0000_s35850"/>
                </a:ext>
                <a:ext uri="{FF2B5EF4-FFF2-40B4-BE49-F238E27FC236}">
                  <a16:creationId xmlns:a16="http://schemas.microsoft.com/office/drawing/2014/main" id="{00000000-0008-0000-0700-00000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POŘADÍ</a:t>
              </a:r>
            </a:p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Juniorská liga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</xdr:col>
          <xdr:colOff>0</xdr:colOff>
          <xdr:row>1</xdr:row>
          <xdr:rowOff>38100</xdr:rowOff>
        </xdr:from>
        <xdr:to>
          <xdr:col>74</xdr:col>
          <xdr:colOff>1419225</xdr:colOff>
          <xdr:row>2</xdr:row>
          <xdr:rowOff>0</xdr:rowOff>
        </xdr:to>
        <xdr:sp macro="" textlink="">
          <xdr:nvSpPr>
            <xdr:cNvPr id="35851" name="Button 11" hidden="1">
              <a:extLst>
                <a:ext uri="{63B3BB69-23CF-44E3-9099-C40C66FF867C}">
                  <a14:compatExt spid="_x0000_s35851"/>
                </a:ext>
                <a:ext uri="{FF2B5EF4-FFF2-40B4-BE49-F238E27FC236}">
                  <a16:creationId xmlns:a16="http://schemas.microsoft.com/office/drawing/2014/main" id="{00000000-0008-0000-0700-00000B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POŘADÍ</a:t>
              </a:r>
            </a:p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Žákovská liga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</xdr:col>
          <xdr:colOff>9525</xdr:colOff>
          <xdr:row>1</xdr:row>
          <xdr:rowOff>38100</xdr:rowOff>
        </xdr:from>
        <xdr:to>
          <xdr:col>93</xdr:col>
          <xdr:colOff>9525</xdr:colOff>
          <xdr:row>2</xdr:row>
          <xdr:rowOff>0</xdr:rowOff>
        </xdr:to>
        <xdr:sp macro="" textlink="">
          <xdr:nvSpPr>
            <xdr:cNvPr id="46515" name="Button 6579" hidden="1">
              <a:extLst>
                <a:ext uri="{63B3BB69-23CF-44E3-9099-C40C66FF867C}">
                  <a14:compatExt spid="_x0000_s46515"/>
                </a:ext>
                <a:ext uri="{FF2B5EF4-FFF2-40B4-BE49-F238E27FC236}">
                  <a16:creationId xmlns:a16="http://schemas.microsoft.com/office/drawing/2014/main" id="{00000000-0008-0000-0700-0000B3B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POŘADÍ</a:t>
              </a:r>
            </a:p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Baráž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</xdr:col>
          <xdr:colOff>9525</xdr:colOff>
          <xdr:row>1</xdr:row>
          <xdr:rowOff>38100</xdr:rowOff>
        </xdr:from>
        <xdr:to>
          <xdr:col>111</xdr:col>
          <xdr:colOff>9525</xdr:colOff>
          <xdr:row>2</xdr:row>
          <xdr:rowOff>0</xdr:rowOff>
        </xdr:to>
        <xdr:sp macro="" textlink="">
          <xdr:nvSpPr>
            <xdr:cNvPr id="46552" name="Button 6616" hidden="1">
              <a:extLst>
                <a:ext uri="{63B3BB69-23CF-44E3-9099-C40C66FF867C}">
                  <a14:compatExt spid="_x0000_s46552"/>
                </a:ext>
                <a:ext uri="{FF2B5EF4-FFF2-40B4-BE49-F238E27FC236}">
                  <a16:creationId xmlns:a16="http://schemas.microsoft.com/office/drawing/2014/main" id="{00000000-0008-0000-0700-0000D8B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POŘADÍ</a:t>
              </a:r>
            </a:p>
            <a:p>
              <a:pPr algn="ctr" rtl="0">
                <a:defRPr sz="1000"/>
              </a:pPr>
              <a:r>
                <a:rPr lang="cs-CZ" sz="9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jiná soutěž družstev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</xdr:row>
          <xdr:rowOff>0</xdr:rowOff>
        </xdr:from>
        <xdr:to>
          <xdr:col>25</xdr:col>
          <xdr:colOff>0</xdr:colOff>
          <xdr:row>5</xdr:row>
          <xdr:rowOff>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8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SEŘADIT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18</xdr:row>
          <xdr:rowOff>0</xdr:rowOff>
        </xdr:from>
        <xdr:to>
          <xdr:col>25</xdr:col>
          <xdr:colOff>0</xdr:colOff>
          <xdr:row>20</xdr:row>
          <xdr:rowOff>0</xdr:rowOff>
        </xdr:to>
        <xdr:sp macro="" textlink="">
          <xdr:nvSpPr>
            <xdr:cNvPr id="6148" name="Button 4" descr="SEŘADIT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8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SEŘADIT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33</xdr:row>
          <xdr:rowOff>0</xdr:rowOff>
        </xdr:from>
        <xdr:to>
          <xdr:col>25</xdr:col>
          <xdr:colOff>0</xdr:colOff>
          <xdr:row>35</xdr:row>
          <xdr:rowOff>0</xdr:rowOff>
        </xdr:to>
        <xdr:sp macro="" textlink="">
          <xdr:nvSpPr>
            <xdr:cNvPr id="6149" name="Button 5" descr="SEŘADIT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8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SEŘADIT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48</xdr:row>
          <xdr:rowOff>0</xdr:rowOff>
        </xdr:from>
        <xdr:to>
          <xdr:col>25</xdr:col>
          <xdr:colOff>0</xdr:colOff>
          <xdr:row>50</xdr:row>
          <xdr:rowOff>0</xdr:rowOff>
        </xdr:to>
        <xdr:sp macro="" textlink="">
          <xdr:nvSpPr>
            <xdr:cNvPr id="6150" name="Button 6" descr="SEŘADIT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8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SEŘADIT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63</xdr:row>
          <xdr:rowOff>0</xdr:rowOff>
        </xdr:from>
        <xdr:to>
          <xdr:col>25</xdr:col>
          <xdr:colOff>0</xdr:colOff>
          <xdr:row>65</xdr:row>
          <xdr:rowOff>0</xdr:rowOff>
        </xdr:to>
        <xdr:sp macro="" textlink="">
          <xdr:nvSpPr>
            <xdr:cNvPr id="6151" name="Button 7" descr="SEŘADIT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8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SEŘADIT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240031</xdr:rowOff>
    </xdr:from>
    <xdr:to>
      <xdr:col>7</xdr:col>
      <xdr:colOff>114300</xdr:colOff>
      <xdr:row>1</xdr:row>
      <xdr:rowOff>457342</xdr:rowOff>
    </xdr:to>
    <xdr:sp macro="" textlink="">
      <xdr:nvSpPr>
        <xdr:cNvPr id="6" name="Šipka doleva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1953875" y="495301"/>
          <a:ext cx="771525" cy="209550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cs-CZ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38100</xdr:rowOff>
        </xdr:from>
        <xdr:to>
          <xdr:col>2</xdr:col>
          <xdr:colOff>1419225</xdr:colOff>
          <xdr:row>2</xdr:row>
          <xdr:rowOff>0</xdr:rowOff>
        </xdr:to>
        <xdr:sp macro="" textlink="">
          <xdr:nvSpPr>
            <xdr:cNvPr id="43013" name="Button 5" hidden="1">
              <a:extLst>
                <a:ext uri="{63B3BB69-23CF-44E3-9099-C40C66FF867C}">
                  <a14:compatExt spid="_x0000_s43013"/>
                </a:ext>
                <a:ext uri="{FF2B5EF4-FFF2-40B4-BE49-F238E27FC236}">
                  <a16:creationId xmlns:a16="http://schemas.microsoft.com/office/drawing/2014/main" id="{00000000-0008-0000-0900-00000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POŘADÍ</a:t>
              </a:r>
            </a:p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KT družstva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19</xdr:col>
          <xdr:colOff>1952625</xdr:colOff>
          <xdr:row>5</xdr:row>
          <xdr:rowOff>161925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C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MUŽI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19</xdr:col>
          <xdr:colOff>1952625</xdr:colOff>
          <xdr:row>9</xdr:row>
          <xdr:rowOff>161925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C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ŽENY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1129665</xdr:colOff>
      <xdr:row>2</xdr:row>
      <xdr:rowOff>47625</xdr:rowOff>
    </xdr:from>
    <xdr:to>
      <xdr:col>0</xdr:col>
      <xdr:colOff>1381519</xdr:colOff>
      <xdr:row>2</xdr:row>
      <xdr:rowOff>140665</xdr:rowOff>
    </xdr:to>
    <xdr:sp macro="" textlink="">
      <xdr:nvSpPr>
        <xdr:cNvPr id="2" name="Šipka doprava se zářez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1095375" y="428625"/>
          <a:ext cx="247650" cy="95250"/>
        </a:xfrm>
        <a:prstGeom prst="notchedRightArrow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cs-CZ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7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4" Type="http://schemas.openxmlformats.org/officeDocument/2006/relationships/ctrlProp" Target="../ctrlProps/ctrlProp1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>
    <tabColor rgb="FFFF0000"/>
  </sheetPr>
  <dimension ref="A1:B25"/>
  <sheetViews>
    <sheetView workbookViewId="0">
      <selection activeCell="B14" sqref="B14"/>
    </sheetView>
  </sheetViews>
  <sheetFormatPr defaultColWidth="9.140625" defaultRowHeight="15" x14ac:dyDescent="0.25"/>
  <cols>
    <col min="1" max="1" width="2.7109375" style="21" customWidth="1"/>
    <col min="2" max="2" width="168.5703125" style="21" customWidth="1"/>
    <col min="3" max="16384" width="9.140625" style="21"/>
  </cols>
  <sheetData>
    <row r="1" spans="1:2" ht="41.25" customHeight="1" x14ac:dyDescent="0.25">
      <c r="B1" s="255" t="s">
        <v>3124</v>
      </c>
    </row>
    <row r="2" spans="1:2" x14ac:dyDescent="0.25">
      <c r="B2" s="13" t="s">
        <v>3165</v>
      </c>
    </row>
    <row r="3" spans="1:2" x14ac:dyDescent="0.25">
      <c r="B3" s="13" t="s">
        <v>3458</v>
      </c>
    </row>
    <row r="4" spans="1:2" x14ac:dyDescent="0.25">
      <c r="B4" s="470" t="s">
        <v>3096</v>
      </c>
    </row>
    <row r="5" spans="1:2" s="359" customFormat="1" x14ac:dyDescent="0.25">
      <c r="B5" s="470" t="s">
        <v>3998</v>
      </c>
    </row>
    <row r="6" spans="1:2" s="359" customFormat="1" x14ac:dyDescent="0.25">
      <c r="B6" s="470" t="s">
        <v>3999</v>
      </c>
    </row>
    <row r="7" spans="1:2" s="359" customFormat="1" x14ac:dyDescent="0.25">
      <c r="B7" s="470" t="s">
        <v>3097</v>
      </c>
    </row>
    <row r="8" spans="1:2" s="359" customFormat="1" x14ac:dyDescent="0.25">
      <c r="B8" s="470" t="s">
        <v>3620</v>
      </c>
    </row>
    <row r="9" spans="1:2" s="359" customFormat="1" x14ac:dyDescent="0.25">
      <c r="B9" s="470" t="s">
        <v>4032</v>
      </c>
    </row>
    <row r="10" spans="1:2" s="359" customFormat="1" x14ac:dyDescent="0.25">
      <c r="B10" s="470" t="s">
        <v>4038</v>
      </c>
    </row>
    <row r="11" spans="1:2" s="359" customFormat="1" x14ac:dyDescent="0.25">
      <c r="A11" s="21"/>
      <c r="B11" s="470" t="s">
        <v>3380</v>
      </c>
    </row>
    <row r="12" spans="1:2" s="101" customFormat="1" x14ac:dyDescent="0.25">
      <c r="A12" s="21"/>
      <c r="B12" s="470" t="s">
        <v>3390</v>
      </c>
    </row>
    <row r="13" spans="1:2" s="127" customFormat="1" x14ac:dyDescent="0.25">
      <c r="A13" s="1"/>
      <c r="B13" s="470" t="s">
        <v>4054</v>
      </c>
    </row>
    <row r="14" spans="1:2" s="127" customFormat="1" x14ac:dyDescent="0.25">
      <c r="A14" s="21"/>
      <c r="B14" s="470" t="s">
        <v>4212</v>
      </c>
    </row>
    <row r="15" spans="1:2" s="127" customFormat="1" x14ac:dyDescent="0.25">
      <c r="A15" s="21"/>
    </row>
    <row r="16" spans="1:2" s="127" customFormat="1" x14ac:dyDescent="0.25">
      <c r="A16" s="1"/>
      <c r="B16" s="13" t="s">
        <v>3980</v>
      </c>
    </row>
    <row r="17" spans="1:2" s="127" customFormat="1" x14ac:dyDescent="0.25">
      <c r="A17" s="21"/>
      <c r="B17" s="13" t="s">
        <v>3981</v>
      </c>
    </row>
    <row r="18" spans="1:2" s="359" customFormat="1" x14ac:dyDescent="0.25">
      <c r="A18" s="21"/>
      <c r="B18" s="13" t="s">
        <v>3982</v>
      </c>
    </row>
    <row r="19" spans="1:2" x14ac:dyDescent="0.25">
      <c r="B19" s="13" t="s">
        <v>3983</v>
      </c>
    </row>
    <row r="20" spans="1:2" x14ac:dyDescent="0.25">
      <c r="A20" s="1"/>
    </row>
    <row r="21" spans="1:2" x14ac:dyDescent="0.25">
      <c r="B21"/>
    </row>
    <row r="22" spans="1:2" s="359" customFormat="1" x14ac:dyDescent="0.25">
      <c r="A22" s="1"/>
      <c r="B22" s="21"/>
    </row>
    <row r="23" spans="1:2" x14ac:dyDescent="0.25">
      <c r="B23"/>
    </row>
    <row r="24" spans="1:2" x14ac:dyDescent="0.25">
      <c r="B24"/>
    </row>
    <row r="25" spans="1:2" x14ac:dyDescent="0.25">
      <c r="B25"/>
    </row>
  </sheetData>
  <hyperlinks>
    <hyperlink ref="B4" location="'typ turnaje'!X2:Y2" display="BODOVÁNÍ" xr:uid="{00000000-0004-0000-0100-000000000000}"/>
    <hyperlink ref="B5" location="'Rozstřely, střídání a tresty'!H30:N40" display="ROZSTŘELY, STŘÍDÁNÍ A TRESTY" xr:uid="{00000000-0004-0000-0100-000001000000}"/>
    <hyperlink ref="B6" location="'Absolutní-BODY'!AT35:AW35" display="TURNAJ" xr:uid="{00000000-0004-0000-0100-000002000000}"/>
    <hyperlink ref="B8" location="'Absolutní-BODY'!AT70:AW70" display="KLUBOVÝ TURNAJ" xr:uid="{00000000-0004-0000-0100-000003000000}"/>
    <hyperlink ref="B7" location="'Absolutní-BODY'!AT50:AW50" display="LIGA" xr:uid="{00000000-0004-0000-0100-000004000000}"/>
    <hyperlink ref="B9:B11" location="'Absolutní-BODY'!AT70" display="KLUBOVÝ TURNAJ" xr:uid="{00000000-0004-0000-0100-000005000000}"/>
    <hyperlink ref="B12" location="čas.rozpis!U6:V6" display="ČASOVÝ ROZPIS" xr:uid="{00000000-0004-0000-0100-000006000000}"/>
    <hyperlink ref="B9" location="'startovné-rozhodčí'!X34:Y34" display="STARTOVNÉ - ROZHODČÍ" xr:uid="{00000000-0004-0000-0100-000007000000}"/>
    <hyperlink ref="B10" location="'typ turnaje'!X14:Y14" display="LOSOVÁNÍ NA ALKOHOL" xr:uid="{00000000-0004-0000-0100-000008000000}"/>
    <hyperlink ref="B11" location="'TISK-listina'!N2:O2" display="TISK-listina" xr:uid="{00000000-0004-0000-0100-000009000000}"/>
    <hyperlink ref="B13" location="Pořadí_KO!U16:V16" display="KO (muži i ženy)" xr:uid="{00000000-0004-0000-0100-00000A000000}"/>
    <hyperlink ref="B14" location="'typ turnaje'!X14" display="VÝPOČET PARU A BODŮ" xr:uid="{00000000-0004-0000-0100-00000B000000}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20"/>
  <dimension ref="A1:O73"/>
  <sheetViews>
    <sheetView topLeftCell="A10" workbookViewId="0">
      <selection activeCell="N4" sqref="N4:O4"/>
    </sheetView>
  </sheetViews>
  <sheetFormatPr defaultRowHeight="21.75" customHeight="1" x14ac:dyDescent="0.25"/>
  <cols>
    <col min="1" max="1" width="4.7109375" style="263" customWidth="1"/>
    <col min="2" max="2" width="3.7109375" style="257" customWidth="1"/>
    <col min="3" max="3" width="21.7109375" customWidth="1"/>
    <col min="4" max="4" width="18.7109375" customWidth="1"/>
    <col min="5" max="5" width="5.7109375" customWidth="1"/>
    <col min="6" max="7" width="3.7109375" customWidth="1"/>
    <col min="8" max="11" width="6.7109375" customWidth="1"/>
    <col min="12" max="12" width="8.7109375" customWidth="1"/>
    <col min="13" max="13" width="9.140625" customWidth="1"/>
    <col min="14" max="14" width="4.28515625" customWidth="1"/>
    <col min="15" max="16" width="9.140625" customWidth="1"/>
  </cols>
  <sheetData>
    <row r="1" spans="1:15" s="258" customFormat="1" ht="21.75" customHeight="1" x14ac:dyDescent="0.25">
      <c r="A1" s="296"/>
      <c r="B1" s="261" t="s">
        <v>3154</v>
      </c>
      <c r="C1" s="265" t="s">
        <v>3082</v>
      </c>
      <c r="D1" s="265" t="s">
        <v>8</v>
      </c>
      <c r="E1" s="266" t="s">
        <v>9</v>
      </c>
      <c r="F1" s="265" t="s">
        <v>10</v>
      </c>
      <c r="G1" s="265" t="s">
        <v>3083</v>
      </c>
      <c r="H1" s="271" t="s">
        <v>3203</v>
      </c>
      <c r="I1" s="271" t="s">
        <v>3204</v>
      </c>
      <c r="J1" s="271" t="s">
        <v>3205</v>
      </c>
      <c r="K1" s="271" t="s">
        <v>3155</v>
      </c>
      <c r="L1" s="271" t="s">
        <v>3084</v>
      </c>
    </row>
    <row r="2" spans="1:15" ht="21.75" customHeight="1" x14ac:dyDescent="0.25">
      <c r="B2" s="262">
        <v>1</v>
      </c>
      <c r="C2" s="267" t="str">
        <f>'Absolutní-BODY'!C2</f>
        <v>Mandák Josef</v>
      </c>
      <c r="D2" s="268" t="str">
        <f>'Absolutní-BODY'!D2</f>
        <v>SK DG Chomutov</v>
      </c>
      <c r="E2" s="269">
        <f>IF('Absolutní-BODY'!E2=0,"",'Absolutní-BODY'!E2)</f>
        <v>809</v>
      </c>
      <c r="F2" s="269">
        <f>'Absolutní-BODY'!F2</f>
        <v>4</v>
      </c>
      <c r="G2" s="270" t="str">
        <f>'Absolutní-BODY'!G2</f>
        <v>S2</v>
      </c>
      <c r="H2" s="272"/>
      <c r="I2" s="260"/>
      <c r="J2" s="260"/>
      <c r="K2" s="259"/>
      <c r="L2" s="264"/>
      <c r="N2" s="1" t="s">
        <v>4039</v>
      </c>
      <c r="O2" s="359"/>
    </row>
    <row r="3" spans="1:15" ht="21.75" customHeight="1" x14ac:dyDescent="0.25">
      <c r="B3" s="262">
        <v>2</v>
      </c>
      <c r="C3" s="267" t="str">
        <f>'Absolutní-BODY'!C3</f>
        <v>Kocum Ondřej</v>
      </c>
      <c r="D3" s="268" t="str">
        <f>'Absolutní-BODY'!D3</f>
        <v>TJ MG Cheb</v>
      </c>
      <c r="E3" s="269">
        <f>IF('Absolutní-BODY'!E3=0,"",'Absolutní-BODY'!E3)</f>
        <v>3552</v>
      </c>
      <c r="F3" s="269">
        <f>'Absolutní-BODY'!F3</f>
        <v>1</v>
      </c>
      <c r="G3" s="270" t="str">
        <f>'Absolutní-BODY'!G3</f>
        <v>M</v>
      </c>
      <c r="H3" s="272"/>
      <c r="I3" s="260"/>
      <c r="J3" s="260"/>
      <c r="K3" s="259"/>
      <c r="L3" s="264"/>
      <c r="N3" s="359"/>
      <c r="O3" t="s">
        <v>3381</v>
      </c>
    </row>
    <row r="4" spans="1:15" ht="21.75" customHeight="1" x14ac:dyDescent="0.25">
      <c r="B4" s="262">
        <v>3</v>
      </c>
      <c r="C4" s="267" t="str">
        <f>'Absolutní-BODY'!C4</f>
        <v>Luxa Radek</v>
      </c>
      <c r="D4" s="268" t="str">
        <f>'Absolutní-BODY'!D4</f>
        <v>GC 85 Rakovník</v>
      </c>
      <c r="E4" s="269">
        <f>IF('Absolutní-BODY'!E4=0,"",'Absolutní-BODY'!E4)</f>
        <v>3066</v>
      </c>
      <c r="F4" s="269">
        <f>'Absolutní-BODY'!F4</f>
        <v>2</v>
      </c>
      <c r="G4" s="270" t="str">
        <f>'Absolutní-BODY'!G4</f>
        <v>S</v>
      </c>
      <c r="H4" s="272"/>
      <c r="I4" s="260"/>
      <c r="J4" s="260"/>
      <c r="K4" s="259"/>
      <c r="L4" s="264"/>
      <c r="N4" s="583" t="s">
        <v>4027</v>
      </c>
      <c r="O4" s="583"/>
    </row>
    <row r="5" spans="1:15" ht="21.75" customHeight="1" x14ac:dyDescent="0.25">
      <c r="B5" s="262">
        <v>4</v>
      </c>
      <c r="C5" s="267" t="str">
        <f>'Absolutní-BODY'!C5</f>
        <v>Radnicová Lenka</v>
      </c>
      <c r="D5" s="268" t="str">
        <f>'Absolutní-BODY'!D5</f>
        <v>GC 85 Rakovník</v>
      </c>
      <c r="E5" s="269">
        <f>IF('Absolutní-BODY'!E5=0,"",'Absolutní-BODY'!E5)</f>
        <v>2879</v>
      </c>
      <c r="F5" s="269">
        <f>'Absolutní-BODY'!F5</f>
        <v>1</v>
      </c>
      <c r="G5" s="270" t="str">
        <f>'Absolutní-BODY'!G5</f>
        <v>Z</v>
      </c>
      <c r="H5" s="272"/>
      <c r="I5" s="260"/>
      <c r="J5" s="260"/>
      <c r="K5" s="259"/>
      <c r="L5" s="264"/>
    </row>
    <row r="6" spans="1:15" ht="21.75" customHeight="1" x14ac:dyDescent="0.25">
      <c r="B6" s="262">
        <v>5</v>
      </c>
      <c r="C6" s="267" t="str">
        <f>'Absolutní-BODY'!C6</f>
        <v>Nečekal František  ml.</v>
      </c>
      <c r="D6" s="268" t="str">
        <f>'Absolutní-BODY'!D6</f>
        <v>TJ MG Cheb</v>
      </c>
      <c r="E6" s="269">
        <f>IF('Absolutní-BODY'!E6=0,"",'Absolutní-BODY'!E6)</f>
        <v>1249</v>
      </c>
      <c r="F6" s="269">
        <f>'Absolutní-BODY'!F6</f>
        <v>2</v>
      </c>
      <c r="G6" s="270" t="str">
        <f>'Absolutní-BODY'!G6</f>
        <v>M</v>
      </c>
      <c r="H6" s="272"/>
      <c r="I6" s="260"/>
      <c r="J6" s="260"/>
      <c r="K6" s="259"/>
      <c r="L6" s="264"/>
    </row>
    <row r="7" spans="1:15" ht="21.75" customHeight="1" x14ac:dyDescent="0.25">
      <c r="B7" s="262">
        <v>6</v>
      </c>
      <c r="C7" s="267" t="str">
        <f>'Absolutní-BODY'!C7</f>
        <v>Moutvička Jaroslav</v>
      </c>
      <c r="D7" s="268" t="str">
        <f>'Absolutní-BODY'!D7</f>
        <v>MGC Plzeň</v>
      </c>
      <c r="E7" s="269">
        <f>IF('Absolutní-BODY'!E7=0,"",'Absolutní-BODY'!E7)</f>
        <v>2502</v>
      </c>
      <c r="F7" s="269">
        <f>'Absolutní-BODY'!F7</f>
        <v>1</v>
      </c>
      <c r="G7" s="270" t="str">
        <f>'Absolutní-BODY'!G7</f>
        <v>S2</v>
      </c>
      <c r="H7" s="272"/>
      <c r="I7" s="260"/>
      <c r="J7" s="260"/>
      <c r="K7" s="259"/>
      <c r="L7" s="264"/>
    </row>
    <row r="8" spans="1:15" ht="21.75" customHeight="1" x14ac:dyDescent="0.25">
      <c r="B8" s="262">
        <v>7</v>
      </c>
      <c r="C8" s="267" t="str">
        <f>'Absolutní-BODY'!C8</f>
        <v>Dočkalová Dana</v>
      </c>
      <c r="D8" s="268" t="str">
        <f>'Absolutní-BODY'!D8</f>
        <v>SKGC Fr. Lázně</v>
      </c>
      <c r="E8" s="269">
        <f>IF('Absolutní-BODY'!E8=0,"",'Absolutní-BODY'!E8)</f>
        <v>1388</v>
      </c>
      <c r="F8" s="269">
        <f>'Absolutní-BODY'!F8</f>
        <v>1</v>
      </c>
      <c r="G8" s="270" t="str">
        <f>'Absolutní-BODY'!G8</f>
        <v>Se2</v>
      </c>
      <c r="H8" s="272"/>
      <c r="I8" s="260"/>
      <c r="J8" s="260"/>
      <c r="K8" s="259"/>
      <c r="L8" s="264"/>
    </row>
    <row r="9" spans="1:15" ht="21.75" customHeight="1" x14ac:dyDescent="0.25">
      <c r="B9" s="262">
        <v>8</v>
      </c>
      <c r="C9" s="267" t="str">
        <f>'Absolutní-BODY'!C9</f>
        <v>Vosmíková Petra</v>
      </c>
      <c r="D9" s="268" t="str">
        <f>'Absolutní-BODY'!D9</f>
        <v>GC 85 Rakovník</v>
      </c>
      <c r="E9" s="269">
        <f>IF('Absolutní-BODY'!E9=0,"",'Absolutní-BODY'!E9)</f>
        <v>986</v>
      </c>
      <c r="F9" s="269">
        <f>'Absolutní-BODY'!F9</f>
        <v>1</v>
      </c>
      <c r="G9" s="270" t="str">
        <f>'Absolutní-BODY'!G9</f>
        <v>Se</v>
      </c>
      <c r="H9" s="272"/>
      <c r="I9" s="260"/>
      <c r="J9" s="260"/>
      <c r="K9" s="259"/>
      <c r="L9" s="264"/>
    </row>
    <row r="10" spans="1:15" ht="21.75" customHeight="1" x14ac:dyDescent="0.25">
      <c r="B10" s="262">
        <v>9</v>
      </c>
      <c r="C10" s="267" t="str">
        <f>'Absolutní-BODY'!C10</f>
        <v>Bireš Jan  st.</v>
      </c>
      <c r="D10" s="268" t="str">
        <f>'Absolutní-BODY'!D10</f>
        <v>SKGC Fr. Lázně</v>
      </c>
      <c r="E10" s="269">
        <f>IF('Absolutní-BODY'!E10=0,"",'Absolutní-BODY'!E10)</f>
        <v>652</v>
      </c>
      <c r="F10" s="269" t="str">
        <f>'Absolutní-BODY'!F10</f>
        <v>M</v>
      </c>
      <c r="G10" s="270" t="str">
        <f>'Absolutní-BODY'!G10</f>
        <v>S2</v>
      </c>
      <c r="H10" s="272"/>
      <c r="I10" s="260"/>
      <c r="J10" s="260"/>
      <c r="K10" s="259"/>
      <c r="L10" s="264"/>
    </row>
    <row r="11" spans="1:15" ht="21.75" customHeight="1" x14ac:dyDescent="0.25">
      <c r="B11" s="262">
        <v>10</v>
      </c>
      <c r="C11" s="267" t="str">
        <f>'Absolutní-BODY'!C11</f>
        <v>Bláha Milan</v>
      </c>
      <c r="D11" s="268" t="str">
        <f>'Absolutní-BODY'!D11</f>
        <v>GC 85 Rakovník</v>
      </c>
      <c r="E11" s="269">
        <f>IF('Absolutní-BODY'!E11=0,"",'Absolutní-BODY'!E11)</f>
        <v>1099</v>
      </c>
      <c r="F11" s="269">
        <f>'Absolutní-BODY'!F11</f>
        <v>2</v>
      </c>
      <c r="G11" s="270" t="str">
        <f>'Absolutní-BODY'!G11</f>
        <v>S2</v>
      </c>
      <c r="H11" s="272"/>
      <c r="I11" s="260"/>
      <c r="J11" s="260"/>
      <c r="K11" s="259"/>
      <c r="L11" s="264"/>
    </row>
    <row r="12" spans="1:15" ht="21.75" customHeight="1" x14ac:dyDescent="0.25">
      <c r="B12" s="262">
        <v>11</v>
      </c>
      <c r="C12" s="267" t="str">
        <f>'Absolutní-BODY'!C12</f>
        <v>Hála Jan</v>
      </c>
      <c r="D12" s="268" t="str">
        <f>'Absolutní-BODY'!D12</f>
        <v>SKGC Fr. Lázně</v>
      </c>
      <c r="E12" s="269">
        <f>IF('Absolutní-BODY'!E12=0,"",'Absolutní-BODY'!E12)</f>
        <v>230</v>
      </c>
      <c r="F12" s="269" t="str">
        <f>'Absolutní-BODY'!F12</f>
        <v>M</v>
      </c>
      <c r="G12" s="270" t="str">
        <f>'Absolutní-BODY'!G12</f>
        <v>S2</v>
      </c>
      <c r="H12" s="272"/>
      <c r="I12" s="260"/>
      <c r="J12" s="260"/>
      <c r="K12" s="259"/>
      <c r="L12" s="264"/>
    </row>
    <row r="13" spans="1:15" ht="21.75" customHeight="1" x14ac:dyDescent="0.25">
      <c r="B13" s="262">
        <v>12</v>
      </c>
      <c r="C13" s="267" t="str">
        <f>'Absolutní-BODY'!C13</f>
        <v>Majtán Vladimír</v>
      </c>
      <c r="D13" s="268" t="str">
        <f>'Absolutní-BODY'!D13</f>
        <v>SK DG Chomutov</v>
      </c>
      <c r="E13" s="269">
        <f>IF('Absolutní-BODY'!E13=0,"",'Absolutní-BODY'!E13)</f>
        <v>3750</v>
      </c>
      <c r="F13" s="269">
        <f>'Absolutní-BODY'!F13</f>
        <v>2</v>
      </c>
      <c r="G13" s="270" t="str">
        <f>'Absolutní-BODY'!G13</f>
        <v>M</v>
      </c>
      <c r="H13" s="272"/>
      <c r="I13" s="260"/>
      <c r="J13" s="260"/>
      <c r="K13" s="259"/>
      <c r="L13" s="264"/>
    </row>
    <row r="14" spans="1:15" ht="21.75" customHeight="1" x14ac:dyDescent="0.25">
      <c r="B14" s="262">
        <v>13</v>
      </c>
      <c r="C14" s="267" t="str">
        <f>'Absolutní-BODY'!C14</f>
        <v>Fiedlerová Jana</v>
      </c>
      <c r="D14" s="268" t="str">
        <f>'Absolutní-BODY'!D14</f>
        <v>SKGC Fr. Lázně</v>
      </c>
      <c r="E14" s="269">
        <f>IF('Absolutní-BODY'!E14=0,"",'Absolutní-BODY'!E14)</f>
        <v>3521</v>
      </c>
      <c r="F14" s="269">
        <f>'Absolutní-BODY'!F14</f>
        <v>1</v>
      </c>
      <c r="G14" s="270" t="str">
        <f>'Absolutní-BODY'!G14</f>
        <v>Z</v>
      </c>
      <c r="H14" s="272"/>
      <c r="I14" s="260"/>
      <c r="J14" s="260"/>
      <c r="K14" s="259"/>
      <c r="L14" s="264"/>
    </row>
    <row r="15" spans="1:15" ht="21.75" customHeight="1" x14ac:dyDescent="0.25">
      <c r="B15" s="262">
        <v>14</v>
      </c>
      <c r="C15" s="267" t="str">
        <f>'Absolutní-BODY'!C15</f>
        <v>Broumský Miroslav</v>
      </c>
      <c r="D15" s="268" t="str">
        <f>'Absolutní-BODY'!D15</f>
        <v>SK DG Chomutov</v>
      </c>
      <c r="E15" s="269">
        <f>IF('Absolutní-BODY'!E15=0,"",'Absolutní-BODY'!E15)</f>
        <v>1371</v>
      </c>
      <c r="F15" s="269">
        <f>'Absolutní-BODY'!F15</f>
        <v>4</v>
      </c>
      <c r="G15" s="270" t="str">
        <f>'Absolutní-BODY'!G15</f>
        <v>S</v>
      </c>
      <c r="H15" s="272"/>
      <c r="I15" s="260"/>
      <c r="J15" s="260"/>
      <c r="K15" s="259"/>
      <c r="L15" s="264"/>
    </row>
    <row r="16" spans="1:15" ht="21.75" customHeight="1" x14ac:dyDescent="0.25">
      <c r="B16" s="262">
        <v>15</v>
      </c>
      <c r="C16" s="267" t="str">
        <f>'Absolutní-BODY'!C16</f>
        <v>Vitner Václav</v>
      </c>
      <c r="D16" s="268" t="str">
        <f>'Absolutní-BODY'!D16</f>
        <v>GC 85 Rakovník</v>
      </c>
      <c r="E16" s="269">
        <f>IF('Absolutní-BODY'!E16=0,"",'Absolutní-BODY'!E16)</f>
        <v>1134</v>
      </c>
      <c r="F16" s="269">
        <f>'Absolutní-BODY'!F16</f>
        <v>1</v>
      </c>
      <c r="G16" s="270" t="str">
        <f>'Absolutní-BODY'!G16</f>
        <v>S2</v>
      </c>
      <c r="H16" s="272"/>
      <c r="I16" s="260"/>
      <c r="J16" s="260"/>
      <c r="K16" s="259"/>
      <c r="L16" s="264"/>
    </row>
    <row r="17" spans="2:12" ht="21.75" customHeight="1" x14ac:dyDescent="0.25">
      <c r="B17" s="262">
        <v>16</v>
      </c>
      <c r="C17" s="267" t="str">
        <f>'Absolutní-BODY'!C17</f>
        <v>Fiedlerová Jaroslava</v>
      </c>
      <c r="D17" s="268" t="str">
        <f>'Absolutní-BODY'!D17</f>
        <v>SKGC Fr. Lázně</v>
      </c>
      <c r="E17" s="269">
        <f>IF('Absolutní-BODY'!E17=0,"",'Absolutní-BODY'!E17)</f>
        <v>1478</v>
      </c>
      <c r="F17" s="269" t="str">
        <f>'Absolutní-BODY'!F17</f>
        <v>M</v>
      </c>
      <c r="G17" s="270" t="str">
        <f>'Absolutní-BODY'!G17</f>
        <v>Se2</v>
      </c>
      <c r="H17" s="272"/>
      <c r="I17" s="260"/>
      <c r="J17" s="260"/>
      <c r="K17" s="259"/>
      <c r="L17" s="264"/>
    </row>
    <row r="18" spans="2:12" ht="21.75" customHeight="1" x14ac:dyDescent="0.25">
      <c r="B18" s="262">
        <v>17</v>
      </c>
      <c r="C18" s="267" t="str">
        <f>'Absolutní-BODY'!C18</f>
        <v>Pajkov Mitko</v>
      </c>
      <c r="D18" s="268" t="str">
        <f>'Absolutní-BODY'!D18</f>
        <v>SK DG Chomutov</v>
      </c>
      <c r="E18" s="269">
        <f>IF('Absolutní-BODY'!E18=0,"",'Absolutní-BODY'!E18)</f>
        <v>2318</v>
      </c>
      <c r="F18" s="269">
        <f>'Absolutní-BODY'!F18</f>
        <v>2</v>
      </c>
      <c r="G18" s="270" t="str">
        <f>'Absolutní-BODY'!G18</f>
        <v>S</v>
      </c>
      <c r="H18" s="272"/>
      <c r="I18" s="260"/>
      <c r="J18" s="260"/>
      <c r="K18" s="259"/>
      <c r="L18" s="264"/>
    </row>
    <row r="19" spans="2:12" ht="21.75" customHeight="1" x14ac:dyDescent="0.25">
      <c r="B19" s="262">
        <v>18</v>
      </c>
      <c r="C19" s="267" t="str">
        <f>'Absolutní-BODY'!C19</f>
        <v>Birešová Vlasta</v>
      </c>
      <c r="D19" s="268" t="str">
        <f>'Absolutní-BODY'!D19</f>
        <v>SKGC Fr. Lázně</v>
      </c>
      <c r="E19" s="269">
        <f>IF('Absolutní-BODY'!E19=0,"",'Absolutní-BODY'!E19)</f>
        <v>526</v>
      </c>
      <c r="F19" s="269">
        <f>'Absolutní-BODY'!F19</f>
        <v>1</v>
      </c>
      <c r="G19" s="270" t="str">
        <f>'Absolutní-BODY'!G19</f>
        <v>Se2</v>
      </c>
      <c r="H19" s="272"/>
      <c r="I19" s="260"/>
      <c r="J19" s="260"/>
      <c r="K19" s="259"/>
      <c r="L19" s="264"/>
    </row>
    <row r="20" spans="2:12" ht="21.75" customHeight="1" x14ac:dyDescent="0.25">
      <c r="B20" s="262">
        <v>19</v>
      </c>
      <c r="C20" s="267" t="str">
        <f>'Absolutní-BODY'!C20</f>
        <v>Dvořák Tomáš</v>
      </c>
      <c r="D20" s="268" t="str">
        <f>'Absolutní-BODY'!D20</f>
        <v>TJ MG Cheb</v>
      </c>
      <c r="E20" s="269">
        <f>IF('Absolutní-BODY'!E20=0,"",'Absolutní-BODY'!E20)</f>
        <v>3872</v>
      </c>
      <c r="F20" s="269">
        <f>'Absolutní-BODY'!F20</f>
        <v>1</v>
      </c>
      <c r="G20" s="270" t="str">
        <f>'Absolutní-BODY'!G20</f>
        <v>Jz</v>
      </c>
      <c r="H20" s="272"/>
      <c r="I20" s="260"/>
      <c r="J20" s="260"/>
      <c r="K20" s="259"/>
      <c r="L20" s="264"/>
    </row>
    <row r="21" spans="2:12" ht="21.75" customHeight="1" x14ac:dyDescent="0.25">
      <c r="B21" s="262">
        <v>20</v>
      </c>
      <c r="C21" s="267" t="str">
        <f>'Absolutní-BODY'!C21</f>
        <v>Nečekalová Jolana</v>
      </c>
      <c r="D21" s="268" t="str">
        <f>'Absolutní-BODY'!D21</f>
        <v>TJ MG Cheb</v>
      </c>
      <c r="E21" s="269">
        <f>IF('Absolutní-BODY'!E21=0,"",'Absolutní-BODY'!E21)</f>
        <v>3506</v>
      </c>
      <c r="F21" s="269" t="str">
        <f>'Absolutní-BODY'!F21</f>
        <v>M</v>
      </c>
      <c r="G21" s="270" t="str">
        <f>'Absolutní-BODY'!G21</f>
        <v>Jza</v>
      </c>
      <c r="H21" s="272"/>
      <c r="I21" s="260"/>
      <c r="J21" s="260"/>
      <c r="K21" s="259"/>
      <c r="L21" s="264"/>
    </row>
    <row r="22" spans="2:12" ht="21.75" customHeight="1" x14ac:dyDescent="0.25">
      <c r="B22" s="262">
        <v>21</v>
      </c>
      <c r="C22" s="267" t="str">
        <f>'Absolutní-BODY'!C22</f>
        <v>Rendlová Lenka</v>
      </c>
      <c r="D22" s="268" t="str">
        <f>'Absolutní-BODY'!D22</f>
        <v>MGC Plzeň</v>
      </c>
      <c r="E22" s="269">
        <f>IF('Absolutní-BODY'!E22=0,"",'Absolutní-BODY'!E22)</f>
        <v>3276</v>
      </c>
      <c r="F22" s="269">
        <f>'Absolutní-BODY'!F22</f>
        <v>2</v>
      </c>
      <c r="G22" s="270" t="str">
        <f>'Absolutní-BODY'!G22</f>
        <v>Z</v>
      </c>
      <c r="H22" s="272"/>
      <c r="I22" s="260"/>
      <c r="J22" s="260"/>
      <c r="K22" s="259"/>
      <c r="L22" s="264"/>
    </row>
    <row r="23" spans="2:12" ht="21.75" customHeight="1" x14ac:dyDescent="0.25">
      <c r="B23" s="262">
        <v>22</v>
      </c>
      <c r="C23" s="267" t="str">
        <f>'Absolutní-BODY'!C23</f>
        <v>Kratochvíl Jaroslav</v>
      </c>
      <c r="D23" s="268" t="str">
        <f>'Absolutní-BODY'!D23</f>
        <v>SKGC Fr. Lázně</v>
      </c>
      <c r="E23" s="269">
        <f>IF('Absolutní-BODY'!E23=0,"",'Absolutní-BODY'!E23)</f>
        <v>235</v>
      </c>
      <c r="F23" s="269">
        <f>'Absolutní-BODY'!F23</f>
        <v>2</v>
      </c>
      <c r="G23" s="270" t="str">
        <f>'Absolutní-BODY'!G23</f>
        <v>S2</v>
      </c>
      <c r="H23" s="272"/>
      <c r="I23" s="260"/>
      <c r="J23" s="260"/>
      <c r="K23" s="259"/>
      <c r="L23" s="264"/>
    </row>
    <row r="24" spans="2:12" ht="21.75" customHeight="1" x14ac:dyDescent="0.25">
      <c r="B24" s="262">
        <v>23</v>
      </c>
      <c r="C24" s="267" t="str">
        <f>'Absolutní-BODY'!C24</f>
        <v>Krumhanzl Daniel</v>
      </c>
      <c r="D24" s="268" t="str">
        <f>'Absolutní-BODY'!D24</f>
        <v>GC 85 Rakovník</v>
      </c>
      <c r="E24" s="269">
        <f>IF('Absolutní-BODY'!E24=0,"",'Absolutní-BODY'!E24)</f>
        <v>3566</v>
      </c>
      <c r="F24" s="269">
        <f>'Absolutní-BODY'!F24</f>
        <v>3</v>
      </c>
      <c r="G24" s="270" t="str">
        <f>'Absolutní-BODY'!G24</f>
        <v>S</v>
      </c>
      <c r="H24" s="272"/>
      <c r="I24" s="260"/>
      <c r="J24" s="260"/>
      <c r="K24" s="259"/>
      <c r="L24" s="264"/>
    </row>
    <row r="25" spans="2:12" ht="21.75" customHeight="1" x14ac:dyDescent="0.25">
      <c r="B25" s="262">
        <v>24</v>
      </c>
      <c r="C25" s="267" t="str">
        <f>'Absolutní-BODY'!C25</f>
        <v>Krumhanzlová Gabriela</v>
      </c>
      <c r="D25" s="268" t="str">
        <f>'Absolutní-BODY'!D25</f>
        <v>GC 85 Rakovník</v>
      </c>
      <c r="E25" s="269">
        <f>IF('Absolutní-BODY'!E25=0,"",'Absolutní-BODY'!E25)</f>
        <v>3567</v>
      </c>
      <c r="F25" s="269">
        <f>'Absolutní-BODY'!F25</f>
        <v>1</v>
      </c>
      <c r="G25" s="270" t="str">
        <f>'Absolutní-BODY'!G25</f>
        <v>Ju</v>
      </c>
      <c r="H25" s="272"/>
      <c r="I25" s="260"/>
      <c r="J25" s="260"/>
      <c r="K25" s="259"/>
      <c r="L25" s="264"/>
    </row>
    <row r="26" spans="2:12" ht="21.75" customHeight="1" x14ac:dyDescent="0.25">
      <c r="B26" s="262">
        <v>25</v>
      </c>
      <c r="C26" s="267" t="str">
        <f>'Absolutní-BODY'!C26</f>
        <v>Hrachovec Daniel</v>
      </c>
      <c r="D26" s="268" t="str">
        <f>'Absolutní-BODY'!D26</f>
        <v>TJ MG Cheb</v>
      </c>
      <c r="E26" s="269">
        <f>IF('Absolutní-BODY'!E26=0,"",'Absolutní-BODY'!E26)</f>
        <v>3722</v>
      </c>
      <c r="F26" s="269">
        <f>'Absolutní-BODY'!F26</f>
        <v>4</v>
      </c>
      <c r="G26" s="270" t="str">
        <f>'Absolutní-BODY'!G26</f>
        <v>M</v>
      </c>
      <c r="H26" s="272"/>
      <c r="I26" s="260"/>
      <c r="J26" s="260"/>
      <c r="K26" s="259"/>
      <c r="L26" s="264"/>
    </row>
    <row r="27" spans="2:12" ht="21.75" customHeight="1" x14ac:dyDescent="0.25">
      <c r="B27" s="262">
        <v>26</v>
      </c>
      <c r="C27" s="267" t="str">
        <f>'Absolutní-BODY'!C27</f>
        <v>Zemanová Marie</v>
      </c>
      <c r="D27" s="268" t="str">
        <f>'Absolutní-BODY'!D27</f>
        <v>GC 85 Rakovník</v>
      </c>
      <c r="E27" s="269">
        <f>IF('Absolutní-BODY'!E27=0,"",'Absolutní-BODY'!E27)</f>
        <v>3975</v>
      </c>
      <c r="F27" s="269">
        <f>'Absolutní-BODY'!F27</f>
        <v>2</v>
      </c>
      <c r="G27" s="270" t="str">
        <f>'Absolutní-BODY'!G27</f>
        <v>Z</v>
      </c>
      <c r="H27" s="272"/>
      <c r="I27" s="260"/>
      <c r="J27" s="260"/>
      <c r="K27" s="259"/>
      <c r="L27" s="264"/>
    </row>
    <row r="28" spans="2:12" ht="21.75" customHeight="1" x14ac:dyDescent="0.25">
      <c r="B28" s="262">
        <v>27</v>
      </c>
      <c r="C28" s="267" t="str">
        <f>'Absolutní-BODY'!C28</f>
        <v>Svobodová Petra</v>
      </c>
      <c r="D28" s="268" t="str">
        <f>'Absolutní-BODY'!D28</f>
        <v>SK DG Chomutov</v>
      </c>
      <c r="E28" s="269">
        <f>IF('Absolutní-BODY'!E28=0,"",'Absolutní-BODY'!E28)</f>
        <v>3990</v>
      </c>
      <c r="F28" s="269">
        <f>'Absolutní-BODY'!F28</f>
        <v>5</v>
      </c>
      <c r="G28" s="270" t="str">
        <f>'Absolutní-BODY'!G28</f>
        <v>Z</v>
      </c>
      <c r="H28" s="272"/>
      <c r="I28" s="260"/>
      <c r="J28" s="260"/>
      <c r="K28" s="259"/>
      <c r="L28" s="264"/>
    </row>
    <row r="29" spans="2:12" ht="21.75" customHeight="1" x14ac:dyDescent="0.25">
      <c r="B29" s="262">
        <v>28</v>
      </c>
      <c r="C29" s="267" t="str">
        <f>'Absolutní-BODY'!C29</f>
        <v>Kabourek Václav</v>
      </c>
      <c r="D29" s="268" t="str">
        <f>'Absolutní-BODY'!D29</f>
        <v>GC 85 Rakovník</v>
      </c>
      <c r="E29" s="269">
        <f>IF('Absolutní-BODY'!E29=0,"",'Absolutní-BODY'!E29)</f>
        <v>3974</v>
      </c>
      <c r="F29" s="269">
        <f>'Absolutní-BODY'!F29</f>
        <v>4</v>
      </c>
      <c r="G29" s="270" t="str">
        <f>'Absolutní-BODY'!G29</f>
        <v>M</v>
      </c>
      <c r="H29" s="272"/>
      <c r="I29" s="260"/>
      <c r="J29" s="260"/>
      <c r="K29" s="259"/>
      <c r="L29" s="264"/>
    </row>
    <row r="30" spans="2:12" ht="21.75" customHeight="1" x14ac:dyDescent="0.25">
      <c r="B30" s="262">
        <v>29</v>
      </c>
      <c r="C30" s="267" t="str">
        <f>'Absolutní-BODY'!C30</f>
        <v>Horáková Miroslava</v>
      </c>
      <c r="D30" s="268" t="str">
        <f>'Absolutní-BODY'!D30</f>
        <v>SKGC Fr. Lázně</v>
      </c>
      <c r="E30" s="269">
        <f>IF('Absolutní-BODY'!E30=0,"",'Absolutní-BODY'!E30)</f>
        <v>4107</v>
      </c>
      <c r="F30" s="269" t="str">
        <f>'Absolutní-BODY'!F30</f>
        <v>bez</v>
      </c>
      <c r="G30" s="270" t="str">
        <f>'Absolutní-BODY'!G30</f>
        <v>Z</v>
      </c>
      <c r="H30" s="272"/>
      <c r="I30" s="260"/>
      <c r="J30" s="260"/>
      <c r="K30" s="259"/>
      <c r="L30" s="264"/>
    </row>
    <row r="31" spans="2:12" ht="21.75" customHeight="1" x14ac:dyDescent="0.25">
      <c r="B31" s="262">
        <v>30</v>
      </c>
      <c r="C31" s="267" t="str">
        <f>'Absolutní-BODY'!C31</f>
        <v>Rendl Adam</v>
      </c>
      <c r="D31" s="268" t="str">
        <f>'Absolutní-BODY'!D31</f>
        <v>MGC Plzeň</v>
      </c>
      <c r="E31" s="269">
        <f>IF('Absolutní-BODY'!E31=0,"",'Absolutní-BODY'!E31)</f>
        <v>4106</v>
      </c>
      <c r="F31" s="269" t="str">
        <f>'Absolutní-BODY'!F31</f>
        <v>bez</v>
      </c>
      <c r="G31" s="270" t="str">
        <f>'Absolutní-BODY'!G31</f>
        <v>Jz</v>
      </c>
      <c r="H31" s="272"/>
      <c r="I31" s="260"/>
      <c r="J31" s="260"/>
      <c r="K31" s="259"/>
      <c r="L31" s="264"/>
    </row>
    <row r="32" spans="2:12" ht="21.75" customHeight="1" x14ac:dyDescent="0.25">
      <c r="B32" s="262">
        <v>31</v>
      </c>
      <c r="C32" s="267" t="str">
        <f>'Absolutní-BODY'!C32</f>
        <v/>
      </c>
      <c r="D32" s="268" t="str">
        <f>'Absolutní-BODY'!D32</f>
        <v/>
      </c>
      <c r="E32" s="269" t="str">
        <f>IF('Absolutní-BODY'!E32=0,"",'Absolutní-BODY'!E32)</f>
        <v/>
      </c>
      <c r="F32" s="269" t="str">
        <f>'Absolutní-BODY'!F32</f>
        <v/>
      </c>
      <c r="G32" s="270" t="str">
        <f>'Absolutní-BODY'!G32</f>
        <v/>
      </c>
      <c r="H32" s="272"/>
      <c r="I32" s="260"/>
      <c r="J32" s="260"/>
      <c r="K32" s="259"/>
      <c r="L32" s="264"/>
    </row>
    <row r="33" spans="2:12" ht="21.75" customHeight="1" x14ac:dyDescent="0.25">
      <c r="B33" s="262">
        <v>32</v>
      </c>
      <c r="C33" s="267" t="str">
        <f>'Absolutní-BODY'!C33</f>
        <v/>
      </c>
      <c r="D33" s="268" t="str">
        <f>'Absolutní-BODY'!D33</f>
        <v/>
      </c>
      <c r="E33" s="269" t="str">
        <f>IF('Absolutní-BODY'!E33=0,"",'Absolutní-BODY'!E33)</f>
        <v/>
      </c>
      <c r="F33" s="269" t="str">
        <f>'Absolutní-BODY'!F33</f>
        <v/>
      </c>
      <c r="G33" s="270" t="str">
        <f>'Absolutní-BODY'!G33</f>
        <v/>
      </c>
      <c r="H33" s="272"/>
      <c r="I33" s="260"/>
      <c r="J33" s="260"/>
      <c r="K33" s="259"/>
      <c r="L33" s="264"/>
    </row>
    <row r="34" spans="2:12" ht="21.75" customHeight="1" x14ac:dyDescent="0.25">
      <c r="B34" s="262">
        <v>33</v>
      </c>
      <c r="C34" s="267" t="str">
        <f>'Absolutní-BODY'!C34</f>
        <v/>
      </c>
      <c r="D34" s="268" t="str">
        <f>'Absolutní-BODY'!D34</f>
        <v/>
      </c>
      <c r="E34" s="269" t="str">
        <f>IF('Absolutní-BODY'!E34=0,"",'Absolutní-BODY'!E34)</f>
        <v/>
      </c>
      <c r="F34" s="269" t="str">
        <f>'Absolutní-BODY'!F34</f>
        <v/>
      </c>
      <c r="G34" s="270" t="str">
        <f>'Absolutní-BODY'!G34</f>
        <v/>
      </c>
      <c r="H34" s="272"/>
      <c r="I34" s="260"/>
      <c r="J34" s="260"/>
      <c r="K34" s="259"/>
      <c r="L34" s="264"/>
    </row>
    <row r="35" spans="2:12" ht="21.75" customHeight="1" x14ac:dyDescent="0.25">
      <c r="B35" s="262">
        <v>34</v>
      </c>
      <c r="C35" s="267" t="str">
        <f>'Absolutní-BODY'!C35</f>
        <v/>
      </c>
      <c r="D35" s="268" t="str">
        <f>'Absolutní-BODY'!D35</f>
        <v/>
      </c>
      <c r="E35" s="269" t="str">
        <f>IF('Absolutní-BODY'!E35=0,"",'Absolutní-BODY'!E35)</f>
        <v/>
      </c>
      <c r="F35" s="269" t="str">
        <f>'Absolutní-BODY'!F35</f>
        <v/>
      </c>
      <c r="G35" s="270" t="str">
        <f>'Absolutní-BODY'!G35</f>
        <v/>
      </c>
      <c r="H35" s="272"/>
      <c r="I35" s="260"/>
      <c r="J35" s="260"/>
      <c r="K35" s="259"/>
      <c r="L35" s="264"/>
    </row>
    <row r="36" spans="2:12" ht="21.75" customHeight="1" x14ac:dyDescent="0.25">
      <c r="B36" s="262">
        <v>35</v>
      </c>
      <c r="C36" s="267" t="str">
        <f>'Absolutní-BODY'!C36</f>
        <v/>
      </c>
      <c r="D36" s="268" t="str">
        <f>'Absolutní-BODY'!D36</f>
        <v/>
      </c>
      <c r="E36" s="269" t="str">
        <f>IF('Absolutní-BODY'!E36=0,"",'Absolutní-BODY'!E36)</f>
        <v/>
      </c>
      <c r="F36" s="269" t="str">
        <f>'Absolutní-BODY'!F36</f>
        <v/>
      </c>
      <c r="G36" s="270" t="str">
        <f>'Absolutní-BODY'!G36</f>
        <v/>
      </c>
      <c r="H36" s="272"/>
      <c r="I36" s="260"/>
      <c r="J36" s="260"/>
      <c r="K36" s="259"/>
      <c r="L36" s="264"/>
    </row>
    <row r="37" spans="2:12" ht="21.75" customHeight="1" x14ac:dyDescent="0.25">
      <c r="B37" s="262">
        <v>36</v>
      </c>
      <c r="C37" s="267" t="str">
        <f>'Absolutní-BODY'!C37</f>
        <v/>
      </c>
      <c r="D37" s="268" t="str">
        <f>'Absolutní-BODY'!D37</f>
        <v/>
      </c>
      <c r="E37" s="269" t="str">
        <f>IF('Absolutní-BODY'!E37=0,"",'Absolutní-BODY'!E37)</f>
        <v/>
      </c>
      <c r="F37" s="269" t="str">
        <f>'Absolutní-BODY'!F37</f>
        <v/>
      </c>
      <c r="G37" s="270" t="str">
        <f>'Absolutní-BODY'!G37</f>
        <v/>
      </c>
      <c r="H37" s="272"/>
      <c r="I37" s="260"/>
      <c r="J37" s="260"/>
      <c r="K37" s="259"/>
      <c r="L37" s="264"/>
    </row>
    <row r="38" spans="2:12" ht="21.75" customHeight="1" x14ac:dyDescent="0.25">
      <c r="B38" s="262">
        <v>37</v>
      </c>
      <c r="C38" s="267" t="str">
        <f>'Absolutní-BODY'!C38</f>
        <v/>
      </c>
      <c r="D38" s="268" t="str">
        <f>'Absolutní-BODY'!D38</f>
        <v/>
      </c>
      <c r="E38" s="269" t="str">
        <f>IF('Absolutní-BODY'!E38=0,"",'Absolutní-BODY'!E38)</f>
        <v/>
      </c>
      <c r="F38" s="269" t="str">
        <f>'Absolutní-BODY'!F38</f>
        <v/>
      </c>
      <c r="G38" s="270" t="str">
        <f>'Absolutní-BODY'!G38</f>
        <v/>
      </c>
      <c r="H38" s="272"/>
      <c r="I38" s="260"/>
      <c r="J38" s="260"/>
      <c r="K38" s="259"/>
      <c r="L38" s="264"/>
    </row>
    <row r="39" spans="2:12" ht="21.75" customHeight="1" x14ac:dyDescent="0.25">
      <c r="B39" s="262">
        <v>38</v>
      </c>
      <c r="C39" s="267" t="str">
        <f>'Absolutní-BODY'!C39</f>
        <v/>
      </c>
      <c r="D39" s="268" t="str">
        <f>'Absolutní-BODY'!D39</f>
        <v/>
      </c>
      <c r="E39" s="269" t="str">
        <f>IF('Absolutní-BODY'!E39=0,"",'Absolutní-BODY'!E39)</f>
        <v/>
      </c>
      <c r="F39" s="269" t="str">
        <f>'Absolutní-BODY'!F39</f>
        <v/>
      </c>
      <c r="G39" s="270" t="str">
        <f>'Absolutní-BODY'!G39</f>
        <v/>
      </c>
      <c r="H39" s="272"/>
      <c r="I39" s="260"/>
      <c r="J39" s="260"/>
      <c r="K39" s="259"/>
      <c r="L39" s="264"/>
    </row>
    <row r="40" spans="2:12" ht="21.75" customHeight="1" x14ac:dyDescent="0.25">
      <c r="B40" s="262">
        <v>39</v>
      </c>
      <c r="C40" s="267" t="str">
        <f>'Absolutní-BODY'!C40</f>
        <v/>
      </c>
      <c r="D40" s="268" t="str">
        <f>'Absolutní-BODY'!D40</f>
        <v/>
      </c>
      <c r="E40" s="269" t="str">
        <f>IF('Absolutní-BODY'!E40=0,"",'Absolutní-BODY'!E40)</f>
        <v/>
      </c>
      <c r="F40" s="269" t="str">
        <f>'Absolutní-BODY'!F40</f>
        <v/>
      </c>
      <c r="G40" s="270" t="str">
        <f>'Absolutní-BODY'!G40</f>
        <v/>
      </c>
      <c r="H40" s="272"/>
      <c r="I40" s="260"/>
      <c r="J40" s="260"/>
      <c r="K40" s="259"/>
      <c r="L40" s="264"/>
    </row>
    <row r="41" spans="2:12" ht="21.75" customHeight="1" x14ac:dyDescent="0.25">
      <c r="B41" s="262">
        <v>40</v>
      </c>
      <c r="C41" s="267" t="str">
        <f>'Absolutní-BODY'!C41</f>
        <v/>
      </c>
      <c r="D41" s="268" t="str">
        <f>'Absolutní-BODY'!D41</f>
        <v/>
      </c>
      <c r="E41" s="269" t="str">
        <f>IF('Absolutní-BODY'!E41=0,"",'Absolutní-BODY'!E41)</f>
        <v/>
      </c>
      <c r="F41" s="269" t="str">
        <f>'Absolutní-BODY'!F41</f>
        <v/>
      </c>
      <c r="G41" s="270" t="str">
        <f>'Absolutní-BODY'!G41</f>
        <v/>
      </c>
      <c r="H41" s="272"/>
      <c r="I41" s="260"/>
      <c r="J41" s="260"/>
      <c r="K41" s="259"/>
      <c r="L41" s="264"/>
    </row>
    <row r="42" spans="2:12" ht="21.75" customHeight="1" x14ac:dyDescent="0.25">
      <c r="B42" s="262">
        <v>41</v>
      </c>
      <c r="C42" s="267" t="str">
        <f>'Absolutní-BODY'!C42</f>
        <v/>
      </c>
      <c r="D42" s="268" t="str">
        <f>'Absolutní-BODY'!D42</f>
        <v/>
      </c>
      <c r="E42" s="269" t="str">
        <f>IF('Absolutní-BODY'!E42=0,"",'Absolutní-BODY'!E42)</f>
        <v/>
      </c>
      <c r="F42" s="269" t="str">
        <f>'Absolutní-BODY'!F42</f>
        <v/>
      </c>
      <c r="G42" s="270" t="str">
        <f>'Absolutní-BODY'!G42</f>
        <v/>
      </c>
      <c r="H42" s="272"/>
      <c r="I42" s="260"/>
      <c r="J42" s="260"/>
      <c r="K42" s="259"/>
      <c r="L42" s="264"/>
    </row>
    <row r="43" spans="2:12" ht="21.75" customHeight="1" x14ac:dyDescent="0.25">
      <c r="B43" s="262">
        <v>42</v>
      </c>
      <c r="C43" s="267" t="str">
        <f>'Absolutní-BODY'!C43</f>
        <v/>
      </c>
      <c r="D43" s="268" t="str">
        <f>'Absolutní-BODY'!D43</f>
        <v/>
      </c>
      <c r="E43" s="269" t="str">
        <f>IF('Absolutní-BODY'!E43=0,"",'Absolutní-BODY'!E43)</f>
        <v/>
      </c>
      <c r="F43" s="269" t="str">
        <f>'Absolutní-BODY'!F43</f>
        <v/>
      </c>
      <c r="G43" s="270" t="str">
        <f>'Absolutní-BODY'!G43</f>
        <v/>
      </c>
      <c r="H43" s="272"/>
      <c r="I43" s="260"/>
      <c r="J43" s="260"/>
      <c r="K43" s="259"/>
      <c r="L43" s="264"/>
    </row>
    <row r="44" spans="2:12" ht="21.75" customHeight="1" x14ac:dyDescent="0.25">
      <c r="B44" s="262">
        <v>43</v>
      </c>
      <c r="C44" s="267" t="str">
        <f>'Absolutní-BODY'!C44</f>
        <v/>
      </c>
      <c r="D44" s="268" t="str">
        <f>'Absolutní-BODY'!D44</f>
        <v/>
      </c>
      <c r="E44" s="269" t="str">
        <f>IF('Absolutní-BODY'!E44=0,"",'Absolutní-BODY'!E44)</f>
        <v/>
      </c>
      <c r="F44" s="269" t="str">
        <f>'Absolutní-BODY'!F44</f>
        <v/>
      </c>
      <c r="G44" s="270" t="str">
        <f>'Absolutní-BODY'!G44</f>
        <v/>
      </c>
      <c r="H44" s="272"/>
      <c r="I44" s="260"/>
      <c r="J44" s="260"/>
      <c r="K44" s="259"/>
      <c r="L44" s="264"/>
    </row>
    <row r="45" spans="2:12" ht="21.75" customHeight="1" x14ac:dyDescent="0.25">
      <c r="B45" s="262">
        <v>44</v>
      </c>
      <c r="C45" s="267" t="str">
        <f>'Absolutní-BODY'!C45</f>
        <v/>
      </c>
      <c r="D45" s="268" t="str">
        <f>'Absolutní-BODY'!D45</f>
        <v/>
      </c>
      <c r="E45" s="269" t="str">
        <f>IF('Absolutní-BODY'!E45=0,"",'Absolutní-BODY'!E45)</f>
        <v/>
      </c>
      <c r="F45" s="269" t="str">
        <f>'Absolutní-BODY'!F45</f>
        <v/>
      </c>
      <c r="G45" s="270" t="str">
        <f>'Absolutní-BODY'!G45</f>
        <v/>
      </c>
      <c r="H45" s="272"/>
      <c r="I45" s="260"/>
      <c r="J45" s="260"/>
      <c r="K45" s="259"/>
      <c r="L45" s="264"/>
    </row>
    <row r="46" spans="2:12" ht="21.75" customHeight="1" x14ac:dyDescent="0.25">
      <c r="B46" s="262">
        <v>45</v>
      </c>
      <c r="C46" s="267" t="str">
        <f>'Absolutní-BODY'!C46</f>
        <v/>
      </c>
      <c r="D46" s="268" t="str">
        <f>'Absolutní-BODY'!D46</f>
        <v/>
      </c>
      <c r="E46" s="269" t="str">
        <f>IF('Absolutní-BODY'!E46=0,"",'Absolutní-BODY'!E46)</f>
        <v/>
      </c>
      <c r="F46" s="269" t="str">
        <f>'Absolutní-BODY'!F46</f>
        <v/>
      </c>
      <c r="G46" s="270" t="str">
        <f>'Absolutní-BODY'!G46</f>
        <v/>
      </c>
      <c r="H46" s="272"/>
      <c r="I46" s="260"/>
      <c r="J46" s="260"/>
      <c r="K46" s="259"/>
      <c r="L46" s="264"/>
    </row>
    <row r="47" spans="2:12" ht="21.75" customHeight="1" x14ac:dyDescent="0.25">
      <c r="B47" s="262">
        <v>46</v>
      </c>
      <c r="C47" s="267" t="str">
        <f>'Absolutní-BODY'!C47</f>
        <v/>
      </c>
      <c r="D47" s="268" t="str">
        <f>'Absolutní-BODY'!D47</f>
        <v/>
      </c>
      <c r="E47" s="269" t="str">
        <f>IF('Absolutní-BODY'!E47=0,"",'Absolutní-BODY'!E47)</f>
        <v/>
      </c>
      <c r="F47" s="269" t="str">
        <f>'Absolutní-BODY'!F47</f>
        <v/>
      </c>
      <c r="G47" s="270" t="str">
        <f>'Absolutní-BODY'!G47</f>
        <v/>
      </c>
      <c r="H47" s="272"/>
      <c r="I47" s="260"/>
      <c r="J47" s="260"/>
      <c r="K47" s="259"/>
      <c r="L47" s="264"/>
    </row>
    <row r="48" spans="2:12" ht="21.75" customHeight="1" x14ac:dyDescent="0.25">
      <c r="B48" s="262">
        <v>47</v>
      </c>
      <c r="C48" s="267" t="str">
        <f>'Absolutní-BODY'!C48</f>
        <v/>
      </c>
      <c r="D48" s="268" t="str">
        <f>'Absolutní-BODY'!D48</f>
        <v/>
      </c>
      <c r="E48" s="269" t="str">
        <f>IF('Absolutní-BODY'!E48=0,"",'Absolutní-BODY'!E48)</f>
        <v/>
      </c>
      <c r="F48" s="269" t="str">
        <f>'Absolutní-BODY'!F48</f>
        <v/>
      </c>
      <c r="G48" s="270" t="str">
        <f>'Absolutní-BODY'!G48</f>
        <v/>
      </c>
      <c r="H48" s="272"/>
      <c r="I48" s="260"/>
      <c r="J48" s="260"/>
      <c r="K48" s="259"/>
      <c r="L48" s="264"/>
    </row>
    <row r="49" spans="2:12" ht="21.75" customHeight="1" x14ac:dyDescent="0.25">
      <c r="B49" s="262">
        <v>48</v>
      </c>
      <c r="C49" s="267" t="str">
        <f>'Absolutní-BODY'!C49</f>
        <v/>
      </c>
      <c r="D49" s="268" t="str">
        <f>'Absolutní-BODY'!D49</f>
        <v/>
      </c>
      <c r="E49" s="269" t="str">
        <f>IF('Absolutní-BODY'!E49=0,"",'Absolutní-BODY'!E49)</f>
        <v/>
      </c>
      <c r="F49" s="269" t="str">
        <f>'Absolutní-BODY'!F49</f>
        <v/>
      </c>
      <c r="G49" s="270" t="str">
        <f>'Absolutní-BODY'!G49</f>
        <v/>
      </c>
      <c r="H49" s="272"/>
      <c r="I49" s="260"/>
      <c r="J49" s="260"/>
      <c r="K49" s="259"/>
      <c r="L49" s="264"/>
    </row>
    <row r="50" spans="2:12" ht="21.75" customHeight="1" x14ac:dyDescent="0.25">
      <c r="B50" s="262">
        <v>49</v>
      </c>
      <c r="C50" s="267" t="str">
        <f>'Absolutní-BODY'!C50</f>
        <v/>
      </c>
      <c r="D50" s="268" t="str">
        <f>'Absolutní-BODY'!D50</f>
        <v/>
      </c>
      <c r="E50" s="269" t="str">
        <f>IF('Absolutní-BODY'!E50=0,"",'Absolutní-BODY'!E50)</f>
        <v/>
      </c>
      <c r="F50" s="269" t="str">
        <f>'Absolutní-BODY'!F50</f>
        <v/>
      </c>
      <c r="G50" s="270" t="str">
        <f>'Absolutní-BODY'!G50</f>
        <v/>
      </c>
      <c r="H50" s="272"/>
      <c r="I50" s="260"/>
      <c r="J50" s="260"/>
      <c r="K50" s="259"/>
      <c r="L50" s="264"/>
    </row>
    <row r="51" spans="2:12" ht="21.75" customHeight="1" x14ac:dyDescent="0.25">
      <c r="B51" s="262">
        <v>50</v>
      </c>
      <c r="C51" s="267" t="str">
        <f>'Absolutní-BODY'!C51</f>
        <v/>
      </c>
      <c r="D51" s="268" t="str">
        <f>'Absolutní-BODY'!D51</f>
        <v/>
      </c>
      <c r="E51" s="269" t="str">
        <f>IF('Absolutní-BODY'!E51=0,"",'Absolutní-BODY'!E51)</f>
        <v/>
      </c>
      <c r="F51" s="269" t="str">
        <f>'Absolutní-BODY'!F51</f>
        <v/>
      </c>
      <c r="G51" s="270" t="str">
        <f>'Absolutní-BODY'!G51</f>
        <v/>
      </c>
      <c r="H51" s="272"/>
      <c r="I51" s="260"/>
      <c r="J51" s="260"/>
      <c r="K51" s="259"/>
      <c r="L51" s="264"/>
    </row>
    <row r="52" spans="2:12" ht="21.75" customHeight="1" x14ac:dyDescent="0.25">
      <c r="B52" s="262">
        <v>51</v>
      </c>
      <c r="C52" s="267" t="str">
        <f>'Absolutní-BODY'!C52</f>
        <v/>
      </c>
      <c r="D52" s="268" t="str">
        <f>'Absolutní-BODY'!D52</f>
        <v/>
      </c>
      <c r="E52" s="269" t="str">
        <f>IF('Absolutní-BODY'!E52=0,"",'Absolutní-BODY'!E52)</f>
        <v/>
      </c>
      <c r="F52" s="269" t="str">
        <f>'Absolutní-BODY'!F52</f>
        <v/>
      </c>
      <c r="G52" s="270" t="str">
        <f>'Absolutní-BODY'!G52</f>
        <v/>
      </c>
      <c r="H52" s="272"/>
      <c r="I52" s="260"/>
      <c r="J52" s="260"/>
      <c r="K52" s="259"/>
      <c r="L52" s="264"/>
    </row>
    <row r="53" spans="2:12" ht="21.75" customHeight="1" x14ac:dyDescent="0.25">
      <c r="B53" s="262">
        <v>52</v>
      </c>
      <c r="C53" s="267" t="str">
        <f>'Absolutní-BODY'!C53</f>
        <v/>
      </c>
      <c r="D53" s="268" t="str">
        <f>'Absolutní-BODY'!D53</f>
        <v/>
      </c>
      <c r="E53" s="269" t="str">
        <f>IF('Absolutní-BODY'!E53=0,"",'Absolutní-BODY'!E53)</f>
        <v/>
      </c>
      <c r="F53" s="269" t="str">
        <f>'Absolutní-BODY'!F53</f>
        <v/>
      </c>
      <c r="G53" s="270" t="str">
        <f>'Absolutní-BODY'!G53</f>
        <v/>
      </c>
      <c r="H53" s="272"/>
      <c r="I53" s="260"/>
      <c r="J53" s="260"/>
      <c r="K53" s="259"/>
      <c r="L53" s="264"/>
    </row>
    <row r="54" spans="2:12" ht="21.75" customHeight="1" x14ac:dyDescent="0.25">
      <c r="B54" s="262">
        <v>53</v>
      </c>
      <c r="C54" s="267" t="str">
        <f>'Absolutní-BODY'!C54</f>
        <v/>
      </c>
      <c r="D54" s="268" t="str">
        <f>'Absolutní-BODY'!D54</f>
        <v/>
      </c>
      <c r="E54" s="269" t="str">
        <f>IF('Absolutní-BODY'!E54=0,"",'Absolutní-BODY'!E54)</f>
        <v/>
      </c>
      <c r="F54" s="269" t="str">
        <f>'Absolutní-BODY'!F54</f>
        <v/>
      </c>
      <c r="G54" s="270" t="str">
        <f>'Absolutní-BODY'!G54</f>
        <v/>
      </c>
      <c r="H54" s="272"/>
      <c r="I54" s="260"/>
      <c r="J54" s="260"/>
      <c r="K54" s="259"/>
      <c r="L54" s="264"/>
    </row>
    <row r="55" spans="2:12" ht="21.75" customHeight="1" x14ac:dyDescent="0.25">
      <c r="B55" s="262">
        <v>54</v>
      </c>
      <c r="C55" s="267" t="str">
        <f>'Absolutní-BODY'!C55</f>
        <v/>
      </c>
      <c r="D55" s="268" t="str">
        <f>'Absolutní-BODY'!D55</f>
        <v/>
      </c>
      <c r="E55" s="269" t="str">
        <f>IF('Absolutní-BODY'!E55=0,"",'Absolutní-BODY'!E55)</f>
        <v/>
      </c>
      <c r="F55" s="269" t="str">
        <f>'Absolutní-BODY'!F55</f>
        <v/>
      </c>
      <c r="G55" s="270" t="str">
        <f>'Absolutní-BODY'!G55</f>
        <v/>
      </c>
      <c r="H55" s="272"/>
      <c r="I55" s="260"/>
      <c r="J55" s="260"/>
      <c r="K55" s="259"/>
      <c r="L55" s="264"/>
    </row>
    <row r="56" spans="2:12" ht="21.75" customHeight="1" x14ac:dyDescent="0.25">
      <c r="B56" s="262">
        <v>55</v>
      </c>
      <c r="C56" s="267" t="str">
        <f>'Absolutní-BODY'!C56</f>
        <v/>
      </c>
      <c r="D56" s="268" t="str">
        <f>'Absolutní-BODY'!D56</f>
        <v/>
      </c>
      <c r="E56" s="269" t="str">
        <f>IF('Absolutní-BODY'!E56=0,"",'Absolutní-BODY'!E56)</f>
        <v/>
      </c>
      <c r="F56" s="269" t="str">
        <f>'Absolutní-BODY'!F56</f>
        <v/>
      </c>
      <c r="G56" s="270" t="str">
        <f>'Absolutní-BODY'!G56</f>
        <v/>
      </c>
      <c r="H56" s="272"/>
      <c r="I56" s="260"/>
      <c r="J56" s="260"/>
      <c r="K56" s="259"/>
      <c r="L56" s="264"/>
    </row>
    <row r="57" spans="2:12" ht="21.75" customHeight="1" x14ac:dyDescent="0.25">
      <c r="B57" s="262">
        <v>56</v>
      </c>
      <c r="C57" s="267" t="str">
        <f>'Absolutní-BODY'!C57</f>
        <v/>
      </c>
      <c r="D57" s="268" t="str">
        <f>'Absolutní-BODY'!D57</f>
        <v/>
      </c>
      <c r="E57" s="269" t="str">
        <f>IF('Absolutní-BODY'!E57=0,"",'Absolutní-BODY'!E57)</f>
        <v/>
      </c>
      <c r="F57" s="269" t="str">
        <f>'Absolutní-BODY'!F57</f>
        <v/>
      </c>
      <c r="G57" s="270" t="str">
        <f>'Absolutní-BODY'!G57</f>
        <v/>
      </c>
      <c r="H57" s="272"/>
      <c r="I57" s="260"/>
      <c r="J57" s="260"/>
      <c r="K57" s="259"/>
      <c r="L57" s="264"/>
    </row>
    <row r="58" spans="2:12" ht="21.75" customHeight="1" x14ac:dyDescent="0.25">
      <c r="B58" s="262">
        <v>57</v>
      </c>
      <c r="C58" s="267" t="str">
        <f>'Absolutní-BODY'!C58</f>
        <v/>
      </c>
      <c r="D58" s="268" t="str">
        <f>'Absolutní-BODY'!D58</f>
        <v/>
      </c>
      <c r="E58" s="269" t="str">
        <f>IF('Absolutní-BODY'!E58=0,"",'Absolutní-BODY'!E58)</f>
        <v/>
      </c>
      <c r="F58" s="269" t="str">
        <f>'Absolutní-BODY'!F58</f>
        <v/>
      </c>
      <c r="G58" s="270" t="str">
        <f>'Absolutní-BODY'!G58</f>
        <v/>
      </c>
      <c r="H58" s="272"/>
      <c r="I58" s="260"/>
      <c r="J58" s="260"/>
      <c r="K58" s="259"/>
      <c r="L58" s="264"/>
    </row>
    <row r="59" spans="2:12" ht="21.75" customHeight="1" x14ac:dyDescent="0.25">
      <c r="B59" s="262">
        <v>58</v>
      </c>
      <c r="C59" s="267" t="str">
        <f>'Absolutní-BODY'!C59</f>
        <v/>
      </c>
      <c r="D59" s="268" t="str">
        <f>'Absolutní-BODY'!D59</f>
        <v/>
      </c>
      <c r="E59" s="269" t="str">
        <f>IF('Absolutní-BODY'!E59=0,"",'Absolutní-BODY'!E59)</f>
        <v/>
      </c>
      <c r="F59" s="269" t="str">
        <f>'Absolutní-BODY'!F59</f>
        <v/>
      </c>
      <c r="G59" s="270" t="str">
        <f>'Absolutní-BODY'!G59</f>
        <v/>
      </c>
      <c r="H59" s="272"/>
      <c r="I59" s="260"/>
      <c r="J59" s="260"/>
      <c r="K59" s="259"/>
      <c r="L59" s="264"/>
    </row>
    <row r="60" spans="2:12" ht="21.75" customHeight="1" x14ac:dyDescent="0.25">
      <c r="B60" s="262">
        <v>59</v>
      </c>
      <c r="C60" s="267" t="str">
        <f>'Absolutní-BODY'!C60</f>
        <v/>
      </c>
      <c r="D60" s="268" t="str">
        <f>'Absolutní-BODY'!D60</f>
        <v/>
      </c>
      <c r="E60" s="269" t="str">
        <f>IF('Absolutní-BODY'!E60=0,"",'Absolutní-BODY'!E60)</f>
        <v/>
      </c>
      <c r="F60" s="269" t="str">
        <f>'Absolutní-BODY'!F60</f>
        <v/>
      </c>
      <c r="G60" s="270" t="str">
        <f>'Absolutní-BODY'!G60</f>
        <v/>
      </c>
      <c r="H60" s="272"/>
      <c r="I60" s="260"/>
      <c r="J60" s="260"/>
      <c r="K60" s="259"/>
      <c r="L60" s="264"/>
    </row>
    <row r="61" spans="2:12" ht="21.75" customHeight="1" x14ac:dyDescent="0.25">
      <c r="B61" s="262">
        <v>60</v>
      </c>
      <c r="C61" s="267" t="str">
        <f>'Absolutní-BODY'!C61</f>
        <v/>
      </c>
      <c r="D61" s="268" t="str">
        <f>'Absolutní-BODY'!D61</f>
        <v/>
      </c>
      <c r="E61" s="269" t="str">
        <f>IF('Absolutní-BODY'!E61=0,"",'Absolutní-BODY'!E61)</f>
        <v/>
      </c>
      <c r="F61" s="269" t="str">
        <f>'Absolutní-BODY'!F61</f>
        <v/>
      </c>
      <c r="G61" s="270" t="str">
        <f>'Absolutní-BODY'!G61</f>
        <v/>
      </c>
      <c r="H61" s="272"/>
      <c r="I61" s="260"/>
      <c r="J61" s="260"/>
      <c r="K61" s="259"/>
      <c r="L61" s="264"/>
    </row>
    <row r="62" spans="2:12" ht="21.75" customHeight="1" x14ac:dyDescent="0.25">
      <c r="B62" s="262">
        <v>61</v>
      </c>
      <c r="C62" s="267" t="str">
        <f>'Absolutní-BODY'!C62</f>
        <v/>
      </c>
      <c r="D62" s="268" t="str">
        <f>'Absolutní-BODY'!D62</f>
        <v/>
      </c>
      <c r="E62" s="269" t="str">
        <f>IF('Absolutní-BODY'!E62=0,"",'Absolutní-BODY'!E62)</f>
        <v/>
      </c>
      <c r="F62" s="269" t="str">
        <f>'Absolutní-BODY'!F62</f>
        <v/>
      </c>
      <c r="G62" s="270" t="str">
        <f>'Absolutní-BODY'!G62</f>
        <v/>
      </c>
      <c r="H62" s="272"/>
      <c r="I62" s="260"/>
      <c r="J62" s="260"/>
      <c r="K62" s="259"/>
      <c r="L62" s="264"/>
    </row>
    <row r="63" spans="2:12" ht="21.75" customHeight="1" x14ac:dyDescent="0.25">
      <c r="B63" s="262">
        <v>62</v>
      </c>
      <c r="C63" s="267" t="str">
        <f>'Absolutní-BODY'!C63</f>
        <v/>
      </c>
      <c r="D63" s="268" t="str">
        <f>'Absolutní-BODY'!D63</f>
        <v/>
      </c>
      <c r="E63" s="269" t="str">
        <f>IF('Absolutní-BODY'!E63=0,"",'Absolutní-BODY'!E63)</f>
        <v/>
      </c>
      <c r="F63" s="269" t="str">
        <f>'Absolutní-BODY'!F63</f>
        <v/>
      </c>
      <c r="G63" s="270" t="str">
        <f>'Absolutní-BODY'!G63</f>
        <v/>
      </c>
      <c r="H63" s="272"/>
      <c r="I63" s="260"/>
      <c r="J63" s="260"/>
      <c r="K63" s="259"/>
      <c r="L63" s="264"/>
    </row>
    <row r="64" spans="2:12" ht="21.75" customHeight="1" x14ac:dyDescent="0.25">
      <c r="B64" s="262">
        <v>63</v>
      </c>
      <c r="C64" s="267" t="str">
        <f>'Absolutní-BODY'!C64</f>
        <v/>
      </c>
      <c r="D64" s="268" t="str">
        <f>'Absolutní-BODY'!D64</f>
        <v/>
      </c>
      <c r="E64" s="269" t="str">
        <f>IF('Absolutní-BODY'!E64=0,"",'Absolutní-BODY'!E64)</f>
        <v/>
      </c>
      <c r="F64" s="269" t="str">
        <f>'Absolutní-BODY'!F64</f>
        <v/>
      </c>
      <c r="G64" s="270" t="str">
        <f>'Absolutní-BODY'!G64</f>
        <v/>
      </c>
      <c r="H64" s="272"/>
      <c r="I64" s="260"/>
      <c r="J64" s="260"/>
      <c r="K64" s="259"/>
      <c r="L64" s="264"/>
    </row>
    <row r="65" spans="2:12" ht="21.75" customHeight="1" x14ac:dyDescent="0.25">
      <c r="B65" s="262">
        <v>64</v>
      </c>
      <c r="C65" s="267" t="str">
        <f>'Absolutní-BODY'!C65</f>
        <v/>
      </c>
      <c r="D65" s="268" t="str">
        <f>'Absolutní-BODY'!D65</f>
        <v/>
      </c>
      <c r="E65" s="269" t="str">
        <f>IF('Absolutní-BODY'!E65=0,"",'Absolutní-BODY'!E65)</f>
        <v/>
      </c>
      <c r="F65" s="269" t="str">
        <f>'Absolutní-BODY'!F65</f>
        <v/>
      </c>
      <c r="G65" s="270" t="str">
        <f>'Absolutní-BODY'!G65</f>
        <v/>
      </c>
      <c r="H65" s="272"/>
      <c r="I65" s="260"/>
      <c r="J65" s="260"/>
      <c r="K65" s="259"/>
      <c r="L65" s="264"/>
    </row>
    <row r="66" spans="2:12" ht="21.75" customHeight="1" x14ac:dyDescent="0.25">
      <c r="B66" s="262">
        <v>65</v>
      </c>
      <c r="C66" s="267" t="str">
        <f>'Absolutní-BODY'!C66</f>
        <v/>
      </c>
      <c r="D66" s="268" t="str">
        <f>'Absolutní-BODY'!D66</f>
        <v/>
      </c>
      <c r="E66" s="269" t="str">
        <f>IF('Absolutní-BODY'!E66=0,"",'Absolutní-BODY'!E66)</f>
        <v/>
      </c>
      <c r="F66" s="269" t="str">
        <f>'Absolutní-BODY'!F66</f>
        <v/>
      </c>
      <c r="G66" s="270" t="str">
        <f>'Absolutní-BODY'!G66</f>
        <v/>
      </c>
      <c r="H66" s="272"/>
      <c r="I66" s="260"/>
      <c r="J66" s="260"/>
      <c r="K66" s="259"/>
      <c r="L66" s="264"/>
    </row>
    <row r="67" spans="2:12" ht="21.75" customHeight="1" x14ac:dyDescent="0.25">
      <c r="B67" s="262">
        <v>66</v>
      </c>
      <c r="C67" s="267" t="str">
        <f>'Absolutní-BODY'!C67</f>
        <v/>
      </c>
      <c r="D67" s="268" t="str">
        <f>'Absolutní-BODY'!D67</f>
        <v/>
      </c>
      <c r="E67" s="269" t="str">
        <f>IF('Absolutní-BODY'!E67=0,"",'Absolutní-BODY'!E67)</f>
        <v/>
      </c>
      <c r="F67" s="269" t="str">
        <f>'Absolutní-BODY'!F67</f>
        <v/>
      </c>
      <c r="G67" s="270" t="str">
        <f>'Absolutní-BODY'!G67</f>
        <v/>
      </c>
      <c r="H67" s="272"/>
      <c r="I67" s="260"/>
      <c r="J67" s="260"/>
      <c r="K67" s="259"/>
      <c r="L67" s="264"/>
    </row>
    <row r="68" spans="2:12" ht="21.75" customHeight="1" x14ac:dyDescent="0.25">
      <c r="B68" s="262">
        <v>67</v>
      </c>
      <c r="C68" s="267" t="str">
        <f>'Absolutní-BODY'!C68</f>
        <v/>
      </c>
      <c r="D68" s="268" t="str">
        <f>'Absolutní-BODY'!D68</f>
        <v/>
      </c>
      <c r="E68" s="269" t="str">
        <f>IF('Absolutní-BODY'!E68=0,"",'Absolutní-BODY'!E68)</f>
        <v/>
      </c>
      <c r="F68" s="269" t="str">
        <f>'Absolutní-BODY'!F68</f>
        <v/>
      </c>
      <c r="G68" s="270" t="str">
        <f>'Absolutní-BODY'!G68</f>
        <v/>
      </c>
      <c r="H68" s="272"/>
      <c r="I68" s="260"/>
      <c r="J68" s="260"/>
      <c r="K68" s="259"/>
      <c r="L68" s="264"/>
    </row>
    <row r="69" spans="2:12" ht="21.75" customHeight="1" x14ac:dyDescent="0.25">
      <c r="B69" s="262">
        <v>68</v>
      </c>
      <c r="C69" s="267" t="str">
        <f>'Absolutní-BODY'!C69</f>
        <v/>
      </c>
      <c r="D69" s="268" t="str">
        <f>'Absolutní-BODY'!D69</f>
        <v/>
      </c>
      <c r="E69" s="269" t="str">
        <f>IF('Absolutní-BODY'!E69=0,"",'Absolutní-BODY'!E69)</f>
        <v/>
      </c>
      <c r="F69" s="269" t="str">
        <f>'Absolutní-BODY'!F69</f>
        <v/>
      </c>
      <c r="G69" s="270" t="str">
        <f>'Absolutní-BODY'!G69</f>
        <v/>
      </c>
      <c r="H69" s="272"/>
      <c r="I69" s="260"/>
      <c r="J69" s="260"/>
      <c r="K69" s="259"/>
      <c r="L69" s="264"/>
    </row>
    <row r="70" spans="2:12" ht="21.75" customHeight="1" x14ac:dyDescent="0.25">
      <c r="B70" s="262">
        <v>69</v>
      </c>
      <c r="C70" s="267" t="str">
        <f>'Absolutní-BODY'!C70</f>
        <v/>
      </c>
      <c r="D70" s="268" t="str">
        <f>'Absolutní-BODY'!D70</f>
        <v/>
      </c>
      <c r="E70" s="269" t="str">
        <f>IF('Absolutní-BODY'!E70=0,"",'Absolutní-BODY'!E70)</f>
        <v/>
      </c>
      <c r="F70" s="269" t="str">
        <f>'Absolutní-BODY'!F70</f>
        <v/>
      </c>
      <c r="G70" s="270" t="str">
        <f>'Absolutní-BODY'!G70</f>
        <v/>
      </c>
      <c r="H70" s="272"/>
      <c r="I70" s="260"/>
      <c r="J70" s="260"/>
      <c r="K70" s="259"/>
      <c r="L70" s="264"/>
    </row>
    <row r="71" spans="2:12" ht="21.75" customHeight="1" x14ac:dyDescent="0.25">
      <c r="B71" s="262">
        <v>70</v>
      </c>
      <c r="C71" s="267" t="str">
        <f>'Absolutní-BODY'!C71</f>
        <v/>
      </c>
      <c r="D71" s="268" t="str">
        <f>'Absolutní-BODY'!D71</f>
        <v/>
      </c>
      <c r="E71" s="269" t="str">
        <f>IF('Absolutní-BODY'!E71=0,"",'Absolutní-BODY'!E71)</f>
        <v/>
      </c>
      <c r="F71" s="269" t="str">
        <f>'Absolutní-BODY'!F71</f>
        <v/>
      </c>
      <c r="G71" s="270" t="str">
        <f>'Absolutní-BODY'!G71</f>
        <v/>
      </c>
      <c r="H71" s="272"/>
      <c r="I71" s="260"/>
      <c r="J71" s="260"/>
      <c r="K71" s="259"/>
      <c r="L71" s="264"/>
    </row>
    <row r="72" spans="2:12" ht="21.75" customHeight="1" x14ac:dyDescent="0.25">
      <c r="B72" s="262">
        <v>71</v>
      </c>
      <c r="C72" s="267" t="str">
        <f>'Absolutní-BODY'!C72</f>
        <v/>
      </c>
      <c r="D72" s="268" t="str">
        <f>'Absolutní-BODY'!D72</f>
        <v/>
      </c>
      <c r="E72" s="269" t="str">
        <f>IF('Absolutní-BODY'!E72=0,"",'Absolutní-BODY'!E72)</f>
        <v/>
      </c>
      <c r="F72" s="269" t="str">
        <f>'Absolutní-BODY'!F72</f>
        <v/>
      </c>
      <c r="G72" s="270" t="str">
        <f>'Absolutní-BODY'!G72</f>
        <v/>
      </c>
      <c r="H72" s="272"/>
      <c r="I72" s="260"/>
      <c r="J72" s="260"/>
      <c r="K72" s="259"/>
      <c r="L72" s="264"/>
    </row>
    <row r="73" spans="2:12" ht="21.75" customHeight="1" x14ac:dyDescent="0.25">
      <c r="B73" s="262">
        <v>72</v>
      </c>
      <c r="C73" s="267" t="str">
        <f>'Absolutní-BODY'!C73</f>
        <v/>
      </c>
      <c r="D73" s="268" t="str">
        <f>'Absolutní-BODY'!D73</f>
        <v/>
      </c>
      <c r="E73" s="269" t="str">
        <f>IF('Absolutní-BODY'!E73=0,"",'Absolutní-BODY'!E73)</f>
        <v/>
      </c>
      <c r="F73" s="269" t="str">
        <f>'Absolutní-BODY'!F73</f>
        <v/>
      </c>
      <c r="G73" s="270" t="str">
        <f>'Absolutní-BODY'!G73</f>
        <v/>
      </c>
      <c r="H73" s="272"/>
      <c r="I73" s="260"/>
      <c r="J73" s="260"/>
      <c r="K73" s="259"/>
      <c r="L73" s="264"/>
    </row>
  </sheetData>
  <mergeCells count="1">
    <mergeCell ref="N4:O4"/>
  </mergeCells>
  <hyperlinks>
    <hyperlink ref="N4" location="MANUÁL!A1" display="MANUÁL-zpět" xr:uid="{00000000-0004-0000-0B00-000000000000}"/>
  </hyperlinks>
  <pageMargins left="0.25" right="0.25" top="0.34" bottom="0.31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5">
    <tabColor rgb="FF00B0F0"/>
  </sheetPr>
  <dimension ref="A1:AD136"/>
  <sheetViews>
    <sheetView workbookViewId="0">
      <selection activeCell="U28" sqref="U28:V28"/>
    </sheetView>
  </sheetViews>
  <sheetFormatPr defaultRowHeight="15" x14ac:dyDescent="0.25"/>
  <cols>
    <col min="1" max="1" width="3.7109375" style="1" customWidth="1"/>
    <col min="2" max="2" width="19.5703125" customWidth="1"/>
    <col min="3" max="3" width="19.140625" bestFit="1" customWidth="1"/>
    <col min="4" max="4" width="5.7109375" bestFit="1" customWidth="1"/>
    <col min="5" max="5" width="3.5703125" bestFit="1" customWidth="1"/>
    <col min="6" max="13" width="4" customWidth="1"/>
    <col min="14" max="14" width="5.28515625" style="1" customWidth="1"/>
    <col min="15" max="17" width="3.7109375" customWidth="1"/>
    <col min="18" max="19" width="4.42578125" customWidth="1"/>
    <col min="20" max="20" width="22.85546875" customWidth="1"/>
    <col min="21" max="21" width="4" customWidth="1"/>
  </cols>
  <sheetData>
    <row r="1" spans="1:21" x14ac:dyDescent="0.25">
      <c r="A1" s="176"/>
      <c r="B1" s="175" t="s">
        <v>3457</v>
      </c>
      <c r="C1" s="159"/>
      <c r="D1" s="16"/>
      <c r="E1" s="18"/>
      <c r="F1" s="18"/>
      <c r="G1" s="18"/>
      <c r="H1" s="18"/>
      <c r="I1" s="18"/>
      <c r="J1" s="18"/>
      <c r="K1" s="18"/>
      <c r="L1" s="18"/>
      <c r="M1" s="18"/>
      <c r="N1" s="168"/>
      <c r="O1" s="18"/>
      <c r="P1" s="18"/>
      <c r="Q1" s="160"/>
      <c r="R1" s="158"/>
      <c r="S1" s="161"/>
      <c r="T1" s="161"/>
      <c r="U1" s="161"/>
    </row>
    <row r="2" spans="1:21" x14ac:dyDescent="0.25">
      <c r="A2" s="172">
        <v>0</v>
      </c>
      <c r="B2" s="169" t="s">
        <v>3231</v>
      </c>
      <c r="C2" s="169" t="s">
        <v>3232</v>
      </c>
      <c r="D2" s="173" t="s">
        <v>3233</v>
      </c>
      <c r="E2" s="169" t="s">
        <v>2</v>
      </c>
      <c r="F2" s="174" t="s">
        <v>3234</v>
      </c>
      <c r="G2" s="174" t="s">
        <v>3235</v>
      </c>
      <c r="H2" s="174" t="s">
        <v>3236</v>
      </c>
      <c r="I2" s="174" t="s">
        <v>3237</v>
      </c>
      <c r="J2" s="174" t="s">
        <v>3238</v>
      </c>
      <c r="K2" s="174" t="s">
        <v>3239</v>
      </c>
      <c r="L2" s="174" t="s">
        <v>3604</v>
      </c>
      <c r="M2" s="174" t="s">
        <v>3605</v>
      </c>
      <c r="N2" s="169" t="s">
        <v>3240</v>
      </c>
      <c r="O2" s="174" t="s">
        <v>3</v>
      </c>
      <c r="P2" s="174" t="s">
        <v>4</v>
      </c>
      <c r="Q2" s="174" t="s">
        <v>3241</v>
      </c>
      <c r="R2" s="158"/>
      <c r="S2" s="161"/>
      <c r="T2" s="161"/>
      <c r="U2" s="161"/>
    </row>
    <row r="3" spans="1:21" x14ac:dyDescent="0.25">
      <c r="A3" s="181">
        <v>1</v>
      </c>
      <c r="B3" s="165" t="str">
        <f>IF(D3=0,"",VLOOKUP($D3,seznam!$A$52:$F$5035,2,FALSE))</f>
        <v/>
      </c>
      <c r="C3" s="166" t="str">
        <f>IF(D3=0,"",VLOOKUP($D3,seznam!$A$52:$F$5035,3,FALSE))</f>
        <v/>
      </c>
      <c r="D3" s="167"/>
      <c r="E3" s="164" t="str">
        <f>IF(D3=0,"",VLOOKUP($D3,seznam!$A$52:$F$5035,5,FALSE))</f>
        <v/>
      </c>
      <c r="F3" s="164" t="str">
        <f>IF($D3=0,"",VLOOKUP($D3,'Absolutní-BODY'!$E$2:$W$161,4,FALSE))</f>
        <v/>
      </c>
      <c r="G3" s="164" t="str">
        <f>IF($D3=0,"",VLOOKUP($D3,'Absolutní-BODY'!$E$2:$W$161,5,FALSE))</f>
        <v/>
      </c>
      <c r="H3" s="164" t="str">
        <f>IF($D3=0,"",VLOOKUP($D3,'Absolutní-BODY'!$E$2:$W$161,6,FALSE))</f>
        <v/>
      </c>
      <c r="I3" s="164" t="str">
        <f>IF($D3=0,"",VLOOKUP($D3,'Absolutní-BODY'!$E$2:$W$161,7,FALSE))</f>
        <v/>
      </c>
      <c r="J3" s="164" t="str">
        <f>IF($D3=0,"",VLOOKUP($D3,'Absolutní-BODY'!$E$2:$W$161,8,FALSE))</f>
        <v/>
      </c>
      <c r="K3" s="164" t="str">
        <f>IF($D3=0,"",VLOOKUP($D3,'Absolutní-BODY'!$E$2:$W$161,9,FALSE))</f>
        <v/>
      </c>
      <c r="L3" s="164" t="str">
        <f>IF($D3=0,"",VLOOKUP($D3,'Absolutní-BODY'!$E$2:$W$161,10,FALSE))</f>
        <v/>
      </c>
      <c r="M3" s="164" t="str">
        <f>IF($D3=0,"",VLOOKUP($D3,'Absolutní-BODY'!$E$2:$W$161,11,FALSE))</f>
        <v/>
      </c>
      <c r="N3" s="170" t="str">
        <f t="shared" ref="N3:N34" si="0">IF(D3=0,"",SUM(F3:M3))</f>
        <v/>
      </c>
      <c r="O3" s="33" t="str">
        <f t="shared" ref="O3:O34" si="1">IF(D3=0,"",LARGE(F3:M3,1)-SMALL(F3:M3,1))</f>
        <v/>
      </c>
      <c r="P3" s="33" t="str">
        <f t="shared" ref="P3:P34" si="2">IF(D3=0,"",LARGE(F3:M3,2)-SMALL(F3:M3,2))</f>
        <v/>
      </c>
      <c r="Q3" s="33" t="str">
        <f t="shared" ref="Q3:Q34" si="3">IF(D3=0,"",LARGE(F3:M3,3)-SMALL(F3:M3,3))</f>
        <v/>
      </c>
      <c r="R3" s="161"/>
      <c r="S3" s="161"/>
      <c r="T3" s="161"/>
      <c r="U3" s="161"/>
    </row>
    <row r="4" spans="1:21" x14ac:dyDescent="0.25">
      <c r="A4" s="181">
        <v>2</v>
      </c>
      <c r="B4" s="165" t="str">
        <f>IF(D4=0,"",VLOOKUP($D4,seznam!$A$52:$F$5035,2,FALSE))</f>
        <v/>
      </c>
      <c r="C4" s="166" t="str">
        <f>IF(D4=0,"",VLOOKUP($D4,seznam!$A$52:$F$5035,3,FALSE))</f>
        <v/>
      </c>
      <c r="D4" s="167"/>
      <c r="E4" s="164" t="str">
        <f>IF(D4=0,"",VLOOKUP($D4,seznam!$A$52:$F$5035,5,FALSE))</f>
        <v/>
      </c>
      <c r="F4" s="164" t="str">
        <f>IF($D4=0,"",VLOOKUP($D4,'Absolutní-BODY'!$E$2:$W$161,4,FALSE))</f>
        <v/>
      </c>
      <c r="G4" s="164" t="str">
        <f>IF($D4=0,"",VLOOKUP($D4,'Absolutní-BODY'!$E$2:$W$161,5,FALSE))</f>
        <v/>
      </c>
      <c r="H4" s="164" t="str">
        <f>IF($D4=0,"",VLOOKUP($D4,'Absolutní-BODY'!$E$2:$W$161,6,FALSE))</f>
        <v/>
      </c>
      <c r="I4" s="164" t="str">
        <f>IF($D4=0,"",VLOOKUP($D4,'Absolutní-BODY'!$E$2:$W$161,7,FALSE))</f>
        <v/>
      </c>
      <c r="J4" s="164" t="str">
        <f>IF($D4=0,"",VLOOKUP($D4,'Absolutní-BODY'!$E$2:$W$161,8,FALSE))</f>
        <v/>
      </c>
      <c r="K4" s="164" t="str">
        <f>IF($D4=0,"",VLOOKUP($D4,'Absolutní-BODY'!$E$2:$W$161,9,FALSE))</f>
        <v/>
      </c>
      <c r="L4" s="164" t="str">
        <f>IF($D4=0,"",VLOOKUP($D4,'Absolutní-BODY'!$E$2:$W$161,10,FALSE))</f>
        <v/>
      </c>
      <c r="M4" s="164" t="str">
        <f>IF($D4=0,"",VLOOKUP($D4,'Absolutní-BODY'!$E$2:$W$161,11,FALSE))</f>
        <v/>
      </c>
      <c r="N4" s="170" t="str">
        <f t="shared" si="0"/>
        <v/>
      </c>
      <c r="O4" s="33" t="str">
        <f t="shared" si="1"/>
        <v/>
      </c>
      <c r="P4" s="33" t="str">
        <f t="shared" si="2"/>
        <v/>
      </c>
      <c r="Q4" s="33" t="str">
        <f t="shared" si="3"/>
        <v/>
      </c>
      <c r="R4" s="161"/>
      <c r="S4" s="161"/>
      <c r="T4" s="161"/>
      <c r="U4" s="161"/>
    </row>
    <row r="5" spans="1:21" x14ac:dyDescent="0.25">
      <c r="A5" s="181">
        <v>3</v>
      </c>
      <c r="B5" s="165" t="str">
        <f>IF(D5=0,"",VLOOKUP($D5,seznam!$A$52:$F$5035,2,FALSE))</f>
        <v/>
      </c>
      <c r="C5" s="166" t="str">
        <f>IF(D5=0,"",VLOOKUP($D5,seznam!$A$52:$F$5035,3,FALSE))</f>
        <v/>
      </c>
      <c r="D5" s="167"/>
      <c r="E5" s="164" t="str">
        <f>IF(D5=0,"",VLOOKUP($D5,seznam!$A$52:$F$5035,5,FALSE))</f>
        <v/>
      </c>
      <c r="F5" s="164" t="str">
        <f>IF($D5=0,"",VLOOKUP($D5,'Absolutní-BODY'!$E$2:$W$161,4,FALSE))</f>
        <v/>
      </c>
      <c r="G5" s="164" t="str">
        <f>IF($D5=0,"",VLOOKUP($D5,'Absolutní-BODY'!$E$2:$W$161,5,FALSE))</f>
        <v/>
      </c>
      <c r="H5" s="164" t="str">
        <f>IF($D5=0,"",VLOOKUP($D5,'Absolutní-BODY'!$E$2:$W$161,6,FALSE))</f>
        <v/>
      </c>
      <c r="I5" s="164" t="str">
        <f>IF($D5=0,"",VLOOKUP($D5,'Absolutní-BODY'!$E$2:$W$161,7,FALSE))</f>
        <v/>
      </c>
      <c r="J5" s="164" t="str">
        <f>IF($D5=0,"",VLOOKUP($D5,'Absolutní-BODY'!$E$2:$W$161,8,FALSE))</f>
        <v/>
      </c>
      <c r="K5" s="164" t="str">
        <f>IF($D5=0,"",VLOOKUP($D5,'Absolutní-BODY'!$E$2:$W$161,9,FALSE))</f>
        <v/>
      </c>
      <c r="L5" s="164" t="str">
        <f>IF($D5=0,"",VLOOKUP($D5,'Absolutní-BODY'!$E$2:$W$161,10,FALSE))</f>
        <v/>
      </c>
      <c r="M5" s="164" t="str">
        <f>IF($D5=0,"",VLOOKUP($D5,'Absolutní-BODY'!$E$2:$W$161,11,FALSE))</f>
        <v/>
      </c>
      <c r="N5" s="170" t="str">
        <f t="shared" si="0"/>
        <v/>
      </c>
      <c r="O5" s="33" t="str">
        <f t="shared" si="1"/>
        <v/>
      </c>
      <c r="P5" s="33" t="str">
        <f t="shared" si="2"/>
        <v/>
      </c>
      <c r="Q5" s="33" t="str">
        <f t="shared" si="3"/>
        <v/>
      </c>
      <c r="R5" s="161"/>
      <c r="S5" s="161"/>
      <c r="T5" s="161"/>
      <c r="U5" s="161"/>
    </row>
    <row r="6" spans="1:21" x14ac:dyDescent="0.25">
      <c r="A6" s="181">
        <v>4</v>
      </c>
      <c r="B6" s="165" t="str">
        <f>IF(D6=0,"",VLOOKUP($D6,seznam!$A$52:$F$5035,2,FALSE))</f>
        <v/>
      </c>
      <c r="C6" s="166" t="str">
        <f>IF(D6=0,"",VLOOKUP($D6,seznam!$A$52:$F$5035,3,FALSE))</f>
        <v/>
      </c>
      <c r="D6" s="167"/>
      <c r="E6" s="164" t="str">
        <f>IF(D6=0,"",VLOOKUP($D6,seznam!$A$52:$F$5035,5,FALSE))</f>
        <v/>
      </c>
      <c r="F6" s="164" t="str">
        <f>IF($D6=0,"",VLOOKUP($D6,'Absolutní-BODY'!$E$2:$W$161,4,FALSE))</f>
        <v/>
      </c>
      <c r="G6" s="164" t="str">
        <f>IF($D6=0,"",VLOOKUP($D6,'Absolutní-BODY'!$E$2:$W$161,5,FALSE))</f>
        <v/>
      </c>
      <c r="H6" s="164" t="str">
        <f>IF($D6=0,"",VLOOKUP($D6,'Absolutní-BODY'!$E$2:$W$161,6,FALSE))</f>
        <v/>
      </c>
      <c r="I6" s="164" t="str">
        <f>IF($D6=0,"",VLOOKUP($D6,'Absolutní-BODY'!$E$2:$W$161,7,FALSE))</f>
        <v/>
      </c>
      <c r="J6" s="164" t="str">
        <f>IF($D6=0,"",VLOOKUP($D6,'Absolutní-BODY'!$E$2:$W$161,8,FALSE))</f>
        <v/>
      </c>
      <c r="K6" s="164" t="str">
        <f>IF($D6=0,"",VLOOKUP($D6,'Absolutní-BODY'!$E$2:$W$161,9,FALSE))</f>
        <v/>
      </c>
      <c r="L6" s="164" t="str">
        <f>IF($D6=0,"",VLOOKUP($D6,'Absolutní-BODY'!$E$2:$W$161,10,FALSE))</f>
        <v/>
      </c>
      <c r="M6" s="164" t="str">
        <f>IF($D6=0,"",VLOOKUP($D6,'Absolutní-BODY'!$E$2:$W$161,11,FALSE))</f>
        <v/>
      </c>
      <c r="N6" s="170" t="str">
        <f t="shared" si="0"/>
        <v/>
      </c>
      <c r="O6" s="33" t="str">
        <f t="shared" si="1"/>
        <v/>
      </c>
      <c r="P6" s="33" t="str">
        <f t="shared" si="2"/>
        <v/>
      </c>
      <c r="Q6" s="33" t="str">
        <f t="shared" si="3"/>
        <v/>
      </c>
      <c r="R6" s="161"/>
      <c r="S6" s="161"/>
      <c r="T6" s="161"/>
      <c r="U6" s="161"/>
    </row>
    <row r="7" spans="1:21" x14ac:dyDescent="0.25">
      <c r="A7" s="181">
        <v>5</v>
      </c>
      <c r="B7" s="162" t="str">
        <f>IF(D7=0,"",VLOOKUP($D7,seznam!$A$52:$F$5035,2,FALSE))</f>
        <v/>
      </c>
      <c r="C7" s="162" t="str">
        <f>IF(D7=0,"",VLOOKUP($D7,seznam!$A$52:$F$5035,3,FALSE))</f>
        <v/>
      </c>
      <c r="D7" s="163"/>
      <c r="E7" s="164" t="str">
        <f>IF(D7=0,"",VLOOKUP($D7,seznam!$A$52:$F$5035,5,FALSE))</f>
        <v/>
      </c>
      <c r="F7" s="164" t="str">
        <f>IF($D7=0,"",VLOOKUP($D7,'Absolutní-BODY'!$E$2:$W$161,4,FALSE))</f>
        <v/>
      </c>
      <c r="G7" s="164" t="str">
        <f>IF($D7=0,"",VLOOKUP($D7,'Absolutní-BODY'!$E$2:$W$161,5,FALSE))</f>
        <v/>
      </c>
      <c r="H7" s="164" t="str">
        <f>IF($D7=0,"",VLOOKUP($D7,'Absolutní-BODY'!$E$2:$W$161,6,FALSE))</f>
        <v/>
      </c>
      <c r="I7" s="164" t="str">
        <f>IF($D7=0,"",VLOOKUP($D7,'Absolutní-BODY'!$E$2:$W$161,7,FALSE))</f>
        <v/>
      </c>
      <c r="J7" s="164" t="str">
        <f>IF($D7=0,"",VLOOKUP($D7,'Absolutní-BODY'!$E$2:$W$161,8,FALSE))</f>
        <v/>
      </c>
      <c r="K7" s="164" t="str">
        <f>IF($D7=0,"",VLOOKUP($D7,'Absolutní-BODY'!$E$2:$W$161,9,FALSE))</f>
        <v/>
      </c>
      <c r="L7" s="164" t="str">
        <f>IF($D7=0,"",VLOOKUP($D7,'Absolutní-BODY'!$E$2:$W$161,10,FALSE))</f>
        <v/>
      </c>
      <c r="M7" s="164" t="str">
        <f>IF($D7=0,"",VLOOKUP($D7,'Absolutní-BODY'!$E$2:$W$161,11,FALSE))</f>
        <v/>
      </c>
      <c r="N7" s="170" t="str">
        <f t="shared" si="0"/>
        <v/>
      </c>
      <c r="O7" s="33" t="str">
        <f t="shared" si="1"/>
        <v/>
      </c>
      <c r="P7" s="33" t="str">
        <f t="shared" si="2"/>
        <v/>
      </c>
      <c r="Q7" s="33" t="str">
        <f t="shared" si="3"/>
        <v/>
      </c>
      <c r="R7" s="161"/>
      <c r="S7" s="161"/>
      <c r="T7" s="161"/>
      <c r="U7" s="161"/>
    </row>
    <row r="8" spans="1:21" x14ac:dyDescent="0.25">
      <c r="A8" s="181">
        <v>6</v>
      </c>
      <c r="B8" s="165" t="str">
        <f>IF(D8=0,"",VLOOKUP($D8,seznam!$A$52:$F$5035,2,FALSE))</f>
        <v/>
      </c>
      <c r="C8" s="166" t="str">
        <f>IF(D8=0,"",VLOOKUP($D8,seznam!$A$52:$F$5035,3,FALSE))</f>
        <v/>
      </c>
      <c r="D8" s="167"/>
      <c r="E8" s="164" t="str">
        <f>IF(D8=0,"",VLOOKUP($D8,seznam!$A$52:$F$5035,5,FALSE))</f>
        <v/>
      </c>
      <c r="F8" s="164" t="str">
        <f>IF($D8=0,"",VLOOKUP($D8,'Absolutní-BODY'!$E$2:$W$161,4,FALSE))</f>
        <v/>
      </c>
      <c r="G8" s="164" t="str">
        <f>IF($D8=0,"",VLOOKUP($D8,'Absolutní-BODY'!$E$2:$W$161,5,FALSE))</f>
        <v/>
      </c>
      <c r="H8" s="164" t="str">
        <f>IF($D8=0,"",VLOOKUP($D8,'Absolutní-BODY'!$E$2:$W$161,6,FALSE))</f>
        <v/>
      </c>
      <c r="I8" s="164" t="str">
        <f>IF($D8=0,"",VLOOKUP($D8,'Absolutní-BODY'!$E$2:$W$161,7,FALSE))</f>
        <v/>
      </c>
      <c r="J8" s="164" t="str">
        <f>IF($D8=0,"",VLOOKUP($D8,'Absolutní-BODY'!$E$2:$W$161,8,FALSE))</f>
        <v/>
      </c>
      <c r="K8" s="164" t="str">
        <f>IF($D8=0,"",VLOOKUP($D8,'Absolutní-BODY'!$E$2:$W$161,9,FALSE))</f>
        <v/>
      </c>
      <c r="L8" s="164" t="str">
        <f>IF($D8=0,"",VLOOKUP($D8,'Absolutní-BODY'!$E$2:$W$161,10,FALSE))</f>
        <v/>
      </c>
      <c r="M8" s="164" t="str">
        <f>IF($D8=0,"",VLOOKUP($D8,'Absolutní-BODY'!$E$2:$W$161,11,FALSE))</f>
        <v/>
      </c>
      <c r="N8" s="170" t="str">
        <f t="shared" si="0"/>
        <v/>
      </c>
      <c r="O8" s="33" t="str">
        <f t="shared" si="1"/>
        <v/>
      </c>
      <c r="P8" s="33" t="str">
        <f t="shared" si="2"/>
        <v/>
      </c>
      <c r="Q8" s="33" t="str">
        <f t="shared" si="3"/>
        <v/>
      </c>
      <c r="R8" s="161"/>
      <c r="S8" s="161"/>
      <c r="T8" s="161"/>
      <c r="U8" s="161"/>
    </row>
    <row r="9" spans="1:21" x14ac:dyDescent="0.25">
      <c r="A9" s="181">
        <v>7</v>
      </c>
      <c r="B9" s="162" t="str">
        <f>IF(D9=0,"",VLOOKUP($D9,seznam!$A$52:$F$5035,2,FALSE))</f>
        <v/>
      </c>
      <c r="C9" s="162" t="str">
        <f>IF(D9=0,"",VLOOKUP($D9,seznam!$A$52:$F$5035,3,FALSE))</f>
        <v/>
      </c>
      <c r="D9" s="163"/>
      <c r="E9" s="164" t="str">
        <f>IF(D9=0,"",VLOOKUP($D9,seznam!$A$52:$F$5035,5,FALSE))</f>
        <v/>
      </c>
      <c r="F9" s="164" t="str">
        <f>IF($D9=0,"",VLOOKUP($D9,'Absolutní-BODY'!$E$2:$W$161,4,FALSE))</f>
        <v/>
      </c>
      <c r="G9" s="164" t="str">
        <f>IF($D9=0,"",VLOOKUP($D9,'Absolutní-BODY'!$E$2:$W$161,5,FALSE))</f>
        <v/>
      </c>
      <c r="H9" s="164" t="str">
        <f>IF($D9=0,"",VLOOKUP($D9,'Absolutní-BODY'!$E$2:$W$161,6,FALSE))</f>
        <v/>
      </c>
      <c r="I9" s="164" t="str">
        <f>IF($D9=0,"",VLOOKUP($D9,'Absolutní-BODY'!$E$2:$W$161,7,FALSE))</f>
        <v/>
      </c>
      <c r="J9" s="164" t="str">
        <f>IF($D9=0,"",VLOOKUP($D9,'Absolutní-BODY'!$E$2:$W$161,8,FALSE))</f>
        <v/>
      </c>
      <c r="K9" s="164" t="str">
        <f>IF($D9=0,"",VLOOKUP($D9,'Absolutní-BODY'!$E$2:$W$161,9,FALSE))</f>
        <v/>
      </c>
      <c r="L9" s="164" t="str">
        <f>IF($D9=0,"",VLOOKUP($D9,'Absolutní-BODY'!$E$2:$W$161,10,FALSE))</f>
        <v/>
      </c>
      <c r="M9" s="164" t="str">
        <f>IF($D9=0,"",VLOOKUP($D9,'Absolutní-BODY'!$E$2:$W$161,11,FALSE))</f>
        <v/>
      </c>
      <c r="N9" s="170" t="str">
        <f t="shared" si="0"/>
        <v/>
      </c>
      <c r="O9" s="33" t="str">
        <f t="shared" si="1"/>
        <v/>
      </c>
      <c r="P9" s="33" t="str">
        <f t="shared" si="2"/>
        <v/>
      </c>
      <c r="Q9" s="33" t="str">
        <f t="shared" si="3"/>
        <v/>
      </c>
      <c r="R9" s="161"/>
      <c r="S9" s="161"/>
      <c r="T9" s="161"/>
      <c r="U9" s="161"/>
    </row>
    <row r="10" spans="1:21" x14ac:dyDescent="0.25">
      <c r="A10" s="181">
        <v>8</v>
      </c>
      <c r="B10" s="165" t="str">
        <f>IF(D10=0,"",VLOOKUP($D10,seznam!$A$52:$F$5035,2,FALSE))</f>
        <v/>
      </c>
      <c r="C10" s="166" t="str">
        <f>IF(D10=0,"",VLOOKUP($D10,seznam!$A$52:$F$5035,3,FALSE))</f>
        <v/>
      </c>
      <c r="D10" s="167"/>
      <c r="E10" s="164" t="str">
        <f>IF(D10=0,"",VLOOKUP($D10,seznam!$A$52:$F$5035,5,FALSE))</f>
        <v/>
      </c>
      <c r="F10" s="164" t="str">
        <f>IF($D10=0,"",VLOOKUP($D10,'Absolutní-BODY'!$E$2:$W$161,4,FALSE))</f>
        <v/>
      </c>
      <c r="G10" s="164" t="str">
        <f>IF($D10=0,"",VLOOKUP($D10,'Absolutní-BODY'!$E$2:$W$161,5,FALSE))</f>
        <v/>
      </c>
      <c r="H10" s="164" t="str">
        <f>IF($D10=0,"",VLOOKUP($D10,'Absolutní-BODY'!$E$2:$W$161,6,FALSE))</f>
        <v/>
      </c>
      <c r="I10" s="164" t="str">
        <f>IF($D10=0,"",VLOOKUP($D10,'Absolutní-BODY'!$E$2:$W$161,7,FALSE))</f>
        <v/>
      </c>
      <c r="J10" s="164" t="str">
        <f>IF($D10=0,"",VLOOKUP($D10,'Absolutní-BODY'!$E$2:$W$161,8,FALSE))</f>
        <v/>
      </c>
      <c r="K10" s="164" t="str">
        <f>IF($D10=0,"",VLOOKUP($D10,'Absolutní-BODY'!$E$2:$W$161,9,FALSE))</f>
        <v/>
      </c>
      <c r="L10" s="164" t="str">
        <f>IF($D10=0,"",VLOOKUP($D10,'Absolutní-BODY'!$E$2:$W$161,10,FALSE))</f>
        <v/>
      </c>
      <c r="M10" s="164" t="str">
        <f>IF($D10=0,"",VLOOKUP($D10,'Absolutní-BODY'!$E$2:$W$161,11,FALSE))</f>
        <v/>
      </c>
      <c r="N10" s="170" t="str">
        <f t="shared" si="0"/>
        <v/>
      </c>
      <c r="O10" s="33" t="str">
        <f t="shared" si="1"/>
        <v/>
      </c>
      <c r="P10" s="33" t="str">
        <f t="shared" si="2"/>
        <v/>
      </c>
      <c r="Q10" s="33" t="str">
        <f t="shared" si="3"/>
        <v/>
      </c>
      <c r="R10" s="161"/>
      <c r="S10" s="161"/>
      <c r="T10" s="161"/>
      <c r="U10" s="161"/>
    </row>
    <row r="11" spans="1:21" x14ac:dyDescent="0.25">
      <c r="A11" s="181">
        <v>9</v>
      </c>
      <c r="B11" s="165" t="str">
        <f>IF(D11=0,"",VLOOKUP($D11,seznam!$A$52:$F$5035,2,FALSE))</f>
        <v/>
      </c>
      <c r="C11" s="166" t="str">
        <f>IF(D11=0,"",VLOOKUP($D11,seznam!$A$52:$F$5035,3,FALSE))</f>
        <v/>
      </c>
      <c r="D11" s="167"/>
      <c r="E11" s="164" t="str">
        <f>IF(D11=0,"",VLOOKUP($D11,seznam!$A$52:$F$5035,5,FALSE))</f>
        <v/>
      </c>
      <c r="F11" s="164" t="str">
        <f>IF($D11=0,"",VLOOKUP($D11,'Absolutní-BODY'!$E$2:$W$161,4,FALSE))</f>
        <v/>
      </c>
      <c r="G11" s="164" t="str">
        <f>IF($D11=0,"",VLOOKUP($D11,'Absolutní-BODY'!$E$2:$W$161,5,FALSE))</f>
        <v/>
      </c>
      <c r="H11" s="164" t="str">
        <f>IF($D11=0,"",VLOOKUP($D11,'Absolutní-BODY'!$E$2:$W$161,6,FALSE))</f>
        <v/>
      </c>
      <c r="I11" s="164" t="str">
        <f>IF($D11=0,"",VLOOKUP($D11,'Absolutní-BODY'!$E$2:$W$161,7,FALSE))</f>
        <v/>
      </c>
      <c r="J11" s="164" t="str">
        <f>IF($D11=0,"",VLOOKUP($D11,'Absolutní-BODY'!$E$2:$W$161,8,FALSE))</f>
        <v/>
      </c>
      <c r="K11" s="164" t="str">
        <f>IF($D11=0,"",VLOOKUP($D11,'Absolutní-BODY'!$E$2:$W$161,9,FALSE))</f>
        <v/>
      </c>
      <c r="L11" s="164" t="str">
        <f>IF($D11=0,"",VLOOKUP($D11,'Absolutní-BODY'!$E$2:$W$161,10,FALSE))</f>
        <v/>
      </c>
      <c r="M11" s="164" t="str">
        <f>IF($D11=0,"",VLOOKUP($D11,'Absolutní-BODY'!$E$2:$W$161,11,FALSE))</f>
        <v/>
      </c>
      <c r="N11" s="170" t="str">
        <f t="shared" si="0"/>
        <v/>
      </c>
      <c r="O11" s="33" t="str">
        <f t="shared" si="1"/>
        <v/>
      </c>
      <c r="P11" s="33" t="str">
        <f t="shared" si="2"/>
        <v/>
      </c>
      <c r="Q11" s="33" t="str">
        <f t="shared" si="3"/>
        <v/>
      </c>
      <c r="R11" s="161"/>
      <c r="S11" s="161"/>
      <c r="T11" s="161"/>
      <c r="U11" s="161"/>
    </row>
    <row r="12" spans="1:21" x14ac:dyDescent="0.25">
      <c r="A12" s="181">
        <v>10</v>
      </c>
      <c r="B12" s="165" t="str">
        <f>IF(D12=0,"",VLOOKUP($D12,seznam!$A$52:$F$5035,2,FALSE))</f>
        <v/>
      </c>
      <c r="C12" s="166" t="str">
        <f>IF(D12=0,"",VLOOKUP($D12,seznam!$A$52:$F$5035,3,FALSE))</f>
        <v/>
      </c>
      <c r="D12" s="167"/>
      <c r="E12" s="164" t="str">
        <f>IF(D12=0,"",VLOOKUP($D12,seznam!$A$52:$F$5035,5,FALSE))</f>
        <v/>
      </c>
      <c r="F12" s="164" t="str">
        <f>IF($D12=0,"",VLOOKUP($D12,'Absolutní-BODY'!$E$2:$W$161,4,FALSE))</f>
        <v/>
      </c>
      <c r="G12" s="164" t="str">
        <f>IF($D12=0,"",VLOOKUP($D12,'Absolutní-BODY'!$E$2:$W$161,5,FALSE))</f>
        <v/>
      </c>
      <c r="H12" s="164" t="str">
        <f>IF($D12=0,"",VLOOKUP($D12,'Absolutní-BODY'!$E$2:$W$161,6,FALSE))</f>
        <v/>
      </c>
      <c r="I12" s="164" t="str">
        <f>IF($D12=0,"",VLOOKUP($D12,'Absolutní-BODY'!$E$2:$W$161,7,FALSE))</f>
        <v/>
      </c>
      <c r="J12" s="164" t="str">
        <f>IF($D12=0,"",VLOOKUP($D12,'Absolutní-BODY'!$E$2:$W$161,8,FALSE))</f>
        <v/>
      </c>
      <c r="K12" s="164" t="str">
        <f>IF($D12=0,"",VLOOKUP($D12,'Absolutní-BODY'!$E$2:$W$161,9,FALSE))</f>
        <v/>
      </c>
      <c r="L12" s="164" t="str">
        <f>IF($D12=0,"",VLOOKUP($D12,'Absolutní-BODY'!$E$2:$W$161,10,FALSE))</f>
        <v/>
      </c>
      <c r="M12" s="164" t="str">
        <f>IF($D12=0,"",VLOOKUP($D12,'Absolutní-BODY'!$E$2:$W$161,11,FALSE))</f>
        <v/>
      </c>
      <c r="N12" s="170" t="str">
        <f t="shared" si="0"/>
        <v/>
      </c>
      <c r="O12" s="33" t="str">
        <f t="shared" si="1"/>
        <v/>
      </c>
      <c r="P12" s="33" t="str">
        <f t="shared" si="2"/>
        <v/>
      </c>
      <c r="Q12" s="33" t="str">
        <f t="shared" si="3"/>
        <v/>
      </c>
      <c r="R12" s="161"/>
      <c r="S12" s="161"/>
      <c r="T12" s="469" t="s">
        <v>4042</v>
      </c>
      <c r="U12" s="161"/>
    </row>
    <row r="13" spans="1:21" x14ac:dyDescent="0.25">
      <c r="A13" s="181">
        <v>11</v>
      </c>
      <c r="B13" s="165" t="str">
        <f>IF(D13=0,"",VLOOKUP($D13,seznam!$A$52:$F$5035,2,FALSE))</f>
        <v/>
      </c>
      <c r="C13" s="166" t="str">
        <f>IF(D13=0,"",VLOOKUP($D13,seznam!$A$52:$F$5035,3,FALSE))</f>
        <v/>
      </c>
      <c r="D13" s="167"/>
      <c r="E13" s="164" t="str">
        <f>IF(D13=0,"",VLOOKUP($D13,seznam!$A$52:$F$5035,5,FALSE))</f>
        <v/>
      </c>
      <c r="F13" s="164" t="str">
        <f>IF($D13=0,"",VLOOKUP($D13,'Absolutní-BODY'!$E$2:$W$161,4,FALSE))</f>
        <v/>
      </c>
      <c r="G13" s="164" t="str">
        <f>IF($D13=0,"",VLOOKUP($D13,'Absolutní-BODY'!$E$2:$W$161,5,FALSE))</f>
        <v/>
      </c>
      <c r="H13" s="164" t="str">
        <f>IF($D13=0,"",VLOOKUP($D13,'Absolutní-BODY'!$E$2:$W$161,6,FALSE))</f>
        <v/>
      </c>
      <c r="I13" s="164" t="str">
        <f>IF($D13=0,"",VLOOKUP($D13,'Absolutní-BODY'!$E$2:$W$161,7,FALSE))</f>
        <v/>
      </c>
      <c r="J13" s="164" t="str">
        <f>IF($D13=0,"",VLOOKUP($D13,'Absolutní-BODY'!$E$2:$W$161,8,FALSE))</f>
        <v/>
      </c>
      <c r="K13" s="164" t="str">
        <f>IF($D13=0,"",VLOOKUP($D13,'Absolutní-BODY'!$E$2:$W$161,9,FALSE))</f>
        <v/>
      </c>
      <c r="L13" s="164" t="str">
        <f>IF($D13=0,"",VLOOKUP($D13,'Absolutní-BODY'!$E$2:$W$161,10,FALSE))</f>
        <v/>
      </c>
      <c r="M13" s="164" t="str">
        <f>IF($D13=0,"",VLOOKUP($D13,'Absolutní-BODY'!$E$2:$W$161,11,FALSE))</f>
        <v/>
      </c>
      <c r="N13" s="170" t="str">
        <f t="shared" si="0"/>
        <v/>
      </c>
      <c r="O13" s="33" t="str">
        <f t="shared" si="1"/>
        <v/>
      </c>
      <c r="P13" s="33" t="str">
        <f t="shared" si="2"/>
        <v/>
      </c>
      <c r="Q13" s="33" t="str">
        <f t="shared" si="3"/>
        <v/>
      </c>
      <c r="R13" s="161"/>
      <c r="S13" s="161"/>
      <c r="T13" s="161"/>
      <c r="U13" s="161"/>
    </row>
    <row r="14" spans="1:21" x14ac:dyDescent="0.25">
      <c r="A14" s="181">
        <v>12</v>
      </c>
      <c r="B14" s="165" t="str">
        <f>IF(D14=0,"",VLOOKUP($D14,seznam!$A$52:$F$5035,2,FALSE))</f>
        <v/>
      </c>
      <c r="C14" s="166" t="str">
        <f>IF(D14=0,"",VLOOKUP($D14,seznam!$A$52:$F$5035,3,FALSE))</f>
        <v/>
      </c>
      <c r="D14" s="167"/>
      <c r="E14" s="164" t="str">
        <f>IF(D14=0,"",VLOOKUP($D14,seznam!$A$52:$F$5035,5,FALSE))</f>
        <v/>
      </c>
      <c r="F14" s="164" t="str">
        <f>IF($D14=0,"",VLOOKUP($D14,'Absolutní-BODY'!$E$2:$W$161,4,FALSE))</f>
        <v/>
      </c>
      <c r="G14" s="164" t="str">
        <f>IF($D14=0,"",VLOOKUP($D14,'Absolutní-BODY'!$E$2:$W$161,5,FALSE))</f>
        <v/>
      </c>
      <c r="H14" s="164" t="str">
        <f>IF($D14=0,"",VLOOKUP($D14,'Absolutní-BODY'!$E$2:$W$161,6,FALSE))</f>
        <v/>
      </c>
      <c r="I14" s="164" t="str">
        <f>IF($D14=0,"",VLOOKUP($D14,'Absolutní-BODY'!$E$2:$W$161,7,FALSE))</f>
        <v/>
      </c>
      <c r="J14" s="164" t="str">
        <f>IF($D14=0,"",VLOOKUP($D14,'Absolutní-BODY'!$E$2:$W$161,8,FALSE))</f>
        <v/>
      </c>
      <c r="K14" s="164" t="str">
        <f>IF($D14=0,"",VLOOKUP($D14,'Absolutní-BODY'!$E$2:$W$161,9,FALSE))</f>
        <v/>
      </c>
      <c r="L14" s="164" t="str">
        <f>IF($D14=0,"",VLOOKUP($D14,'Absolutní-BODY'!$E$2:$W$161,10,FALSE))</f>
        <v/>
      </c>
      <c r="M14" s="164" t="str">
        <f>IF($D14=0,"",VLOOKUP($D14,'Absolutní-BODY'!$E$2:$W$161,11,FALSE))</f>
        <v/>
      </c>
      <c r="N14" s="170" t="str">
        <f t="shared" si="0"/>
        <v/>
      </c>
      <c r="O14" s="33" t="str">
        <f t="shared" si="1"/>
        <v/>
      </c>
      <c r="P14" s="33" t="str">
        <f t="shared" si="2"/>
        <v/>
      </c>
      <c r="Q14" s="33" t="str">
        <f t="shared" si="3"/>
        <v/>
      </c>
      <c r="R14" s="161"/>
      <c r="S14" s="161"/>
      <c r="T14" s="161"/>
      <c r="U14" s="161"/>
    </row>
    <row r="15" spans="1:21" x14ac:dyDescent="0.25">
      <c r="A15" s="181">
        <v>13</v>
      </c>
      <c r="B15" s="165" t="str">
        <f>IF(D15=0,"",VLOOKUP($D15,seznam!$A$52:$F$5035,2,FALSE))</f>
        <v/>
      </c>
      <c r="C15" s="166" t="str">
        <f>IF(D15=0,"",VLOOKUP($D15,seznam!$A$52:$F$5035,3,FALSE))</f>
        <v/>
      </c>
      <c r="D15" s="167"/>
      <c r="E15" s="164" t="str">
        <f>IF(D15=0,"",VLOOKUP($D15,seznam!$A$52:$F$5035,5,FALSE))</f>
        <v/>
      </c>
      <c r="F15" s="164" t="str">
        <f>IF($D15=0,"",VLOOKUP($D15,'Absolutní-BODY'!$E$2:$W$161,4,FALSE))</f>
        <v/>
      </c>
      <c r="G15" s="164" t="str">
        <f>IF($D15=0,"",VLOOKUP($D15,'Absolutní-BODY'!$E$2:$W$161,5,FALSE))</f>
        <v/>
      </c>
      <c r="H15" s="164" t="str">
        <f>IF($D15=0,"",VLOOKUP($D15,'Absolutní-BODY'!$E$2:$W$161,6,FALSE))</f>
        <v/>
      </c>
      <c r="I15" s="164" t="str">
        <f>IF($D15=0,"",VLOOKUP($D15,'Absolutní-BODY'!$E$2:$W$161,7,FALSE))</f>
        <v/>
      </c>
      <c r="J15" s="164" t="str">
        <f>IF($D15=0,"",VLOOKUP($D15,'Absolutní-BODY'!$E$2:$W$161,8,FALSE))</f>
        <v/>
      </c>
      <c r="K15" s="164" t="str">
        <f>IF($D15=0,"",VLOOKUP($D15,'Absolutní-BODY'!$E$2:$W$161,9,FALSE))</f>
        <v/>
      </c>
      <c r="L15" s="164" t="str">
        <f>IF($D15=0,"",VLOOKUP($D15,'Absolutní-BODY'!$E$2:$W$161,10,FALSE))</f>
        <v/>
      </c>
      <c r="M15" s="164" t="str">
        <f>IF($D15=0,"",VLOOKUP($D15,'Absolutní-BODY'!$E$2:$W$161,11,FALSE))</f>
        <v/>
      </c>
      <c r="N15" s="170" t="str">
        <f t="shared" si="0"/>
        <v/>
      </c>
      <c r="O15" s="33" t="str">
        <f t="shared" si="1"/>
        <v/>
      </c>
      <c r="P15" s="33" t="str">
        <f t="shared" si="2"/>
        <v/>
      </c>
      <c r="Q15" s="33" t="str">
        <f t="shared" si="3"/>
        <v/>
      </c>
      <c r="R15" s="161"/>
      <c r="S15" s="161"/>
      <c r="T15" s="161"/>
      <c r="U15" s="161"/>
    </row>
    <row r="16" spans="1:21" x14ac:dyDescent="0.25">
      <c r="A16" s="181">
        <v>14</v>
      </c>
      <c r="B16" s="165" t="str">
        <f>IF(D16=0,"",VLOOKUP($D16,seznam!$A$52:$F$5035,2,FALSE))</f>
        <v/>
      </c>
      <c r="C16" s="166" t="str">
        <f>IF(D16=0,"",VLOOKUP($D16,seznam!$A$52:$F$5035,3,FALSE))</f>
        <v/>
      </c>
      <c r="D16" s="163"/>
      <c r="E16" s="164" t="str">
        <f>IF(D16=0,"",VLOOKUP($D16,seznam!$A$52:$F$5035,5,FALSE))</f>
        <v/>
      </c>
      <c r="F16" s="164" t="str">
        <f>IF($D16=0,"",VLOOKUP($D16,'Absolutní-BODY'!$E$2:$W$161,4,FALSE))</f>
        <v/>
      </c>
      <c r="G16" s="164" t="str">
        <f>IF($D16=0,"",VLOOKUP($D16,'Absolutní-BODY'!$E$2:$W$161,5,FALSE))</f>
        <v/>
      </c>
      <c r="H16" s="164" t="str">
        <f>IF($D16=0,"",VLOOKUP($D16,'Absolutní-BODY'!$E$2:$W$161,6,FALSE))</f>
        <v/>
      </c>
      <c r="I16" s="164" t="str">
        <f>IF($D16=0,"",VLOOKUP($D16,'Absolutní-BODY'!$E$2:$W$161,7,FALSE))</f>
        <v/>
      </c>
      <c r="J16" s="164" t="str">
        <f>IF($D16=0,"",VLOOKUP($D16,'Absolutní-BODY'!$E$2:$W$161,8,FALSE))</f>
        <v/>
      </c>
      <c r="K16" s="164" t="str">
        <f>IF($D16=0,"",VLOOKUP($D16,'Absolutní-BODY'!$E$2:$W$161,9,FALSE))</f>
        <v/>
      </c>
      <c r="L16" s="164" t="str">
        <f>IF($D16=0,"",VLOOKUP($D16,'Absolutní-BODY'!$E$2:$W$161,10,FALSE))</f>
        <v/>
      </c>
      <c r="M16" s="164" t="str">
        <f>IF($D16=0,"",VLOOKUP($D16,'Absolutní-BODY'!$E$2:$W$161,11,FALSE))</f>
        <v/>
      </c>
      <c r="N16" s="170" t="str">
        <f t="shared" si="0"/>
        <v/>
      </c>
      <c r="O16" s="33" t="str">
        <f t="shared" si="1"/>
        <v/>
      </c>
      <c r="P16" s="33" t="str">
        <f t="shared" si="2"/>
        <v/>
      </c>
      <c r="Q16" s="33" t="str">
        <f t="shared" si="3"/>
        <v/>
      </c>
      <c r="R16" s="161"/>
      <c r="S16" s="161"/>
      <c r="T16" s="161"/>
      <c r="U16" s="1" t="s">
        <v>4043</v>
      </c>
    </row>
    <row r="17" spans="1:22" x14ac:dyDescent="0.25">
      <c r="A17" s="181">
        <v>15</v>
      </c>
      <c r="B17" s="165" t="str">
        <f>IF(D17=0,"",VLOOKUP($D17,seznam!$A$52:$F$5035,2,FALSE))</f>
        <v/>
      </c>
      <c r="C17" s="166" t="str">
        <f>IF(D17=0,"",VLOOKUP($D17,seznam!$A$52:$F$5035,3,FALSE))</f>
        <v/>
      </c>
      <c r="D17" s="167"/>
      <c r="E17" s="164" t="str">
        <f>IF(D17=0,"",VLOOKUP($D17,seznam!$A$52:$F$5035,5,FALSE))</f>
        <v/>
      </c>
      <c r="F17" s="164" t="str">
        <f>IF($D17=0,"",VLOOKUP($D17,'Absolutní-BODY'!$E$2:$W$161,4,FALSE))</f>
        <v/>
      </c>
      <c r="G17" s="164" t="str">
        <f>IF($D17=0,"",VLOOKUP($D17,'Absolutní-BODY'!$E$2:$W$161,5,FALSE))</f>
        <v/>
      </c>
      <c r="H17" s="164" t="str">
        <f>IF($D17=0,"",VLOOKUP($D17,'Absolutní-BODY'!$E$2:$W$161,6,FALSE))</f>
        <v/>
      </c>
      <c r="I17" s="164" t="str">
        <f>IF($D17=0,"",VLOOKUP($D17,'Absolutní-BODY'!$E$2:$W$161,7,FALSE))</f>
        <v/>
      </c>
      <c r="J17" s="164" t="str">
        <f>IF($D17=0,"",VLOOKUP($D17,'Absolutní-BODY'!$E$2:$W$161,8,FALSE))</f>
        <v/>
      </c>
      <c r="K17" s="164" t="str">
        <f>IF($D17=0,"",VLOOKUP($D17,'Absolutní-BODY'!$E$2:$W$161,9,FALSE))</f>
        <v/>
      </c>
      <c r="L17" s="164" t="str">
        <f>IF($D17=0,"",VLOOKUP($D17,'Absolutní-BODY'!$E$2:$W$161,10,FALSE))</f>
        <v/>
      </c>
      <c r="M17" s="164" t="str">
        <f>IF($D17=0,"",VLOOKUP($D17,'Absolutní-BODY'!$E$2:$W$161,11,FALSE))</f>
        <v/>
      </c>
      <c r="N17" s="170" t="str">
        <f t="shared" si="0"/>
        <v/>
      </c>
      <c r="O17" s="33" t="str">
        <f t="shared" si="1"/>
        <v/>
      </c>
      <c r="P17" s="33" t="str">
        <f t="shared" si="2"/>
        <v/>
      </c>
      <c r="Q17" s="33" t="str">
        <f t="shared" si="3"/>
        <v/>
      </c>
      <c r="R17" s="161"/>
      <c r="S17" s="161"/>
      <c r="T17" s="161"/>
      <c r="U17" s="161"/>
      <c r="V17" t="s">
        <v>4045</v>
      </c>
    </row>
    <row r="18" spans="1:22" x14ac:dyDescent="0.25">
      <c r="A18" s="181">
        <v>16</v>
      </c>
      <c r="B18" s="165" t="str">
        <f>IF(D18=0,"",VLOOKUP($D18,seznam!$A$52:$F$5035,2,FALSE))</f>
        <v/>
      </c>
      <c r="C18" s="166" t="str">
        <f>IF(D18=0,"",VLOOKUP($D18,seznam!$A$52:$F$5035,3,FALSE))</f>
        <v/>
      </c>
      <c r="D18" s="167"/>
      <c r="E18" s="164" t="str">
        <f>IF(D18=0,"",VLOOKUP($D18,seznam!$A$52:$F$5035,5,FALSE))</f>
        <v/>
      </c>
      <c r="F18" s="164" t="str">
        <f>IF($D18=0,"",VLOOKUP($D18,'Absolutní-BODY'!$E$2:$W$161,4,FALSE))</f>
        <v/>
      </c>
      <c r="G18" s="164" t="str">
        <f>IF($D18=0,"",VLOOKUP($D18,'Absolutní-BODY'!$E$2:$W$161,5,FALSE))</f>
        <v/>
      </c>
      <c r="H18" s="164" t="str">
        <f>IF($D18=0,"",VLOOKUP($D18,'Absolutní-BODY'!$E$2:$W$161,6,FALSE))</f>
        <v/>
      </c>
      <c r="I18" s="164" t="str">
        <f>IF($D18=0,"",VLOOKUP($D18,'Absolutní-BODY'!$E$2:$W$161,7,FALSE))</f>
        <v/>
      </c>
      <c r="J18" s="164" t="str">
        <f>IF($D18=0,"",VLOOKUP($D18,'Absolutní-BODY'!$E$2:$W$161,8,FALSE))</f>
        <v/>
      </c>
      <c r="K18" s="164" t="str">
        <f>IF($D18=0,"",VLOOKUP($D18,'Absolutní-BODY'!$E$2:$W$161,9,FALSE))</f>
        <v/>
      </c>
      <c r="L18" s="164" t="str">
        <f>IF($D18=0,"",VLOOKUP($D18,'Absolutní-BODY'!$E$2:$W$161,10,FALSE))</f>
        <v/>
      </c>
      <c r="M18" s="164" t="str">
        <f>IF($D18=0,"",VLOOKUP($D18,'Absolutní-BODY'!$E$2:$W$161,11,FALSE))</f>
        <v/>
      </c>
      <c r="N18" s="170" t="str">
        <f t="shared" si="0"/>
        <v/>
      </c>
      <c r="O18" s="33" t="str">
        <f t="shared" si="1"/>
        <v/>
      </c>
      <c r="P18" s="33" t="str">
        <f t="shared" si="2"/>
        <v/>
      </c>
      <c r="Q18" s="33" t="str">
        <f t="shared" si="3"/>
        <v/>
      </c>
      <c r="R18" s="161"/>
      <c r="S18" s="161"/>
      <c r="T18" s="161"/>
      <c r="U18" s="161"/>
      <c r="V18" s="469" t="s">
        <v>6</v>
      </c>
    </row>
    <row r="19" spans="1:22" x14ac:dyDescent="0.25">
      <c r="A19" s="181">
        <v>17</v>
      </c>
      <c r="B19" s="162" t="str">
        <f>IF(D19=0,"",VLOOKUP($D19,seznam!$A$52:$F$5035,2,FALSE))</f>
        <v/>
      </c>
      <c r="C19" s="162" t="str">
        <f>IF(D19=0,"",VLOOKUP($D19,seznam!$A$52:$F$5035,3,FALSE))</f>
        <v/>
      </c>
      <c r="D19" s="163"/>
      <c r="E19" s="164" t="str">
        <f>IF(D19=0,"",VLOOKUP($D19,seznam!$A$52:$F$5035,5,FALSE))</f>
        <v/>
      </c>
      <c r="F19" s="164" t="str">
        <f>IF($D19=0,"",VLOOKUP($D19,'Absolutní-BODY'!$E$2:$W$161,4,FALSE))</f>
        <v/>
      </c>
      <c r="G19" s="164" t="str">
        <f>IF($D19=0,"",VLOOKUP($D19,'Absolutní-BODY'!$E$2:$W$161,5,FALSE))</f>
        <v/>
      </c>
      <c r="H19" s="164" t="str">
        <f>IF($D19=0,"",VLOOKUP($D19,'Absolutní-BODY'!$E$2:$W$161,6,FALSE))</f>
        <v/>
      </c>
      <c r="I19" s="164" t="str">
        <f>IF($D19=0,"",VLOOKUP($D19,'Absolutní-BODY'!$E$2:$W$161,7,FALSE))</f>
        <v/>
      </c>
      <c r="J19" s="164" t="str">
        <f>IF($D19=0,"",VLOOKUP($D19,'Absolutní-BODY'!$E$2:$W$161,8,FALSE))</f>
        <v/>
      </c>
      <c r="K19" s="164" t="str">
        <f>IF($D19=0,"",VLOOKUP($D19,'Absolutní-BODY'!$E$2:$W$161,9,FALSE))</f>
        <v/>
      </c>
      <c r="L19" s="164" t="str">
        <f>IF($D19=0,"",VLOOKUP($D19,'Absolutní-BODY'!$E$2:$W$161,10,FALSE))</f>
        <v/>
      </c>
      <c r="M19" s="164" t="str">
        <f>IF($D19=0,"",VLOOKUP($D19,'Absolutní-BODY'!$E$2:$W$161,11,FALSE))</f>
        <v/>
      </c>
      <c r="N19" s="170" t="str">
        <f t="shared" si="0"/>
        <v/>
      </c>
      <c r="O19" s="33" t="str">
        <f t="shared" si="1"/>
        <v/>
      </c>
      <c r="P19" s="33" t="str">
        <f t="shared" si="2"/>
        <v/>
      </c>
      <c r="Q19" s="33" t="str">
        <f t="shared" si="3"/>
        <v/>
      </c>
      <c r="R19" s="161"/>
      <c r="S19" s="161"/>
      <c r="T19" s="161"/>
      <c r="U19" s="161"/>
      <c r="V19" t="s">
        <v>4046</v>
      </c>
    </row>
    <row r="20" spans="1:22" x14ac:dyDescent="0.25">
      <c r="A20" s="181">
        <v>18</v>
      </c>
      <c r="B20" s="162" t="str">
        <f>IF(D20=0,"",VLOOKUP($D20,seznam!$A$52:$F$5035,2,FALSE))</f>
        <v/>
      </c>
      <c r="C20" s="162" t="str">
        <f>IF(D20=0,"",VLOOKUP($D20,seznam!$A$52:$F$5035,3,FALSE))</f>
        <v/>
      </c>
      <c r="D20" s="163"/>
      <c r="E20" s="164" t="str">
        <f>IF(D20=0,"",VLOOKUP($D20,seznam!$A$52:$F$5035,5,FALSE))</f>
        <v/>
      </c>
      <c r="F20" s="164" t="str">
        <f>IF($D20=0,"",VLOOKUP($D20,'Absolutní-BODY'!$E$2:$W$161,4,FALSE))</f>
        <v/>
      </c>
      <c r="G20" s="164" t="str">
        <f>IF($D20=0,"",VLOOKUP($D20,'Absolutní-BODY'!$E$2:$W$161,5,FALSE))</f>
        <v/>
      </c>
      <c r="H20" s="164" t="str">
        <f>IF($D20=0,"",VLOOKUP($D20,'Absolutní-BODY'!$E$2:$W$161,6,FALSE))</f>
        <v/>
      </c>
      <c r="I20" s="164" t="str">
        <f>IF($D20=0,"",VLOOKUP($D20,'Absolutní-BODY'!$E$2:$W$161,7,FALSE))</f>
        <v/>
      </c>
      <c r="J20" s="164" t="str">
        <f>IF($D20=0,"",VLOOKUP($D20,'Absolutní-BODY'!$E$2:$W$161,8,FALSE))</f>
        <v/>
      </c>
      <c r="K20" s="164" t="str">
        <f>IF($D20=0,"",VLOOKUP($D20,'Absolutní-BODY'!$E$2:$W$161,9,FALSE))</f>
        <v/>
      </c>
      <c r="L20" s="164" t="str">
        <f>IF($D20=0,"",VLOOKUP($D20,'Absolutní-BODY'!$E$2:$W$161,10,FALSE))</f>
        <v/>
      </c>
      <c r="M20" s="164" t="str">
        <f>IF($D20=0,"",VLOOKUP($D20,'Absolutní-BODY'!$E$2:$W$161,11,FALSE))</f>
        <v/>
      </c>
      <c r="N20" s="170" t="str">
        <f t="shared" si="0"/>
        <v/>
      </c>
      <c r="O20" s="33" t="str">
        <f t="shared" si="1"/>
        <v/>
      </c>
      <c r="P20" s="33" t="str">
        <f t="shared" si="2"/>
        <v/>
      </c>
      <c r="Q20" s="33" t="str">
        <f t="shared" si="3"/>
        <v/>
      </c>
      <c r="R20" s="161"/>
      <c r="S20" s="161"/>
      <c r="T20" s="161"/>
      <c r="V20" t="s">
        <v>4047</v>
      </c>
    </row>
    <row r="21" spans="1:22" x14ac:dyDescent="0.25">
      <c r="A21" s="181">
        <v>19</v>
      </c>
      <c r="B21" s="162" t="str">
        <f>IF(D21=0,"",VLOOKUP($D21,seznam!$A$52:$F$5035,2,FALSE))</f>
        <v/>
      </c>
      <c r="C21" s="162" t="str">
        <f>IF(D21=0,"",VLOOKUP($D21,seznam!$A$52:$F$5035,3,FALSE))</f>
        <v/>
      </c>
      <c r="D21" s="163"/>
      <c r="E21" s="164" t="str">
        <f>IF(D21=0,"",VLOOKUP($D21,seznam!$A$52:$F$5035,5,FALSE))</f>
        <v/>
      </c>
      <c r="F21" s="164" t="str">
        <f>IF($D21=0,"",VLOOKUP($D21,'Absolutní-BODY'!$E$2:$W$161,4,FALSE))</f>
        <v/>
      </c>
      <c r="G21" s="164" t="str">
        <f>IF($D21=0,"",VLOOKUP($D21,'Absolutní-BODY'!$E$2:$W$161,5,FALSE))</f>
        <v/>
      </c>
      <c r="H21" s="164" t="str">
        <f>IF($D21=0,"",VLOOKUP($D21,'Absolutní-BODY'!$E$2:$W$161,6,FALSE))</f>
        <v/>
      </c>
      <c r="I21" s="164" t="str">
        <f>IF($D21=0,"",VLOOKUP($D21,'Absolutní-BODY'!$E$2:$W$161,7,FALSE))</f>
        <v/>
      </c>
      <c r="J21" s="164" t="str">
        <f>IF($D21=0,"",VLOOKUP($D21,'Absolutní-BODY'!$E$2:$W$161,8,FALSE))</f>
        <v/>
      </c>
      <c r="K21" s="164" t="str">
        <f>IF($D21=0,"",VLOOKUP($D21,'Absolutní-BODY'!$E$2:$W$161,9,FALSE))</f>
        <v/>
      </c>
      <c r="L21" s="164" t="str">
        <f>IF($D21=0,"",VLOOKUP($D21,'Absolutní-BODY'!$E$2:$W$161,10,FALSE))</f>
        <v/>
      </c>
      <c r="M21" s="164" t="str">
        <f>IF($D21=0,"",VLOOKUP($D21,'Absolutní-BODY'!$E$2:$W$161,11,FALSE))</f>
        <v/>
      </c>
      <c r="N21" s="170" t="str">
        <f t="shared" si="0"/>
        <v/>
      </c>
      <c r="O21" s="33" t="str">
        <f t="shared" si="1"/>
        <v/>
      </c>
      <c r="P21" s="33" t="str">
        <f t="shared" si="2"/>
        <v/>
      </c>
      <c r="Q21" s="33" t="str">
        <f t="shared" si="3"/>
        <v/>
      </c>
      <c r="R21" s="161"/>
      <c r="S21" s="161"/>
      <c r="T21" s="161"/>
      <c r="U21" s="161"/>
      <c r="V21" s="469" t="s">
        <v>4049</v>
      </c>
    </row>
    <row r="22" spans="1:22" x14ac:dyDescent="0.25">
      <c r="A22" s="181">
        <v>20</v>
      </c>
      <c r="B22" s="162" t="str">
        <f>IF(D22=0,"",VLOOKUP($D22,seznam!$A$52:$F$5035,2,FALSE))</f>
        <v/>
      </c>
      <c r="C22" s="162" t="str">
        <f>IF(D22=0,"",VLOOKUP($D22,seznam!$A$52:$F$5035,3,FALSE))</f>
        <v/>
      </c>
      <c r="D22" s="163"/>
      <c r="E22" s="164" t="str">
        <f>IF(D22=0,"",VLOOKUP($D22,seznam!$A$52:$F$5035,5,FALSE))</f>
        <v/>
      </c>
      <c r="F22" s="164" t="str">
        <f>IF($D22=0,"",VLOOKUP($D22,'Absolutní-BODY'!$E$2:$W$161,4,FALSE))</f>
        <v/>
      </c>
      <c r="G22" s="164" t="str">
        <f>IF($D22=0,"",VLOOKUP($D22,'Absolutní-BODY'!$E$2:$W$161,5,FALSE))</f>
        <v/>
      </c>
      <c r="H22" s="164" t="str">
        <f>IF($D22=0,"",VLOOKUP($D22,'Absolutní-BODY'!$E$2:$W$161,6,FALSE))</f>
        <v/>
      </c>
      <c r="I22" s="164" t="str">
        <f>IF($D22=0,"",VLOOKUP($D22,'Absolutní-BODY'!$E$2:$W$161,7,FALSE))</f>
        <v/>
      </c>
      <c r="J22" s="164" t="str">
        <f>IF($D22=0,"",VLOOKUP($D22,'Absolutní-BODY'!$E$2:$W$161,8,FALSE))</f>
        <v/>
      </c>
      <c r="K22" s="164" t="str">
        <f>IF($D22=0,"",VLOOKUP($D22,'Absolutní-BODY'!$E$2:$W$161,9,FALSE))</f>
        <v/>
      </c>
      <c r="L22" s="164" t="str">
        <f>IF($D22=0,"",VLOOKUP($D22,'Absolutní-BODY'!$E$2:$W$161,10,FALSE))</f>
        <v/>
      </c>
      <c r="M22" s="164" t="str">
        <f>IF($D22=0,"",VLOOKUP($D22,'Absolutní-BODY'!$E$2:$W$161,11,FALSE))</f>
        <v/>
      </c>
      <c r="N22" s="170" t="str">
        <f t="shared" si="0"/>
        <v/>
      </c>
      <c r="O22" s="33" t="str">
        <f t="shared" si="1"/>
        <v/>
      </c>
      <c r="P22" s="33" t="str">
        <f t="shared" si="2"/>
        <v/>
      </c>
      <c r="Q22" s="33" t="str">
        <f t="shared" si="3"/>
        <v/>
      </c>
      <c r="R22" s="161"/>
      <c r="S22" s="161"/>
      <c r="T22" s="161"/>
      <c r="U22" s="161"/>
      <c r="V22" s="469" t="s">
        <v>4050</v>
      </c>
    </row>
    <row r="23" spans="1:22" x14ac:dyDescent="0.25">
      <c r="A23" s="181">
        <v>21</v>
      </c>
      <c r="B23" s="165" t="str">
        <f>IF(D23=0,"",VLOOKUP($D23,seznam!$A$52:$F$5035,2,FALSE))</f>
        <v/>
      </c>
      <c r="C23" s="166" t="str">
        <f>IF(D23=0,"",VLOOKUP($D23,seznam!$A$52:$F$5035,3,FALSE))</f>
        <v/>
      </c>
      <c r="D23" s="167"/>
      <c r="E23" s="164" t="str">
        <f>IF(D23=0,"",VLOOKUP($D23,seznam!$A$52:$F$5035,5,FALSE))</f>
        <v/>
      </c>
      <c r="F23" s="164" t="str">
        <f>IF($D23=0,"",VLOOKUP($D23,'Absolutní-BODY'!$E$2:$W$161,4,FALSE))</f>
        <v/>
      </c>
      <c r="G23" s="164" t="str">
        <f>IF($D23=0,"",VLOOKUP($D23,'Absolutní-BODY'!$E$2:$W$161,5,FALSE))</f>
        <v/>
      </c>
      <c r="H23" s="164" t="str">
        <f>IF($D23=0,"",VLOOKUP($D23,'Absolutní-BODY'!$E$2:$W$161,6,FALSE))</f>
        <v/>
      </c>
      <c r="I23" s="164" t="str">
        <f>IF($D23=0,"",VLOOKUP($D23,'Absolutní-BODY'!$E$2:$W$161,7,FALSE))</f>
        <v/>
      </c>
      <c r="J23" s="164" t="str">
        <f>IF($D23=0,"",VLOOKUP($D23,'Absolutní-BODY'!$E$2:$W$161,8,FALSE))</f>
        <v/>
      </c>
      <c r="K23" s="164" t="str">
        <f>IF($D23=0,"",VLOOKUP($D23,'Absolutní-BODY'!$E$2:$W$161,9,FALSE))</f>
        <v/>
      </c>
      <c r="L23" s="164" t="str">
        <f>IF($D23=0,"",VLOOKUP($D23,'Absolutní-BODY'!$E$2:$W$161,10,FALSE))</f>
        <v/>
      </c>
      <c r="M23" s="164" t="str">
        <f>IF($D23=0,"",VLOOKUP($D23,'Absolutní-BODY'!$E$2:$W$161,11,FALSE))</f>
        <v/>
      </c>
      <c r="N23" s="170" t="str">
        <f t="shared" si="0"/>
        <v/>
      </c>
      <c r="O23" s="33" t="str">
        <f t="shared" si="1"/>
        <v/>
      </c>
      <c r="P23" s="33" t="str">
        <f t="shared" si="2"/>
        <v/>
      </c>
      <c r="Q23" s="33" t="str">
        <f t="shared" si="3"/>
        <v/>
      </c>
      <c r="R23" s="161"/>
      <c r="S23" s="161"/>
      <c r="T23" s="161"/>
      <c r="V23" s="469" t="s">
        <v>4051</v>
      </c>
    </row>
    <row r="24" spans="1:22" x14ac:dyDescent="0.25">
      <c r="A24" s="181">
        <v>22</v>
      </c>
      <c r="B24" s="165" t="str">
        <f>IF(D24=0,"",VLOOKUP($D24,seznam!$A$52:$F$5035,2,FALSE))</f>
        <v/>
      </c>
      <c r="C24" s="166" t="str">
        <f>IF(D24=0,"",VLOOKUP($D24,seznam!$A$52:$F$5035,3,FALSE))</f>
        <v/>
      </c>
      <c r="D24" s="167"/>
      <c r="E24" s="164" t="str">
        <f>IF(D24=0,"",VLOOKUP($D24,seznam!$A$52:$F$5035,5,FALSE))</f>
        <v/>
      </c>
      <c r="F24" s="164" t="str">
        <f>IF($D24=0,"",VLOOKUP($D24,'Absolutní-BODY'!$E$2:$W$161,4,FALSE))</f>
        <v/>
      </c>
      <c r="G24" s="164" t="str">
        <f>IF($D24=0,"",VLOOKUP($D24,'Absolutní-BODY'!$E$2:$W$161,5,FALSE))</f>
        <v/>
      </c>
      <c r="H24" s="164" t="str">
        <f>IF($D24=0,"",VLOOKUP($D24,'Absolutní-BODY'!$E$2:$W$161,6,FALSE))</f>
        <v/>
      </c>
      <c r="I24" s="164" t="str">
        <f>IF($D24=0,"",VLOOKUP($D24,'Absolutní-BODY'!$E$2:$W$161,7,FALSE))</f>
        <v/>
      </c>
      <c r="J24" s="164" t="str">
        <f>IF($D24=0,"",VLOOKUP($D24,'Absolutní-BODY'!$E$2:$W$161,8,FALSE))</f>
        <v/>
      </c>
      <c r="K24" s="164" t="str">
        <f>IF($D24=0,"",VLOOKUP($D24,'Absolutní-BODY'!$E$2:$W$161,9,FALSE))</f>
        <v/>
      </c>
      <c r="L24" s="164" t="str">
        <f>IF($D24=0,"",VLOOKUP($D24,'Absolutní-BODY'!$E$2:$W$161,10,FALSE))</f>
        <v/>
      </c>
      <c r="M24" s="164" t="str">
        <f>IF($D24=0,"",VLOOKUP($D24,'Absolutní-BODY'!$E$2:$W$161,11,FALSE))</f>
        <v/>
      </c>
      <c r="N24" s="170" t="str">
        <f t="shared" si="0"/>
        <v/>
      </c>
      <c r="O24" s="33" t="str">
        <f t="shared" si="1"/>
        <v/>
      </c>
      <c r="P24" s="33" t="str">
        <f t="shared" si="2"/>
        <v/>
      </c>
      <c r="Q24" s="33" t="str">
        <f t="shared" si="3"/>
        <v/>
      </c>
      <c r="R24" s="161"/>
      <c r="S24" s="161"/>
      <c r="T24" s="161"/>
      <c r="V24" s="469" t="s">
        <v>4052</v>
      </c>
    </row>
    <row r="25" spans="1:22" x14ac:dyDescent="0.25">
      <c r="A25" s="181">
        <v>23</v>
      </c>
      <c r="B25" s="165" t="str">
        <f>IF(D25=0,"",VLOOKUP($D25,seznam!$A$52:$F$5035,2,FALSE))</f>
        <v/>
      </c>
      <c r="C25" s="166" t="str">
        <f>IF(D25=0,"",VLOOKUP($D25,seznam!$A$52:$F$5035,3,FALSE))</f>
        <v/>
      </c>
      <c r="D25" s="167"/>
      <c r="E25" s="164" t="str">
        <f>IF(D25=0,"",VLOOKUP($D25,seznam!$A$52:$F$5035,5,FALSE))</f>
        <v/>
      </c>
      <c r="F25" s="164" t="str">
        <f>IF($D25=0,"",VLOOKUP($D25,'Absolutní-BODY'!$E$2:$W$161,4,FALSE))</f>
        <v/>
      </c>
      <c r="G25" s="164" t="str">
        <f>IF($D25=0,"",VLOOKUP($D25,'Absolutní-BODY'!$E$2:$W$161,5,FALSE))</f>
        <v/>
      </c>
      <c r="H25" s="164" t="str">
        <f>IF($D25=0,"",VLOOKUP($D25,'Absolutní-BODY'!$E$2:$W$161,6,FALSE))</f>
        <v/>
      </c>
      <c r="I25" s="164" t="str">
        <f>IF($D25=0,"",VLOOKUP($D25,'Absolutní-BODY'!$E$2:$W$161,7,FALSE))</f>
        <v/>
      </c>
      <c r="J25" s="164" t="str">
        <f>IF($D25=0,"",VLOOKUP($D25,'Absolutní-BODY'!$E$2:$W$161,8,FALSE))</f>
        <v/>
      </c>
      <c r="K25" s="164" t="str">
        <f>IF($D25=0,"",VLOOKUP($D25,'Absolutní-BODY'!$E$2:$W$161,9,FALSE))</f>
        <v/>
      </c>
      <c r="L25" s="164" t="str">
        <f>IF($D25=0,"",VLOOKUP($D25,'Absolutní-BODY'!$E$2:$W$161,10,FALSE))</f>
        <v/>
      </c>
      <c r="M25" s="164" t="str">
        <f>IF($D25=0,"",VLOOKUP($D25,'Absolutní-BODY'!$E$2:$W$161,11,FALSE))</f>
        <v/>
      </c>
      <c r="N25" s="170" t="str">
        <f t="shared" si="0"/>
        <v/>
      </c>
      <c r="O25" s="33" t="str">
        <f t="shared" si="1"/>
        <v/>
      </c>
      <c r="P25" s="33" t="str">
        <f t="shared" si="2"/>
        <v/>
      </c>
      <c r="Q25" s="33" t="str">
        <f t="shared" si="3"/>
        <v/>
      </c>
      <c r="R25" s="161"/>
      <c r="S25" s="161"/>
      <c r="T25" s="161"/>
      <c r="V25" t="s">
        <v>4044</v>
      </c>
    </row>
    <row r="26" spans="1:22" x14ac:dyDescent="0.25">
      <c r="A26" s="181">
        <v>24</v>
      </c>
      <c r="B26" s="165" t="str">
        <f>IF(D26=0,"",VLOOKUP($D26,seznam!$A$52:$F$5035,2,FALSE))</f>
        <v/>
      </c>
      <c r="C26" s="166" t="str">
        <f>IF(D26=0,"",VLOOKUP($D26,seznam!$A$52:$F$5035,3,FALSE))</f>
        <v/>
      </c>
      <c r="D26" s="167"/>
      <c r="E26" s="164" t="str">
        <f>IF(D26=0,"",VLOOKUP($D26,seznam!$A$52:$F$5035,5,FALSE))</f>
        <v/>
      </c>
      <c r="F26" s="164" t="str">
        <f>IF($D26=0,"",VLOOKUP($D26,'Absolutní-BODY'!$E$2:$W$161,4,FALSE))</f>
        <v/>
      </c>
      <c r="G26" s="164" t="str">
        <f>IF($D26=0,"",VLOOKUP($D26,'Absolutní-BODY'!$E$2:$W$161,5,FALSE))</f>
        <v/>
      </c>
      <c r="H26" s="164" t="str">
        <f>IF($D26=0,"",VLOOKUP($D26,'Absolutní-BODY'!$E$2:$W$161,6,FALSE))</f>
        <v/>
      </c>
      <c r="I26" s="164" t="str">
        <f>IF($D26=0,"",VLOOKUP($D26,'Absolutní-BODY'!$E$2:$W$161,7,FALSE))</f>
        <v/>
      </c>
      <c r="J26" s="164" t="str">
        <f>IF($D26=0,"",VLOOKUP($D26,'Absolutní-BODY'!$E$2:$W$161,8,FALSE))</f>
        <v/>
      </c>
      <c r="K26" s="164" t="str">
        <f>IF($D26=0,"",VLOOKUP($D26,'Absolutní-BODY'!$E$2:$W$161,9,FALSE))</f>
        <v/>
      </c>
      <c r="L26" s="164" t="str">
        <f>IF($D26=0,"",VLOOKUP($D26,'Absolutní-BODY'!$E$2:$W$161,10,FALSE))</f>
        <v/>
      </c>
      <c r="M26" s="164" t="str">
        <f>IF($D26=0,"",VLOOKUP($D26,'Absolutní-BODY'!$E$2:$W$161,11,FALSE))</f>
        <v/>
      </c>
      <c r="N26" s="170" t="str">
        <f t="shared" si="0"/>
        <v/>
      </c>
      <c r="O26" s="33" t="str">
        <f t="shared" si="1"/>
        <v/>
      </c>
      <c r="P26" s="33" t="str">
        <f t="shared" si="2"/>
        <v/>
      </c>
      <c r="Q26" s="33" t="str">
        <f t="shared" si="3"/>
        <v/>
      </c>
      <c r="R26" s="161"/>
      <c r="S26" s="161"/>
      <c r="T26" s="161"/>
      <c r="V26" t="s">
        <v>4048</v>
      </c>
    </row>
    <row r="27" spans="1:22" x14ac:dyDescent="0.25">
      <c r="A27" s="181">
        <v>25</v>
      </c>
      <c r="B27" s="165" t="str">
        <f>IF(D27=0,"",VLOOKUP($D27,seznam!$A$52:$F$5035,2,FALSE))</f>
        <v/>
      </c>
      <c r="C27" s="166" t="str">
        <f>IF(D27=0,"",VLOOKUP($D27,seznam!$A$52:$F$5035,3,FALSE))</f>
        <v/>
      </c>
      <c r="D27" s="167"/>
      <c r="E27" s="164" t="str">
        <f>IF(D27=0,"",VLOOKUP($D27,seznam!$A$52:$F$5035,5,FALSE))</f>
        <v/>
      </c>
      <c r="F27" s="164" t="str">
        <f>IF($D27=0,"",VLOOKUP($D27,'Absolutní-BODY'!$E$2:$W$161,4,FALSE))</f>
        <v/>
      </c>
      <c r="G27" s="164" t="str">
        <f>IF($D27=0,"",VLOOKUP($D27,'Absolutní-BODY'!$E$2:$W$161,5,FALSE))</f>
        <v/>
      </c>
      <c r="H27" s="164" t="str">
        <f>IF($D27=0,"",VLOOKUP($D27,'Absolutní-BODY'!$E$2:$W$161,6,FALSE))</f>
        <v/>
      </c>
      <c r="I27" s="164" t="str">
        <f>IF($D27=0,"",VLOOKUP($D27,'Absolutní-BODY'!$E$2:$W$161,7,FALSE))</f>
        <v/>
      </c>
      <c r="J27" s="164" t="str">
        <f>IF($D27=0,"",VLOOKUP($D27,'Absolutní-BODY'!$E$2:$W$161,8,FALSE))</f>
        <v/>
      </c>
      <c r="K27" s="164" t="str">
        <f>IF($D27=0,"",VLOOKUP($D27,'Absolutní-BODY'!$E$2:$W$161,9,FALSE))</f>
        <v/>
      </c>
      <c r="L27" s="164" t="str">
        <f>IF($D27=0,"",VLOOKUP($D27,'Absolutní-BODY'!$E$2:$W$161,10,FALSE))</f>
        <v/>
      </c>
      <c r="M27" s="164" t="str">
        <f>IF($D27=0,"",VLOOKUP($D27,'Absolutní-BODY'!$E$2:$W$161,11,FALSE))</f>
        <v/>
      </c>
      <c r="N27" s="170" t="str">
        <f t="shared" si="0"/>
        <v/>
      </c>
      <c r="O27" s="33" t="str">
        <f t="shared" si="1"/>
        <v/>
      </c>
      <c r="P27" s="33" t="str">
        <f t="shared" si="2"/>
        <v/>
      </c>
      <c r="Q27" s="33" t="str">
        <f t="shared" si="3"/>
        <v/>
      </c>
      <c r="R27" s="161"/>
      <c r="S27" s="161"/>
      <c r="T27" s="161"/>
      <c r="U27" s="161"/>
      <c r="V27" s="469" t="s">
        <v>4053</v>
      </c>
    </row>
    <row r="28" spans="1:22" x14ac:dyDescent="0.25">
      <c r="A28" s="181">
        <v>26</v>
      </c>
      <c r="B28" s="162" t="str">
        <f>IF(D28=0,"",VLOOKUP($D28,seznam!$A$52:$F$5035,2,FALSE))</f>
        <v/>
      </c>
      <c r="C28" s="162" t="str">
        <f>IF(D28=0,"",VLOOKUP($D28,seznam!$A$52:$F$5035,3,FALSE))</f>
        <v/>
      </c>
      <c r="D28" s="167"/>
      <c r="E28" s="164" t="str">
        <f>IF(D28=0,"",VLOOKUP($D28,seznam!$A$52:$F$5035,5,FALSE))</f>
        <v/>
      </c>
      <c r="F28" s="164" t="str">
        <f>IF($D28=0,"",VLOOKUP($D28,'Absolutní-BODY'!$E$2:$W$161,4,FALSE))</f>
        <v/>
      </c>
      <c r="G28" s="164" t="str">
        <f>IF($D28=0,"",VLOOKUP($D28,'Absolutní-BODY'!$E$2:$W$161,5,FALSE))</f>
        <v/>
      </c>
      <c r="H28" s="164" t="str">
        <f>IF($D28=0,"",VLOOKUP($D28,'Absolutní-BODY'!$E$2:$W$161,6,FALSE))</f>
        <v/>
      </c>
      <c r="I28" s="164" t="str">
        <f>IF($D28=0,"",VLOOKUP($D28,'Absolutní-BODY'!$E$2:$W$161,7,FALSE))</f>
        <v/>
      </c>
      <c r="J28" s="164" t="str">
        <f>IF($D28=0,"",VLOOKUP($D28,'Absolutní-BODY'!$E$2:$W$161,8,FALSE))</f>
        <v/>
      </c>
      <c r="K28" s="164" t="str">
        <f>IF($D28=0,"",VLOOKUP($D28,'Absolutní-BODY'!$E$2:$W$161,9,FALSE))</f>
        <v/>
      </c>
      <c r="L28" s="164" t="str">
        <f>IF($D28=0,"",VLOOKUP($D28,'Absolutní-BODY'!$E$2:$W$161,10,FALSE))</f>
        <v/>
      </c>
      <c r="M28" s="164" t="str">
        <f>IF($D28=0,"",VLOOKUP($D28,'Absolutní-BODY'!$E$2:$W$161,11,FALSE))</f>
        <v/>
      </c>
      <c r="N28" s="170" t="str">
        <f t="shared" si="0"/>
        <v/>
      </c>
      <c r="O28" s="33" t="str">
        <f t="shared" si="1"/>
        <v/>
      </c>
      <c r="P28" s="33" t="str">
        <f t="shared" si="2"/>
        <v/>
      </c>
      <c r="Q28" s="33" t="str">
        <f t="shared" si="3"/>
        <v/>
      </c>
      <c r="R28" s="161"/>
      <c r="S28" s="161"/>
      <c r="T28" s="161"/>
      <c r="U28" s="575" t="s">
        <v>4027</v>
      </c>
      <c r="V28" s="575"/>
    </row>
    <row r="29" spans="1:22" x14ac:dyDescent="0.25">
      <c r="A29" s="181">
        <v>27</v>
      </c>
      <c r="B29" s="165" t="str">
        <f>IF(D29=0,"",VLOOKUP($D29,seznam!$A$52:$F$5035,2,FALSE))</f>
        <v/>
      </c>
      <c r="C29" s="166" t="str">
        <f>IF(D29=0,"",VLOOKUP($D29,seznam!$A$52:$F$5035,3,FALSE))</f>
        <v/>
      </c>
      <c r="D29" s="167"/>
      <c r="E29" s="164" t="str">
        <f>IF(D29=0,"",VLOOKUP($D29,seznam!$A$52:$F$5035,5,FALSE))</f>
        <v/>
      </c>
      <c r="F29" s="164" t="str">
        <f>IF($D29=0,"",VLOOKUP($D29,'Absolutní-BODY'!$E$2:$W$161,4,FALSE))</f>
        <v/>
      </c>
      <c r="G29" s="164" t="str">
        <f>IF($D29=0,"",VLOOKUP($D29,'Absolutní-BODY'!$E$2:$W$161,5,FALSE))</f>
        <v/>
      </c>
      <c r="H29" s="164" t="str">
        <f>IF($D29=0,"",VLOOKUP($D29,'Absolutní-BODY'!$E$2:$W$161,6,FALSE))</f>
        <v/>
      </c>
      <c r="I29" s="164" t="str">
        <f>IF($D29=0,"",VLOOKUP($D29,'Absolutní-BODY'!$E$2:$W$161,7,FALSE))</f>
        <v/>
      </c>
      <c r="J29" s="164" t="str">
        <f>IF($D29=0,"",VLOOKUP($D29,'Absolutní-BODY'!$E$2:$W$161,8,FALSE))</f>
        <v/>
      </c>
      <c r="K29" s="164" t="str">
        <f>IF($D29=0,"",VLOOKUP($D29,'Absolutní-BODY'!$E$2:$W$161,9,FALSE))</f>
        <v/>
      </c>
      <c r="L29" s="164" t="str">
        <f>IF($D29=0,"",VLOOKUP($D29,'Absolutní-BODY'!$E$2:$W$161,10,FALSE))</f>
        <v/>
      </c>
      <c r="M29" s="164" t="str">
        <f>IF($D29=0,"",VLOOKUP($D29,'Absolutní-BODY'!$E$2:$W$161,11,FALSE))</f>
        <v/>
      </c>
      <c r="N29" s="170" t="str">
        <f t="shared" si="0"/>
        <v/>
      </c>
      <c r="O29" s="33" t="str">
        <f t="shared" si="1"/>
        <v/>
      </c>
      <c r="P29" s="33" t="str">
        <f t="shared" si="2"/>
        <v/>
      </c>
      <c r="Q29" s="33" t="str">
        <f t="shared" si="3"/>
        <v/>
      </c>
      <c r="R29" s="161"/>
      <c r="S29" s="161"/>
      <c r="T29" s="161"/>
      <c r="U29" s="161"/>
    </row>
    <row r="30" spans="1:22" x14ac:dyDescent="0.25">
      <c r="A30" s="181">
        <v>28</v>
      </c>
      <c r="B30" s="165" t="str">
        <f>IF(D30=0,"",VLOOKUP($D30,seznam!$A$52:$F$5035,2,FALSE))</f>
        <v/>
      </c>
      <c r="C30" s="166" t="str">
        <f>IF(D30=0,"",VLOOKUP($D30,seznam!$A$52:$F$5035,3,FALSE))</f>
        <v/>
      </c>
      <c r="D30" s="167"/>
      <c r="E30" s="164" t="str">
        <f>IF(D30=0,"",VLOOKUP($D30,seznam!$A$52:$F$5035,5,FALSE))</f>
        <v/>
      </c>
      <c r="F30" s="164" t="str">
        <f>IF($D30=0,"",VLOOKUP($D30,'Absolutní-BODY'!$E$2:$W$161,4,FALSE))</f>
        <v/>
      </c>
      <c r="G30" s="164" t="str">
        <f>IF($D30=0,"",VLOOKUP($D30,'Absolutní-BODY'!$E$2:$W$161,5,FALSE))</f>
        <v/>
      </c>
      <c r="H30" s="164" t="str">
        <f>IF($D30=0,"",VLOOKUP($D30,'Absolutní-BODY'!$E$2:$W$161,6,FALSE))</f>
        <v/>
      </c>
      <c r="I30" s="164" t="str">
        <f>IF($D30=0,"",VLOOKUP($D30,'Absolutní-BODY'!$E$2:$W$161,7,FALSE))</f>
        <v/>
      </c>
      <c r="J30" s="164" t="str">
        <f>IF($D30=0,"",VLOOKUP($D30,'Absolutní-BODY'!$E$2:$W$161,8,FALSE))</f>
        <v/>
      </c>
      <c r="K30" s="164" t="str">
        <f>IF($D30=0,"",VLOOKUP($D30,'Absolutní-BODY'!$E$2:$W$161,9,FALSE))</f>
        <v/>
      </c>
      <c r="L30" s="164" t="str">
        <f>IF($D30=0,"",VLOOKUP($D30,'Absolutní-BODY'!$E$2:$W$161,10,FALSE))</f>
        <v/>
      </c>
      <c r="M30" s="164" t="str">
        <f>IF($D30=0,"",VLOOKUP($D30,'Absolutní-BODY'!$E$2:$W$161,11,FALSE))</f>
        <v/>
      </c>
      <c r="N30" s="170" t="str">
        <f t="shared" si="0"/>
        <v/>
      </c>
      <c r="O30" s="33" t="str">
        <f t="shared" si="1"/>
        <v/>
      </c>
      <c r="P30" s="33" t="str">
        <f t="shared" si="2"/>
        <v/>
      </c>
      <c r="Q30" s="33" t="str">
        <f t="shared" si="3"/>
        <v/>
      </c>
      <c r="R30" s="161"/>
      <c r="S30" s="161"/>
      <c r="T30" s="161"/>
    </row>
    <row r="31" spans="1:22" x14ac:dyDescent="0.25">
      <c r="A31" s="181">
        <v>29</v>
      </c>
      <c r="B31" s="165" t="str">
        <f>IF(D31=0,"",VLOOKUP($D31,seznam!$A$52:$F$5035,2,FALSE))</f>
        <v/>
      </c>
      <c r="C31" s="166" t="str">
        <f>IF(D31=0,"",VLOOKUP($D31,seznam!$A$52:$F$5035,3,FALSE))</f>
        <v/>
      </c>
      <c r="D31" s="167"/>
      <c r="E31" s="164" t="str">
        <f>IF(D31=0,"",VLOOKUP($D31,seznam!$A$52:$F$5035,5,FALSE))</f>
        <v/>
      </c>
      <c r="F31" s="164" t="str">
        <f>IF($D31=0,"",VLOOKUP($D31,'Absolutní-BODY'!$E$2:$W$161,4,FALSE))</f>
        <v/>
      </c>
      <c r="G31" s="164" t="str">
        <f>IF($D31=0,"",VLOOKUP($D31,'Absolutní-BODY'!$E$2:$W$161,5,FALSE))</f>
        <v/>
      </c>
      <c r="H31" s="164" t="str">
        <f>IF($D31=0,"",VLOOKUP($D31,'Absolutní-BODY'!$E$2:$W$161,6,FALSE))</f>
        <v/>
      </c>
      <c r="I31" s="164" t="str">
        <f>IF($D31=0,"",VLOOKUP($D31,'Absolutní-BODY'!$E$2:$W$161,7,FALSE))</f>
        <v/>
      </c>
      <c r="J31" s="164" t="str">
        <f>IF($D31=0,"",VLOOKUP($D31,'Absolutní-BODY'!$E$2:$W$161,8,FALSE))</f>
        <v/>
      </c>
      <c r="K31" s="164" t="str">
        <f>IF($D31=0,"",VLOOKUP($D31,'Absolutní-BODY'!$E$2:$W$161,9,FALSE))</f>
        <v/>
      </c>
      <c r="L31" s="164" t="str">
        <f>IF($D31=0,"",VLOOKUP($D31,'Absolutní-BODY'!$E$2:$W$161,10,FALSE))</f>
        <v/>
      </c>
      <c r="M31" s="164" t="str">
        <f>IF($D31=0,"",VLOOKUP($D31,'Absolutní-BODY'!$E$2:$W$161,11,FALSE))</f>
        <v/>
      </c>
      <c r="N31" s="170" t="str">
        <f t="shared" si="0"/>
        <v/>
      </c>
      <c r="O31" s="33" t="str">
        <f t="shared" si="1"/>
        <v/>
      </c>
      <c r="P31" s="33" t="str">
        <f t="shared" si="2"/>
        <v/>
      </c>
      <c r="Q31" s="33" t="str">
        <f t="shared" si="3"/>
        <v/>
      </c>
      <c r="R31" s="161"/>
      <c r="S31" s="161"/>
      <c r="T31" s="161"/>
      <c r="U31" s="161"/>
    </row>
    <row r="32" spans="1:22" x14ac:dyDescent="0.25">
      <c r="A32" s="181">
        <v>30</v>
      </c>
      <c r="B32" s="165" t="str">
        <f>IF(D32=0,"",VLOOKUP($D32,seznam!$A$52:$F$5035,2,FALSE))</f>
        <v/>
      </c>
      <c r="C32" s="166" t="str">
        <f>IF(D32=0,"",VLOOKUP($D32,seznam!$A$52:$F$5035,3,FALSE))</f>
        <v/>
      </c>
      <c r="D32" s="167"/>
      <c r="E32" s="164" t="str">
        <f>IF(D32=0,"",VLOOKUP($D32,seznam!$A$52:$F$5035,5,FALSE))</f>
        <v/>
      </c>
      <c r="F32" s="164" t="str">
        <f>IF($D32=0,"",VLOOKUP($D32,'Absolutní-BODY'!$E$2:$W$161,4,FALSE))</f>
        <v/>
      </c>
      <c r="G32" s="164" t="str">
        <f>IF($D32=0,"",VLOOKUP($D32,'Absolutní-BODY'!$E$2:$W$161,5,FALSE))</f>
        <v/>
      </c>
      <c r="H32" s="164" t="str">
        <f>IF($D32=0,"",VLOOKUP($D32,'Absolutní-BODY'!$E$2:$W$161,6,FALSE))</f>
        <v/>
      </c>
      <c r="I32" s="164" t="str">
        <f>IF($D32=0,"",VLOOKUP($D32,'Absolutní-BODY'!$E$2:$W$161,7,FALSE))</f>
        <v/>
      </c>
      <c r="J32" s="164" t="str">
        <f>IF($D32=0,"",VLOOKUP($D32,'Absolutní-BODY'!$E$2:$W$161,8,FALSE))</f>
        <v/>
      </c>
      <c r="K32" s="164" t="str">
        <f>IF($D32=0,"",VLOOKUP($D32,'Absolutní-BODY'!$E$2:$W$161,9,FALSE))</f>
        <v/>
      </c>
      <c r="L32" s="164" t="str">
        <f>IF($D32=0,"",VLOOKUP($D32,'Absolutní-BODY'!$E$2:$W$161,10,FALSE))</f>
        <v/>
      </c>
      <c r="M32" s="164" t="str">
        <f>IF($D32=0,"",VLOOKUP($D32,'Absolutní-BODY'!$E$2:$W$161,11,FALSE))</f>
        <v/>
      </c>
      <c r="N32" s="170" t="str">
        <f t="shared" si="0"/>
        <v/>
      </c>
      <c r="O32" s="33" t="str">
        <f t="shared" si="1"/>
        <v/>
      </c>
      <c r="P32" s="33" t="str">
        <f t="shared" si="2"/>
        <v/>
      </c>
      <c r="Q32" s="33" t="str">
        <f t="shared" si="3"/>
        <v/>
      </c>
      <c r="R32" s="161"/>
      <c r="S32" s="161"/>
      <c r="T32" s="161"/>
      <c r="U32" s="161"/>
    </row>
    <row r="33" spans="1:21" x14ac:dyDescent="0.25">
      <c r="A33" s="181">
        <v>31</v>
      </c>
      <c r="B33" s="165" t="str">
        <f>IF(D33=0,"",VLOOKUP($D33,seznam!$A$52:$F$5035,2,FALSE))</f>
        <v/>
      </c>
      <c r="C33" s="166" t="str">
        <f>IF(D33=0,"",VLOOKUP($D33,seznam!$A$52:$F$5035,3,FALSE))</f>
        <v/>
      </c>
      <c r="D33" s="167"/>
      <c r="E33" s="164" t="str">
        <f>IF(D33=0,"",VLOOKUP($D33,seznam!$A$52:$F$5035,5,FALSE))</f>
        <v/>
      </c>
      <c r="F33" s="164" t="str">
        <f>IF($D33=0,"",VLOOKUP($D33,'Absolutní-BODY'!$E$2:$W$161,4,FALSE))</f>
        <v/>
      </c>
      <c r="G33" s="164" t="str">
        <f>IF($D33=0,"",VLOOKUP($D33,'Absolutní-BODY'!$E$2:$W$161,5,FALSE))</f>
        <v/>
      </c>
      <c r="H33" s="164" t="str">
        <f>IF($D33=0,"",VLOOKUP($D33,'Absolutní-BODY'!$E$2:$W$161,6,FALSE))</f>
        <v/>
      </c>
      <c r="I33" s="164" t="str">
        <f>IF($D33=0,"",VLOOKUP($D33,'Absolutní-BODY'!$E$2:$W$161,7,FALSE))</f>
        <v/>
      </c>
      <c r="J33" s="164" t="str">
        <f>IF($D33=0,"",VLOOKUP($D33,'Absolutní-BODY'!$E$2:$W$161,8,FALSE))</f>
        <v/>
      </c>
      <c r="K33" s="164" t="str">
        <f>IF($D33=0,"",VLOOKUP($D33,'Absolutní-BODY'!$E$2:$W$161,9,FALSE))</f>
        <v/>
      </c>
      <c r="L33" s="164" t="str">
        <f>IF($D33=0,"",VLOOKUP($D33,'Absolutní-BODY'!$E$2:$W$161,10,FALSE))</f>
        <v/>
      </c>
      <c r="M33" s="164" t="str">
        <f>IF($D33=0,"",VLOOKUP($D33,'Absolutní-BODY'!$E$2:$W$161,11,FALSE))</f>
        <v/>
      </c>
      <c r="N33" s="170" t="str">
        <f t="shared" si="0"/>
        <v/>
      </c>
      <c r="O33" s="33" t="str">
        <f t="shared" si="1"/>
        <v/>
      </c>
      <c r="P33" s="33" t="str">
        <f t="shared" si="2"/>
        <v/>
      </c>
      <c r="Q33" s="33" t="str">
        <f t="shared" si="3"/>
        <v/>
      </c>
      <c r="R33" s="161"/>
      <c r="S33" s="161"/>
      <c r="T33" s="161"/>
      <c r="U33" s="161"/>
    </row>
    <row r="34" spans="1:21" x14ac:dyDescent="0.25">
      <c r="A34" s="181">
        <v>32</v>
      </c>
      <c r="B34" s="162" t="str">
        <f>IF(D34=0,"",VLOOKUP($D34,seznam!$A$52:$F$5035,2,FALSE))</f>
        <v/>
      </c>
      <c r="C34" s="162" t="str">
        <f>IF(D34=0,"",VLOOKUP($D34,seznam!$A$52:$F$5035,3,FALSE))</f>
        <v/>
      </c>
      <c r="D34" s="163"/>
      <c r="E34" s="164" t="str">
        <f>IF(D34=0,"",VLOOKUP($D34,seznam!$A$52:$F$5035,5,FALSE))</f>
        <v/>
      </c>
      <c r="F34" s="164" t="str">
        <f>IF($D34=0,"",VLOOKUP($D34,'Absolutní-BODY'!$E$2:$W$161,4,FALSE))</f>
        <v/>
      </c>
      <c r="G34" s="164" t="str">
        <f>IF($D34=0,"",VLOOKUP($D34,'Absolutní-BODY'!$E$2:$W$161,5,FALSE))</f>
        <v/>
      </c>
      <c r="H34" s="164" t="str">
        <f>IF($D34=0,"",VLOOKUP($D34,'Absolutní-BODY'!$E$2:$W$161,6,FALSE))</f>
        <v/>
      </c>
      <c r="I34" s="164" t="str">
        <f>IF($D34=0,"",VLOOKUP($D34,'Absolutní-BODY'!$E$2:$W$161,7,FALSE))</f>
        <v/>
      </c>
      <c r="J34" s="164" t="str">
        <f>IF($D34=0,"",VLOOKUP($D34,'Absolutní-BODY'!$E$2:$W$161,8,FALSE))</f>
        <v/>
      </c>
      <c r="K34" s="164" t="str">
        <f>IF($D34=0,"",VLOOKUP($D34,'Absolutní-BODY'!$E$2:$W$161,9,FALSE))</f>
        <v/>
      </c>
      <c r="L34" s="164" t="str">
        <f>IF($D34=0,"",VLOOKUP($D34,'Absolutní-BODY'!$E$2:$W$161,10,FALSE))</f>
        <v/>
      </c>
      <c r="M34" s="164" t="str">
        <f>IF($D34=0,"",VLOOKUP($D34,'Absolutní-BODY'!$E$2:$W$161,11,FALSE))</f>
        <v/>
      </c>
      <c r="N34" s="170" t="str">
        <f t="shared" si="0"/>
        <v/>
      </c>
      <c r="O34" s="33" t="str">
        <f t="shared" si="1"/>
        <v/>
      </c>
      <c r="P34" s="33" t="str">
        <f t="shared" si="2"/>
        <v/>
      </c>
      <c r="Q34" s="33" t="str">
        <f t="shared" si="3"/>
        <v/>
      </c>
      <c r="R34" s="161"/>
      <c r="S34" s="161"/>
      <c r="T34" s="161"/>
      <c r="U34" s="161"/>
    </row>
    <row r="35" spans="1:21" x14ac:dyDescent="0.25">
      <c r="A35" s="181">
        <v>33</v>
      </c>
      <c r="B35" s="165" t="str">
        <f>IF(D35=0,"",VLOOKUP($D35,seznam!$A$52:$F$5035,2,FALSE))</f>
        <v/>
      </c>
      <c r="C35" s="166" t="str">
        <f>IF(D35=0,"",VLOOKUP($D35,seznam!$A$52:$F$5035,3,FALSE))</f>
        <v/>
      </c>
      <c r="D35" s="167"/>
      <c r="E35" s="164" t="str">
        <f>IF(D35=0,"",VLOOKUP($D35,seznam!$A$52:$F$5035,5,FALSE))</f>
        <v/>
      </c>
      <c r="F35" s="164" t="str">
        <f>IF($D35=0,"",VLOOKUP($D35,'Absolutní-BODY'!$E$2:$W$161,4,FALSE))</f>
        <v/>
      </c>
      <c r="G35" s="164" t="str">
        <f>IF($D35=0,"",VLOOKUP($D35,'Absolutní-BODY'!$E$2:$W$161,5,FALSE))</f>
        <v/>
      </c>
      <c r="H35" s="164" t="str">
        <f>IF($D35=0,"",VLOOKUP($D35,'Absolutní-BODY'!$E$2:$W$161,6,FALSE))</f>
        <v/>
      </c>
      <c r="I35" s="164" t="str">
        <f>IF($D35=0,"",VLOOKUP($D35,'Absolutní-BODY'!$E$2:$W$161,7,FALSE))</f>
        <v/>
      </c>
      <c r="J35" s="164" t="str">
        <f>IF($D35=0,"",VLOOKUP($D35,'Absolutní-BODY'!$E$2:$W$161,8,FALSE))</f>
        <v/>
      </c>
      <c r="K35" s="164" t="str">
        <f>IF($D35=0,"",VLOOKUP($D35,'Absolutní-BODY'!$E$2:$W$161,9,FALSE))</f>
        <v/>
      </c>
      <c r="L35" s="164" t="str">
        <f>IF($D35=0,"",VLOOKUP($D35,'Absolutní-BODY'!$E$2:$W$161,10,FALSE))</f>
        <v/>
      </c>
      <c r="M35" s="164" t="str">
        <f>IF($D35=0,"",VLOOKUP($D35,'Absolutní-BODY'!$E$2:$W$161,11,FALSE))</f>
        <v/>
      </c>
      <c r="N35" s="170" t="str">
        <f t="shared" ref="N35:N66" si="4">IF(D35=0,"",SUM(F35:M35))</f>
        <v/>
      </c>
      <c r="O35" s="33" t="str">
        <f t="shared" ref="O35:O66" si="5">IF(D35=0,"",LARGE(F35:M35,1)-SMALL(F35:M35,1))</f>
        <v/>
      </c>
      <c r="P35" s="33" t="str">
        <f t="shared" ref="P35:P66" si="6">IF(D35=0,"",LARGE(F35:M35,2)-SMALL(F35:M35,2))</f>
        <v/>
      </c>
      <c r="Q35" s="33" t="str">
        <f t="shared" ref="Q35:Q66" si="7">IF(D35=0,"",LARGE(F35:M35,3)-SMALL(F35:M35,3))</f>
        <v/>
      </c>
      <c r="R35" s="161"/>
      <c r="S35" s="161"/>
      <c r="T35" s="161"/>
      <c r="U35" s="161"/>
    </row>
    <row r="36" spans="1:21" x14ac:dyDescent="0.25">
      <c r="A36" s="181">
        <v>34</v>
      </c>
      <c r="B36" s="165" t="str">
        <f>IF(D36=0,"",VLOOKUP($D36,seznam!$A$52:$F$5035,2,FALSE))</f>
        <v/>
      </c>
      <c r="C36" s="166" t="str">
        <f>IF(D36=0,"",VLOOKUP($D36,seznam!$A$52:$F$5035,3,FALSE))</f>
        <v/>
      </c>
      <c r="D36" s="167"/>
      <c r="E36" s="164" t="str">
        <f>IF(D36=0,"",VLOOKUP($D36,seznam!$A$52:$F$5035,5,FALSE))</f>
        <v/>
      </c>
      <c r="F36" s="164" t="str">
        <f>IF($D36=0,"",VLOOKUP($D36,'Absolutní-BODY'!$E$2:$W$161,4,FALSE))</f>
        <v/>
      </c>
      <c r="G36" s="164" t="str">
        <f>IF($D36=0,"",VLOOKUP($D36,'Absolutní-BODY'!$E$2:$W$161,5,FALSE))</f>
        <v/>
      </c>
      <c r="H36" s="164" t="str">
        <f>IF($D36=0,"",VLOOKUP($D36,'Absolutní-BODY'!$E$2:$W$161,6,FALSE))</f>
        <v/>
      </c>
      <c r="I36" s="164" t="str">
        <f>IF($D36=0,"",VLOOKUP($D36,'Absolutní-BODY'!$E$2:$W$161,7,FALSE))</f>
        <v/>
      </c>
      <c r="J36" s="164" t="str">
        <f>IF($D36=0,"",VLOOKUP($D36,'Absolutní-BODY'!$E$2:$W$161,8,FALSE))</f>
        <v/>
      </c>
      <c r="K36" s="164" t="str">
        <f>IF($D36=0,"",VLOOKUP($D36,'Absolutní-BODY'!$E$2:$W$161,9,FALSE))</f>
        <v/>
      </c>
      <c r="L36" s="164" t="str">
        <f>IF($D36=0,"",VLOOKUP($D36,'Absolutní-BODY'!$E$2:$W$161,10,FALSE))</f>
        <v/>
      </c>
      <c r="M36" s="164" t="str">
        <f>IF($D36=0,"",VLOOKUP($D36,'Absolutní-BODY'!$E$2:$W$161,11,FALSE))</f>
        <v/>
      </c>
      <c r="N36" s="170" t="str">
        <f t="shared" si="4"/>
        <v/>
      </c>
      <c r="O36" s="33" t="str">
        <f t="shared" si="5"/>
        <v/>
      </c>
      <c r="P36" s="33" t="str">
        <f t="shared" si="6"/>
        <v/>
      </c>
      <c r="Q36" s="33" t="str">
        <f t="shared" si="7"/>
        <v/>
      </c>
      <c r="R36" s="161"/>
      <c r="S36" s="161"/>
      <c r="T36" s="161"/>
      <c r="U36" s="161"/>
    </row>
    <row r="37" spans="1:21" x14ac:dyDescent="0.25">
      <c r="A37" s="181">
        <v>35</v>
      </c>
      <c r="B37" s="165" t="str">
        <f>IF(D37=0,"",VLOOKUP($D37,seznam!$A$52:$F$5035,2,FALSE))</f>
        <v/>
      </c>
      <c r="C37" s="166" t="str">
        <f>IF(D37=0,"",VLOOKUP($D37,seznam!$A$52:$F$5035,3,FALSE))</f>
        <v/>
      </c>
      <c r="D37" s="167"/>
      <c r="E37" s="164" t="str">
        <f>IF(D37=0,"",VLOOKUP($D37,seznam!$A$52:$F$5035,5,FALSE))</f>
        <v/>
      </c>
      <c r="F37" s="164" t="str">
        <f>IF($D37=0,"",VLOOKUP($D37,'Absolutní-BODY'!$E$2:$W$161,4,FALSE))</f>
        <v/>
      </c>
      <c r="G37" s="164" t="str">
        <f>IF($D37=0,"",VLOOKUP($D37,'Absolutní-BODY'!$E$2:$W$161,5,FALSE))</f>
        <v/>
      </c>
      <c r="H37" s="164" t="str">
        <f>IF($D37=0,"",VLOOKUP($D37,'Absolutní-BODY'!$E$2:$W$161,6,FALSE))</f>
        <v/>
      </c>
      <c r="I37" s="164" t="str">
        <f>IF($D37=0,"",VLOOKUP($D37,'Absolutní-BODY'!$E$2:$W$161,7,FALSE))</f>
        <v/>
      </c>
      <c r="J37" s="164" t="str">
        <f>IF($D37=0,"",VLOOKUP($D37,'Absolutní-BODY'!$E$2:$W$161,8,FALSE))</f>
        <v/>
      </c>
      <c r="K37" s="164" t="str">
        <f>IF($D37=0,"",VLOOKUP($D37,'Absolutní-BODY'!$E$2:$W$161,9,FALSE))</f>
        <v/>
      </c>
      <c r="L37" s="164" t="str">
        <f>IF($D37=0,"",VLOOKUP($D37,'Absolutní-BODY'!$E$2:$W$161,10,FALSE))</f>
        <v/>
      </c>
      <c r="M37" s="164" t="str">
        <f>IF($D37=0,"",VLOOKUP($D37,'Absolutní-BODY'!$E$2:$W$161,11,FALSE))</f>
        <v/>
      </c>
      <c r="N37" s="170" t="str">
        <f t="shared" si="4"/>
        <v/>
      </c>
      <c r="O37" s="33" t="str">
        <f t="shared" si="5"/>
        <v/>
      </c>
      <c r="P37" s="33" t="str">
        <f t="shared" si="6"/>
        <v/>
      </c>
      <c r="Q37" s="33" t="str">
        <f t="shared" si="7"/>
        <v/>
      </c>
      <c r="R37" s="161"/>
      <c r="S37" s="161"/>
      <c r="T37" s="161"/>
      <c r="U37" s="161"/>
    </row>
    <row r="38" spans="1:21" x14ac:dyDescent="0.25">
      <c r="A38" s="181">
        <v>36</v>
      </c>
      <c r="B38" s="165" t="str">
        <f>IF(D38=0,"",VLOOKUP($D38,seznam!$A$52:$F$5035,2,FALSE))</f>
        <v/>
      </c>
      <c r="C38" s="166" t="str">
        <f>IF(D38=0,"",VLOOKUP($D38,seznam!$A$52:$F$5035,3,FALSE))</f>
        <v/>
      </c>
      <c r="D38" s="163"/>
      <c r="E38" s="164" t="str">
        <f>IF(D38=0,"",VLOOKUP($D38,seznam!$A$52:$F$5035,5,FALSE))</f>
        <v/>
      </c>
      <c r="F38" s="164" t="str">
        <f>IF($D38=0,"",VLOOKUP($D38,'Absolutní-BODY'!$E$2:$W$161,4,FALSE))</f>
        <v/>
      </c>
      <c r="G38" s="164" t="str">
        <f>IF($D38=0,"",VLOOKUP($D38,'Absolutní-BODY'!$E$2:$W$161,5,FALSE))</f>
        <v/>
      </c>
      <c r="H38" s="164" t="str">
        <f>IF($D38=0,"",VLOOKUP($D38,'Absolutní-BODY'!$E$2:$W$161,6,FALSE))</f>
        <v/>
      </c>
      <c r="I38" s="164" t="str">
        <f>IF($D38=0,"",VLOOKUP($D38,'Absolutní-BODY'!$E$2:$W$161,7,FALSE))</f>
        <v/>
      </c>
      <c r="J38" s="164" t="str">
        <f>IF($D38=0,"",VLOOKUP($D38,'Absolutní-BODY'!$E$2:$W$161,8,FALSE))</f>
        <v/>
      </c>
      <c r="K38" s="164" t="str">
        <f>IF($D38=0,"",VLOOKUP($D38,'Absolutní-BODY'!$E$2:$W$161,9,FALSE))</f>
        <v/>
      </c>
      <c r="L38" s="164" t="str">
        <f>IF($D38=0,"",VLOOKUP($D38,'Absolutní-BODY'!$E$2:$W$161,10,FALSE))</f>
        <v/>
      </c>
      <c r="M38" s="164" t="str">
        <f>IF($D38=0,"",VLOOKUP($D38,'Absolutní-BODY'!$E$2:$W$161,11,FALSE))</f>
        <v/>
      </c>
      <c r="N38" s="170" t="str">
        <f t="shared" si="4"/>
        <v/>
      </c>
      <c r="O38" s="33" t="str">
        <f t="shared" si="5"/>
        <v/>
      </c>
      <c r="P38" s="33" t="str">
        <f t="shared" si="6"/>
        <v/>
      </c>
      <c r="Q38" s="33" t="str">
        <f t="shared" si="7"/>
        <v/>
      </c>
      <c r="R38" s="161"/>
      <c r="S38" s="161"/>
      <c r="T38" s="161"/>
      <c r="U38" s="161"/>
    </row>
    <row r="39" spans="1:21" x14ac:dyDescent="0.25">
      <c r="A39" s="181">
        <v>37</v>
      </c>
      <c r="B39" s="162" t="str">
        <f>IF(D39=0,"",VLOOKUP($D39,seznam!$A$52:$F$5035,2,FALSE))</f>
        <v/>
      </c>
      <c r="C39" s="162" t="str">
        <f>IF(D39=0,"",VLOOKUP($D39,seznam!$A$52:$F$5035,3,FALSE))</f>
        <v/>
      </c>
      <c r="D39" s="163"/>
      <c r="E39" s="164" t="str">
        <f>IF(D39=0,"",VLOOKUP($D39,seznam!$A$52:$F$5035,5,FALSE))</f>
        <v/>
      </c>
      <c r="F39" s="164" t="str">
        <f>IF($D39=0,"",VLOOKUP($D39,'Absolutní-BODY'!$E$2:$W$161,4,FALSE))</f>
        <v/>
      </c>
      <c r="G39" s="164" t="str">
        <f>IF($D39=0,"",VLOOKUP($D39,'Absolutní-BODY'!$E$2:$W$161,5,FALSE))</f>
        <v/>
      </c>
      <c r="H39" s="164" t="str">
        <f>IF($D39=0,"",VLOOKUP($D39,'Absolutní-BODY'!$E$2:$W$161,6,FALSE))</f>
        <v/>
      </c>
      <c r="I39" s="164" t="str">
        <f>IF($D39=0,"",VLOOKUP($D39,'Absolutní-BODY'!$E$2:$W$161,7,FALSE))</f>
        <v/>
      </c>
      <c r="J39" s="164" t="str">
        <f>IF($D39=0,"",VLOOKUP($D39,'Absolutní-BODY'!$E$2:$W$161,8,FALSE))</f>
        <v/>
      </c>
      <c r="K39" s="164" t="str">
        <f>IF($D39=0,"",VLOOKUP($D39,'Absolutní-BODY'!$E$2:$W$161,9,FALSE))</f>
        <v/>
      </c>
      <c r="L39" s="164" t="str">
        <f>IF($D39=0,"",VLOOKUP($D39,'Absolutní-BODY'!$E$2:$W$161,10,FALSE))</f>
        <v/>
      </c>
      <c r="M39" s="164" t="str">
        <f>IF($D39=0,"",VLOOKUP($D39,'Absolutní-BODY'!$E$2:$W$161,11,FALSE))</f>
        <v/>
      </c>
      <c r="N39" s="170" t="str">
        <f t="shared" si="4"/>
        <v/>
      </c>
      <c r="O39" s="33" t="str">
        <f t="shared" si="5"/>
        <v/>
      </c>
      <c r="P39" s="33" t="str">
        <f t="shared" si="6"/>
        <v/>
      </c>
      <c r="Q39" s="33" t="str">
        <f t="shared" si="7"/>
        <v/>
      </c>
      <c r="R39" s="161"/>
      <c r="S39" s="161"/>
      <c r="T39" s="161"/>
      <c r="U39" s="161"/>
    </row>
    <row r="40" spans="1:21" x14ac:dyDescent="0.25">
      <c r="A40" s="181">
        <v>38</v>
      </c>
      <c r="B40" s="165" t="str">
        <f>IF(D40=0,"",VLOOKUP($D40,seznam!$A$52:$F$5035,2,FALSE))</f>
        <v/>
      </c>
      <c r="C40" s="166" t="str">
        <f>IF(D40=0,"",VLOOKUP($D40,seznam!$A$52:$F$5035,3,FALSE))</f>
        <v/>
      </c>
      <c r="D40" s="167"/>
      <c r="E40" s="164" t="str">
        <f>IF(D40=0,"",VLOOKUP($D40,seznam!$A$52:$F$5035,5,FALSE))</f>
        <v/>
      </c>
      <c r="F40" s="164" t="str">
        <f>IF($D40=0,"",VLOOKUP($D40,'Absolutní-BODY'!$E$2:$W$161,4,FALSE))</f>
        <v/>
      </c>
      <c r="G40" s="164" t="str">
        <f>IF($D40=0,"",VLOOKUP($D40,'Absolutní-BODY'!$E$2:$W$161,5,FALSE))</f>
        <v/>
      </c>
      <c r="H40" s="164" t="str">
        <f>IF($D40=0,"",VLOOKUP($D40,'Absolutní-BODY'!$E$2:$W$161,6,FALSE))</f>
        <v/>
      </c>
      <c r="I40" s="164" t="str">
        <f>IF($D40=0,"",VLOOKUP($D40,'Absolutní-BODY'!$E$2:$W$161,7,FALSE))</f>
        <v/>
      </c>
      <c r="J40" s="164" t="str">
        <f>IF($D40=0,"",VLOOKUP($D40,'Absolutní-BODY'!$E$2:$W$161,8,FALSE))</f>
        <v/>
      </c>
      <c r="K40" s="164" t="str">
        <f>IF($D40=0,"",VLOOKUP($D40,'Absolutní-BODY'!$E$2:$W$161,9,FALSE))</f>
        <v/>
      </c>
      <c r="L40" s="164" t="str">
        <f>IF($D40=0,"",VLOOKUP($D40,'Absolutní-BODY'!$E$2:$W$161,10,FALSE))</f>
        <v/>
      </c>
      <c r="M40" s="164" t="str">
        <f>IF($D40=0,"",VLOOKUP($D40,'Absolutní-BODY'!$E$2:$W$161,11,FALSE))</f>
        <v/>
      </c>
      <c r="N40" s="170" t="str">
        <f t="shared" si="4"/>
        <v/>
      </c>
      <c r="O40" s="33" t="str">
        <f t="shared" si="5"/>
        <v/>
      </c>
      <c r="P40" s="33" t="str">
        <f t="shared" si="6"/>
        <v/>
      </c>
      <c r="Q40" s="33" t="str">
        <f t="shared" si="7"/>
        <v/>
      </c>
      <c r="R40" s="161"/>
      <c r="S40" s="161"/>
      <c r="T40" s="161"/>
      <c r="U40" s="161"/>
    </row>
    <row r="41" spans="1:21" x14ac:dyDescent="0.25">
      <c r="A41" s="181">
        <v>39</v>
      </c>
      <c r="B41" s="165" t="str">
        <f>IF(D41=0,"",VLOOKUP($D41,seznam!$A$52:$F$5035,2,FALSE))</f>
        <v/>
      </c>
      <c r="C41" s="166" t="str">
        <f>IF(D41=0,"",VLOOKUP($D41,seznam!$A$52:$F$5035,3,FALSE))</f>
        <v/>
      </c>
      <c r="D41" s="167"/>
      <c r="E41" s="164" t="str">
        <f>IF(D41=0,"",VLOOKUP($D41,seznam!$A$52:$F$5035,5,FALSE))</f>
        <v/>
      </c>
      <c r="F41" s="164" t="str">
        <f>IF($D41=0,"",VLOOKUP($D41,'Absolutní-BODY'!$E$2:$W$161,4,FALSE))</f>
        <v/>
      </c>
      <c r="G41" s="164" t="str">
        <f>IF($D41=0,"",VLOOKUP($D41,'Absolutní-BODY'!$E$2:$W$161,5,FALSE))</f>
        <v/>
      </c>
      <c r="H41" s="164" t="str">
        <f>IF($D41=0,"",VLOOKUP($D41,'Absolutní-BODY'!$E$2:$W$161,6,FALSE))</f>
        <v/>
      </c>
      <c r="I41" s="164" t="str">
        <f>IF($D41=0,"",VLOOKUP($D41,'Absolutní-BODY'!$E$2:$W$161,7,FALSE))</f>
        <v/>
      </c>
      <c r="J41" s="164" t="str">
        <f>IF($D41=0,"",VLOOKUP($D41,'Absolutní-BODY'!$E$2:$W$161,8,FALSE))</f>
        <v/>
      </c>
      <c r="K41" s="164" t="str">
        <f>IF($D41=0,"",VLOOKUP($D41,'Absolutní-BODY'!$E$2:$W$161,9,FALSE))</f>
        <v/>
      </c>
      <c r="L41" s="164" t="str">
        <f>IF($D41=0,"",VLOOKUP($D41,'Absolutní-BODY'!$E$2:$W$161,10,FALSE))</f>
        <v/>
      </c>
      <c r="M41" s="164" t="str">
        <f>IF($D41=0,"",VLOOKUP($D41,'Absolutní-BODY'!$E$2:$W$161,11,FALSE))</f>
        <v/>
      </c>
      <c r="N41" s="170" t="str">
        <f t="shared" si="4"/>
        <v/>
      </c>
      <c r="O41" s="33" t="str">
        <f t="shared" si="5"/>
        <v/>
      </c>
      <c r="P41" s="33" t="str">
        <f t="shared" si="6"/>
        <v/>
      </c>
      <c r="Q41" s="33" t="str">
        <f t="shared" si="7"/>
        <v/>
      </c>
      <c r="R41" s="161"/>
      <c r="S41" s="161"/>
      <c r="T41" s="161"/>
      <c r="U41" s="161"/>
    </row>
    <row r="42" spans="1:21" x14ac:dyDescent="0.25">
      <c r="A42" s="181">
        <v>40</v>
      </c>
      <c r="B42" s="165" t="str">
        <f>IF(D42=0,"",VLOOKUP($D42,seznam!$A$52:$F$5035,2,FALSE))</f>
        <v/>
      </c>
      <c r="C42" s="166" t="str">
        <f>IF(D42=0,"",VLOOKUP($D42,seznam!$A$52:$F$5035,3,FALSE))</f>
        <v/>
      </c>
      <c r="D42" s="167"/>
      <c r="E42" s="164" t="str">
        <f>IF(D42=0,"",VLOOKUP($D42,seznam!$A$52:$F$5035,5,FALSE))</f>
        <v/>
      </c>
      <c r="F42" s="164" t="str">
        <f>IF($D42=0,"",VLOOKUP($D42,'Absolutní-BODY'!$E$2:$W$161,4,FALSE))</f>
        <v/>
      </c>
      <c r="G42" s="164" t="str">
        <f>IF($D42=0,"",VLOOKUP($D42,'Absolutní-BODY'!$E$2:$W$161,5,FALSE))</f>
        <v/>
      </c>
      <c r="H42" s="164" t="str">
        <f>IF($D42=0,"",VLOOKUP($D42,'Absolutní-BODY'!$E$2:$W$161,6,FALSE))</f>
        <v/>
      </c>
      <c r="I42" s="164" t="str">
        <f>IF($D42=0,"",VLOOKUP($D42,'Absolutní-BODY'!$E$2:$W$161,7,FALSE))</f>
        <v/>
      </c>
      <c r="J42" s="164" t="str">
        <f>IF($D42=0,"",VLOOKUP($D42,'Absolutní-BODY'!$E$2:$W$161,8,FALSE))</f>
        <v/>
      </c>
      <c r="K42" s="164" t="str">
        <f>IF($D42=0,"",VLOOKUP($D42,'Absolutní-BODY'!$E$2:$W$161,9,FALSE))</f>
        <v/>
      </c>
      <c r="L42" s="164" t="str">
        <f>IF($D42=0,"",VLOOKUP($D42,'Absolutní-BODY'!$E$2:$W$161,10,FALSE))</f>
        <v/>
      </c>
      <c r="M42" s="164" t="str">
        <f>IF($D42=0,"",VLOOKUP($D42,'Absolutní-BODY'!$E$2:$W$161,11,FALSE))</f>
        <v/>
      </c>
      <c r="N42" s="170" t="str">
        <f t="shared" si="4"/>
        <v/>
      </c>
      <c r="O42" s="33" t="str">
        <f t="shared" si="5"/>
        <v/>
      </c>
      <c r="P42" s="33" t="str">
        <f t="shared" si="6"/>
        <v/>
      </c>
      <c r="Q42" s="33" t="str">
        <f t="shared" si="7"/>
        <v/>
      </c>
      <c r="R42" s="161"/>
      <c r="S42" s="161"/>
      <c r="T42" s="161"/>
      <c r="U42" s="161"/>
    </row>
    <row r="43" spans="1:21" x14ac:dyDescent="0.25">
      <c r="A43" s="181">
        <v>41</v>
      </c>
      <c r="B43" s="165" t="str">
        <f>IF(D43=0,"",VLOOKUP($D43,seznam!$A$52:$F$5035,2,FALSE))</f>
        <v/>
      </c>
      <c r="C43" s="166" t="str">
        <f>IF(D43=0,"",VLOOKUP($D43,seznam!$A$52:$F$5035,3,FALSE))</f>
        <v/>
      </c>
      <c r="D43" s="163"/>
      <c r="E43" s="164" t="str">
        <f>IF(D43=0,"",VLOOKUP($D43,seznam!$A$52:$F$5035,5,FALSE))</f>
        <v/>
      </c>
      <c r="F43" s="164" t="str">
        <f>IF($D43=0,"",VLOOKUP($D43,'Absolutní-BODY'!$E$2:$W$161,4,FALSE))</f>
        <v/>
      </c>
      <c r="G43" s="164" t="str">
        <f>IF($D43=0,"",VLOOKUP($D43,'Absolutní-BODY'!$E$2:$W$161,5,FALSE))</f>
        <v/>
      </c>
      <c r="H43" s="164" t="str">
        <f>IF($D43=0,"",VLOOKUP($D43,'Absolutní-BODY'!$E$2:$W$161,6,FALSE))</f>
        <v/>
      </c>
      <c r="I43" s="164" t="str">
        <f>IF($D43=0,"",VLOOKUP($D43,'Absolutní-BODY'!$E$2:$W$161,7,FALSE))</f>
        <v/>
      </c>
      <c r="J43" s="164" t="str">
        <f>IF($D43=0,"",VLOOKUP($D43,'Absolutní-BODY'!$E$2:$W$161,8,FALSE))</f>
        <v/>
      </c>
      <c r="K43" s="164" t="str">
        <f>IF($D43=0,"",VLOOKUP($D43,'Absolutní-BODY'!$E$2:$W$161,9,FALSE))</f>
        <v/>
      </c>
      <c r="L43" s="164" t="str">
        <f>IF($D43=0,"",VLOOKUP($D43,'Absolutní-BODY'!$E$2:$W$161,10,FALSE))</f>
        <v/>
      </c>
      <c r="M43" s="164" t="str">
        <f>IF($D43=0,"",VLOOKUP($D43,'Absolutní-BODY'!$E$2:$W$161,11,FALSE))</f>
        <v/>
      </c>
      <c r="N43" s="170" t="str">
        <f t="shared" si="4"/>
        <v/>
      </c>
      <c r="O43" s="33" t="str">
        <f t="shared" si="5"/>
        <v/>
      </c>
      <c r="P43" s="33" t="str">
        <f t="shared" si="6"/>
        <v/>
      </c>
      <c r="Q43" s="33" t="str">
        <f t="shared" si="7"/>
        <v/>
      </c>
      <c r="R43" s="161"/>
      <c r="S43" s="161"/>
      <c r="T43" s="161"/>
      <c r="U43" s="161"/>
    </row>
    <row r="44" spans="1:21" x14ac:dyDescent="0.25">
      <c r="A44" s="181">
        <v>42</v>
      </c>
      <c r="B44" s="165" t="str">
        <f>IF(D44=0,"",VLOOKUP($D44,seznam!$A$52:$F$5035,2,FALSE))</f>
        <v/>
      </c>
      <c r="C44" s="166" t="str">
        <f>IF(D44=0,"",VLOOKUP($D44,seznam!$A$52:$F$5035,3,FALSE))</f>
        <v/>
      </c>
      <c r="D44" s="167"/>
      <c r="E44" s="164" t="str">
        <f>IF(D44=0,"",VLOOKUP($D44,seznam!$A$52:$F$5035,5,FALSE))</f>
        <v/>
      </c>
      <c r="F44" s="164" t="str">
        <f>IF($D44=0,"",VLOOKUP($D44,'Absolutní-BODY'!$E$2:$W$161,4,FALSE))</f>
        <v/>
      </c>
      <c r="G44" s="164" t="str">
        <f>IF($D44=0,"",VLOOKUP($D44,'Absolutní-BODY'!$E$2:$W$161,5,FALSE))</f>
        <v/>
      </c>
      <c r="H44" s="164" t="str">
        <f>IF($D44=0,"",VLOOKUP($D44,'Absolutní-BODY'!$E$2:$W$161,6,FALSE))</f>
        <v/>
      </c>
      <c r="I44" s="164" t="str">
        <f>IF($D44=0,"",VLOOKUP($D44,'Absolutní-BODY'!$E$2:$W$161,7,FALSE))</f>
        <v/>
      </c>
      <c r="J44" s="164" t="str">
        <f>IF($D44=0,"",VLOOKUP($D44,'Absolutní-BODY'!$E$2:$W$161,8,FALSE))</f>
        <v/>
      </c>
      <c r="K44" s="164" t="str">
        <f>IF($D44=0,"",VLOOKUP($D44,'Absolutní-BODY'!$E$2:$W$161,9,FALSE))</f>
        <v/>
      </c>
      <c r="L44" s="164" t="str">
        <f>IF($D44=0,"",VLOOKUP($D44,'Absolutní-BODY'!$E$2:$W$161,10,FALSE))</f>
        <v/>
      </c>
      <c r="M44" s="164" t="str">
        <f>IF($D44=0,"",VLOOKUP($D44,'Absolutní-BODY'!$E$2:$W$161,11,FALSE))</f>
        <v/>
      </c>
      <c r="N44" s="170" t="str">
        <f t="shared" si="4"/>
        <v/>
      </c>
      <c r="O44" s="33" t="str">
        <f t="shared" si="5"/>
        <v/>
      </c>
      <c r="P44" s="33" t="str">
        <f t="shared" si="6"/>
        <v/>
      </c>
      <c r="Q44" s="33" t="str">
        <f t="shared" si="7"/>
        <v/>
      </c>
      <c r="R44" s="161"/>
      <c r="S44" s="161"/>
      <c r="T44" s="161"/>
      <c r="U44" s="161"/>
    </row>
    <row r="45" spans="1:21" x14ac:dyDescent="0.25">
      <c r="A45" s="181">
        <v>43</v>
      </c>
      <c r="B45" s="165" t="str">
        <f>IF(D45=0,"",VLOOKUP($D45,seznam!$A$52:$F$5035,2,FALSE))</f>
        <v/>
      </c>
      <c r="C45" s="166" t="str">
        <f>IF(D45=0,"",VLOOKUP($D45,seznam!$A$52:$F$5035,3,FALSE))</f>
        <v/>
      </c>
      <c r="D45" s="167"/>
      <c r="E45" s="164" t="str">
        <f>IF(D45=0,"",VLOOKUP($D45,seznam!$A$52:$F$5035,5,FALSE))</f>
        <v/>
      </c>
      <c r="F45" s="164" t="str">
        <f>IF($D45=0,"",VLOOKUP($D45,'Absolutní-BODY'!$E$2:$W$161,4,FALSE))</f>
        <v/>
      </c>
      <c r="G45" s="164" t="str">
        <f>IF($D45=0,"",VLOOKUP($D45,'Absolutní-BODY'!$E$2:$W$161,5,FALSE))</f>
        <v/>
      </c>
      <c r="H45" s="164" t="str">
        <f>IF($D45=0,"",VLOOKUP($D45,'Absolutní-BODY'!$E$2:$W$161,6,FALSE))</f>
        <v/>
      </c>
      <c r="I45" s="164" t="str">
        <f>IF($D45=0,"",VLOOKUP($D45,'Absolutní-BODY'!$E$2:$W$161,7,FALSE))</f>
        <v/>
      </c>
      <c r="J45" s="164" t="str">
        <f>IF($D45=0,"",VLOOKUP($D45,'Absolutní-BODY'!$E$2:$W$161,8,FALSE))</f>
        <v/>
      </c>
      <c r="K45" s="164" t="str">
        <f>IF($D45=0,"",VLOOKUP($D45,'Absolutní-BODY'!$E$2:$W$161,9,FALSE))</f>
        <v/>
      </c>
      <c r="L45" s="164" t="str">
        <f>IF($D45=0,"",VLOOKUP($D45,'Absolutní-BODY'!$E$2:$W$161,10,FALSE))</f>
        <v/>
      </c>
      <c r="M45" s="164" t="str">
        <f>IF($D45=0,"",VLOOKUP($D45,'Absolutní-BODY'!$E$2:$W$161,11,FALSE))</f>
        <v/>
      </c>
      <c r="N45" s="170" t="str">
        <f t="shared" si="4"/>
        <v/>
      </c>
      <c r="O45" s="33" t="str">
        <f t="shared" si="5"/>
        <v/>
      </c>
      <c r="P45" s="33" t="str">
        <f t="shared" si="6"/>
        <v/>
      </c>
      <c r="Q45" s="33" t="str">
        <f t="shared" si="7"/>
        <v/>
      </c>
      <c r="R45" s="161"/>
      <c r="S45" s="161"/>
      <c r="T45" s="161"/>
      <c r="U45" s="161"/>
    </row>
    <row r="46" spans="1:21" x14ac:dyDescent="0.25">
      <c r="A46" s="181">
        <v>44</v>
      </c>
      <c r="B46" s="165" t="str">
        <f>IF(D46=0,"",VLOOKUP($D46,seznam!$A$52:$F$5035,2,FALSE))</f>
        <v/>
      </c>
      <c r="C46" s="166" t="str">
        <f>IF(D46=0,"",VLOOKUP($D46,seznam!$A$52:$F$5035,3,FALSE))</f>
        <v/>
      </c>
      <c r="D46" s="167"/>
      <c r="E46" s="164" t="str">
        <f>IF(D46=0,"",VLOOKUP($D46,seznam!$A$52:$F$5035,5,FALSE))</f>
        <v/>
      </c>
      <c r="F46" s="164" t="str">
        <f>IF($D46=0,"",VLOOKUP($D46,'Absolutní-BODY'!$E$2:$W$161,4,FALSE))</f>
        <v/>
      </c>
      <c r="G46" s="164" t="str">
        <f>IF($D46=0,"",VLOOKUP($D46,'Absolutní-BODY'!$E$2:$W$161,5,FALSE))</f>
        <v/>
      </c>
      <c r="H46" s="164" t="str">
        <f>IF($D46=0,"",VLOOKUP($D46,'Absolutní-BODY'!$E$2:$W$161,6,FALSE))</f>
        <v/>
      </c>
      <c r="I46" s="164" t="str">
        <f>IF($D46=0,"",VLOOKUP($D46,'Absolutní-BODY'!$E$2:$W$161,7,FALSE))</f>
        <v/>
      </c>
      <c r="J46" s="164" t="str">
        <f>IF($D46=0,"",VLOOKUP($D46,'Absolutní-BODY'!$E$2:$W$161,8,FALSE))</f>
        <v/>
      </c>
      <c r="K46" s="164" t="str">
        <f>IF($D46=0,"",VLOOKUP($D46,'Absolutní-BODY'!$E$2:$W$161,9,FALSE))</f>
        <v/>
      </c>
      <c r="L46" s="164" t="str">
        <f>IF($D46=0,"",VLOOKUP($D46,'Absolutní-BODY'!$E$2:$W$161,10,FALSE))</f>
        <v/>
      </c>
      <c r="M46" s="164" t="str">
        <f>IF($D46=0,"",VLOOKUP($D46,'Absolutní-BODY'!$E$2:$W$161,11,FALSE))</f>
        <v/>
      </c>
      <c r="N46" s="170" t="str">
        <f t="shared" si="4"/>
        <v/>
      </c>
      <c r="O46" s="33" t="str">
        <f t="shared" si="5"/>
        <v/>
      </c>
      <c r="P46" s="33" t="str">
        <f t="shared" si="6"/>
        <v/>
      </c>
      <c r="Q46" s="33" t="str">
        <f t="shared" si="7"/>
        <v/>
      </c>
      <c r="R46" s="161"/>
      <c r="S46" s="161"/>
      <c r="T46" s="161"/>
      <c r="U46" s="161"/>
    </row>
    <row r="47" spans="1:21" x14ac:dyDescent="0.25">
      <c r="A47" s="181">
        <v>45</v>
      </c>
      <c r="B47" s="165" t="str">
        <f>IF(D47=0,"",VLOOKUP($D47,seznam!$A$52:$F$5035,2,FALSE))</f>
        <v/>
      </c>
      <c r="C47" s="166" t="str">
        <f>IF(D47=0,"",VLOOKUP($D47,seznam!$A$52:$F$5035,3,FALSE))</f>
        <v/>
      </c>
      <c r="D47" s="167"/>
      <c r="E47" s="164" t="str">
        <f>IF(D47=0,"",VLOOKUP($D47,seznam!$A$52:$F$5035,5,FALSE))</f>
        <v/>
      </c>
      <c r="F47" s="164" t="str">
        <f>IF($D47=0,"",VLOOKUP($D47,'Absolutní-BODY'!$E$2:$W$161,4,FALSE))</f>
        <v/>
      </c>
      <c r="G47" s="164" t="str">
        <f>IF($D47=0,"",VLOOKUP($D47,'Absolutní-BODY'!$E$2:$W$161,5,FALSE))</f>
        <v/>
      </c>
      <c r="H47" s="164" t="str">
        <f>IF($D47=0,"",VLOOKUP($D47,'Absolutní-BODY'!$E$2:$W$161,6,FALSE))</f>
        <v/>
      </c>
      <c r="I47" s="164" t="str">
        <f>IF($D47=0,"",VLOOKUP($D47,'Absolutní-BODY'!$E$2:$W$161,7,FALSE))</f>
        <v/>
      </c>
      <c r="J47" s="164" t="str">
        <f>IF($D47=0,"",VLOOKUP($D47,'Absolutní-BODY'!$E$2:$W$161,8,FALSE))</f>
        <v/>
      </c>
      <c r="K47" s="164" t="str">
        <f>IF($D47=0,"",VLOOKUP($D47,'Absolutní-BODY'!$E$2:$W$161,9,FALSE))</f>
        <v/>
      </c>
      <c r="L47" s="164" t="str">
        <f>IF($D47=0,"",VLOOKUP($D47,'Absolutní-BODY'!$E$2:$W$161,10,FALSE))</f>
        <v/>
      </c>
      <c r="M47" s="164" t="str">
        <f>IF($D47=0,"",VLOOKUP($D47,'Absolutní-BODY'!$E$2:$W$161,11,FALSE))</f>
        <v/>
      </c>
      <c r="N47" s="170" t="str">
        <f t="shared" si="4"/>
        <v/>
      </c>
      <c r="O47" s="33" t="str">
        <f t="shared" si="5"/>
        <v/>
      </c>
      <c r="P47" s="33" t="str">
        <f t="shared" si="6"/>
        <v/>
      </c>
      <c r="Q47" s="33" t="str">
        <f t="shared" si="7"/>
        <v/>
      </c>
      <c r="R47" s="161"/>
      <c r="S47" s="161"/>
      <c r="T47" s="161"/>
      <c r="U47" s="161"/>
    </row>
    <row r="48" spans="1:21" x14ac:dyDescent="0.25">
      <c r="A48" s="181">
        <v>46</v>
      </c>
      <c r="B48" s="165" t="str">
        <f>IF(D48=0,"",VLOOKUP($D48,seznam!$A$52:$F$5035,2,FALSE))</f>
        <v/>
      </c>
      <c r="C48" s="166" t="str">
        <f>IF(D48=0,"",VLOOKUP($D48,seznam!$A$52:$F$5035,3,FALSE))</f>
        <v/>
      </c>
      <c r="D48" s="167"/>
      <c r="E48" s="164" t="str">
        <f>IF(D48=0,"",VLOOKUP($D48,seznam!$A$52:$F$5035,5,FALSE))</f>
        <v/>
      </c>
      <c r="F48" s="164" t="str">
        <f>IF($D48=0,"",VLOOKUP($D48,'Absolutní-BODY'!$E$2:$W$161,4,FALSE))</f>
        <v/>
      </c>
      <c r="G48" s="164" t="str">
        <f>IF($D48=0,"",VLOOKUP($D48,'Absolutní-BODY'!$E$2:$W$161,5,FALSE))</f>
        <v/>
      </c>
      <c r="H48" s="164" t="str">
        <f>IF($D48=0,"",VLOOKUP($D48,'Absolutní-BODY'!$E$2:$W$161,6,FALSE))</f>
        <v/>
      </c>
      <c r="I48" s="164" t="str">
        <f>IF($D48=0,"",VLOOKUP($D48,'Absolutní-BODY'!$E$2:$W$161,7,FALSE))</f>
        <v/>
      </c>
      <c r="J48" s="164" t="str">
        <f>IF($D48=0,"",VLOOKUP($D48,'Absolutní-BODY'!$E$2:$W$161,8,FALSE))</f>
        <v/>
      </c>
      <c r="K48" s="164" t="str">
        <f>IF($D48=0,"",VLOOKUP($D48,'Absolutní-BODY'!$E$2:$W$161,9,FALSE))</f>
        <v/>
      </c>
      <c r="L48" s="164" t="str">
        <f>IF($D48=0,"",VLOOKUP($D48,'Absolutní-BODY'!$E$2:$W$161,10,FALSE))</f>
        <v/>
      </c>
      <c r="M48" s="164" t="str">
        <f>IF($D48=0,"",VLOOKUP($D48,'Absolutní-BODY'!$E$2:$W$161,11,FALSE))</f>
        <v/>
      </c>
      <c r="N48" s="170" t="str">
        <f t="shared" si="4"/>
        <v/>
      </c>
      <c r="O48" s="33" t="str">
        <f t="shared" si="5"/>
        <v/>
      </c>
      <c r="P48" s="33" t="str">
        <f t="shared" si="6"/>
        <v/>
      </c>
      <c r="Q48" s="33" t="str">
        <f t="shared" si="7"/>
        <v/>
      </c>
      <c r="R48" s="161"/>
      <c r="S48" s="161"/>
      <c r="T48" s="161"/>
      <c r="U48" s="161"/>
    </row>
    <row r="49" spans="1:21" x14ac:dyDescent="0.25">
      <c r="A49" s="181">
        <v>47</v>
      </c>
      <c r="B49" s="162" t="str">
        <f>IF(D49=0,"",VLOOKUP($D49,seznam!$A$52:$F$5035,2,FALSE))</f>
        <v/>
      </c>
      <c r="C49" s="162" t="str">
        <f>IF(D49=0,"",VLOOKUP($D49,seznam!$A$52:$F$5035,3,FALSE))</f>
        <v/>
      </c>
      <c r="D49" s="163"/>
      <c r="E49" s="164" t="str">
        <f>IF(D49=0,"",VLOOKUP($D49,seznam!$A$52:$F$5035,5,FALSE))</f>
        <v/>
      </c>
      <c r="F49" s="164" t="str">
        <f>IF($D49=0,"",VLOOKUP($D49,'Absolutní-BODY'!$E$2:$W$161,4,FALSE))</f>
        <v/>
      </c>
      <c r="G49" s="164" t="str">
        <f>IF($D49=0,"",VLOOKUP($D49,'Absolutní-BODY'!$E$2:$W$161,5,FALSE))</f>
        <v/>
      </c>
      <c r="H49" s="164" t="str">
        <f>IF($D49=0,"",VLOOKUP($D49,'Absolutní-BODY'!$E$2:$W$161,6,FALSE))</f>
        <v/>
      </c>
      <c r="I49" s="164" t="str">
        <f>IF($D49=0,"",VLOOKUP($D49,'Absolutní-BODY'!$E$2:$W$161,7,FALSE))</f>
        <v/>
      </c>
      <c r="J49" s="164" t="str">
        <f>IF($D49=0,"",VLOOKUP($D49,'Absolutní-BODY'!$E$2:$W$161,8,FALSE))</f>
        <v/>
      </c>
      <c r="K49" s="164" t="str">
        <f>IF($D49=0,"",VLOOKUP($D49,'Absolutní-BODY'!$E$2:$W$161,9,FALSE))</f>
        <v/>
      </c>
      <c r="L49" s="164" t="str">
        <f>IF($D49=0,"",VLOOKUP($D49,'Absolutní-BODY'!$E$2:$W$161,10,FALSE))</f>
        <v/>
      </c>
      <c r="M49" s="164" t="str">
        <f>IF($D49=0,"",VLOOKUP($D49,'Absolutní-BODY'!$E$2:$W$161,11,FALSE))</f>
        <v/>
      </c>
      <c r="N49" s="170" t="str">
        <f t="shared" si="4"/>
        <v/>
      </c>
      <c r="O49" s="33" t="str">
        <f t="shared" si="5"/>
        <v/>
      </c>
      <c r="P49" s="33" t="str">
        <f t="shared" si="6"/>
        <v/>
      </c>
      <c r="Q49" s="33" t="str">
        <f t="shared" si="7"/>
        <v/>
      </c>
      <c r="R49" s="161"/>
      <c r="S49" s="161"/>
      <c r="T49" s="161"/>
      <c r="U49" s="161"/>
    </row>
    <row r="50" spans="1:21" x14ac:dyDescent="0.25">
      <c r="A50" s="181">
        <v>48</v>
      </c>
      <c r="B50" s="165" t="str">
        <f>IF(D50=0,"",VLOOKUP($D50,seznam!$A$52:$F$5035,2,FALSE))</f>
        <v/>
      </c>
      <c r="C50" s="166" t="str">
        <f>IF(D50=0,"",VLOOKUP($D50,seznam!$A$52:$F$5035,3,FALSE))</f>
        <v/>
      </c>
      <c r="D50" s="167"/>
      <c r="E50" s="164" t="str">
        <f>IF(D50=0,"",VLOOKUP($D50,seznam!$A$52:$F$5035,5,FALSE))</f>
        <v/>
      </c>
      <c r="F50" s="164" t="str">
        <f>IF($D50=0,"",VLOOKUP($D50,'Absolutní-BODY'!$E$2:$W$161,4,FALSE))</f>
        <v/>
      </c>
      <c r="G50" s="164" t="str">
        <f>IF($D50=0,"",VLOOKUP($D50,'Absolutní-BODY'!$E$2:$W$161,5,FALSE))</f>
        <v/>
      </c>
      <c r="H50" s="164" t="str">
        <f>IF($D50=0,"",VLOOKUP($D50,'Absolutní-BODY'!$E$2:$W$161,6,FALSE))</f>
        <v/>
      </c>
      <c r="I50" s="164" t="str">
        <f>IF($D50=0,"",VLOOKUP($D50,'Absolutní-BODY'!$E$2:$W$161,7,FALSE))</f>
        <v/>
      </c>
      <c r="J50" s="164" t="str">
        <f>IF($D50=0,"",VLOOKUP($D50,'Absolutní-BODY'!$E$2:$W$161,8,FALSE))</f>
        <v/>
      </c>
      <c r="K50" s="164" t="str">
        <f>IF($D50=0,"",VLOOKUP($D50,'Absolutní-BODY'!$E$2:$W$161,9,FALSE))</f>
        <v/>
      </c>
      <c r="L50" s="164" t="str">
        <f>IF($D50=0,"",VLOOKUP($D50,'Absolutní-BODY'!$E$2:$W$161,10,FALSE))</f>
        <v/>
      </c>
      <c r="M50" s="164" t="str">
        <f>IF($D50=0,"",VLOOKUP($D50,'Absolutní-BODY'!$E$2:$W$161,11,FALSE))</f>
        <v/>
      </c>
      <c r="N50" s="170" t="str">
        <f t="shared" si="4"/>
        <v/>
      </c>
      <c r="O50" s="33" t="str">
        <f t="shared" si="5"/>
        <v/>
      </c>
      <c r="P50" s="33" t="str">
        <f t="shared" si="6"/>
        <v/>
      </c>
      <c r="Q50" s="33" t="str">
        <f t="shared" si="7"/>
        <v/>
      </c>
      <c r="R50" s="161"/>
      <c r="S50" s="161"/>
      <c r="T50" s="161"/>
      <c r="U50" s="161"/>
    </row>
    <row r="51" spans="1:21" x14ac:dyDescent="0.25">
      <c r="A51" s="181">
        <v>49</v>
      </c>
      <c r="B51" s="165" t="str">
        <f>IF(D51=0,"",VLOOKUP($D51,seznam!$A$52:$F$5035,2,FALSE))</f>
        <v/>
      </c>
      <c r="C51" s="166" t="str">
        <f>IF(D51=0,"",VLOOKUP($D51,seznam!$A$52:$F$5035,3,FALSE))</f>
        <v/>
      </c>
      <c r="D51" s="167"/>
      <c r="E51" s="164" t="str">
        <f>IF(D51=0,"",VLOOKUP($D51,seznam!$A$52:$F$5035,5,FALSE))</f>
        <v/>
      </c>
      <c r="F51" s="164" t="str">
        <f>IF($D51=0,"",VLOOKUP($D51,'Absolutní-BODY'!$E$2:$W$161,4,FALSE))</f>
        <v/>
      </c>
      <c r="G51" s="164" t="str">
        <f>IF($D51=0,"",VLOOKUP($D51,'Absolutní-BODY'!$E$2:$W$161,5,FALSE))</f>
        <v/>
      </c>
      <c r="H51" s="164" t="str">
        <f>IF($D51=0,"",VLOOKUP($D51,'Absolutní-BODY'!$E$2:$W$161,6,FALSE))</f>
        <v/>
      </c>
      <c r="I51" s="164" t="str">
        <f>IF($D51=0,"",VLOOKUP($D51,'Absolutní-BODY'!$E$2:$W$161,7,FALSE))</f>
        <v/>
      </c>
      <c r="J51" s="164" t="str">
        <f>IF($D51=0,"",VLOOKUP($D51,'Absolutní-BODY'!$E$2:$W$161,8,FALSE))</f>
        <v/>
      </c>
      <c r="K51" s="164" t="str">
        <f>IF($D51=0,"",VLOOKUP($D51,'Absolutní-BODY'!$E$2:$W$161,9,FALSE))</f>
        <v/>
      </c>
      <c r="L51" s="164" t="str">
        <f>IF($D51=0,"",VLOOKUP($D51,'Absolutní-BODY'!$E$2:$W$161,10,FALSE))</f>
        <v/>
      </c>
      <c r="M51" s="164" t="str">
        <f>IF($D51=0,"",VLOOKUP($D51,'Absolutní-BODY'!$E$2:$W$161,11,FALSE))</f>
        <v/>
      </c>
      <c r="N51" s="170" t="str">
        <f t="shared" si="4"/>
        <v/>
      </c>
      <c r="O51" s="33" t="str">
        <f t="shared" si="5"/>
        <v/>
      </c>
      <c r="P51" s="33" t="str">
        <f t="shared" si="6"/>
        <v/>
      </c>
      <c r="Q51" s="33" t="str">
        <f t="shared" si="7"/>
        <v/>
      </c>
      <c r="R51" s="161"/>
      <c r="S51" s="161"/>
      <c r="T51" s="161"/>
      <c r="U51" s="161"/>
    </row>
    <row r="52" spans="1:21" x14ac:dyDescent="0.25">
      <c r="A52" s="181">
        <v>50</v>
      </c>
      <c r="B52" s="162" t="str">
        <f>IF(D52=0,"",VLOOKUP($D52,seznam!$A$52:$F$5035,2,FALSE))</f>
        <v/>
      </c>
      <c r="C52" s="162" t="str">
        <f>IF(D52=0,"",VLOOKUP($D52,seznam!$A$52:$F$5035,3,FALSE))</f>
        <v/>
      </c>
      <c r="D52" s="163"/>
      <c r="E52" s="164" t="str">
        <f>IF(D52=0,"",VLOOKUP($D52,seznam!$A$52:$F$5035,5,FALSE))</f>
        <v/>
      </c>
      <c r="F52" s="164" t="str">
        <f>IF($D52=0,"",VLOOKUP($D52,'Absolutní-BODY'!$E$2:$W$161,4,FALSE))</f>
        <v/>
      </c>
      <c r="G52" s="164" t="str">
        <f>IF($D52=0,"",VLOOKUP($D52,'Absolutní-BODY'!$E$2:$W$161,5,FALSE))</f>
        <v/>
      </c>
      <c r="H52" s="164" t="str">
        <f>IF($D52=0,"",VLOOKUP($D52,'Absolutní-BODY'!$E$2:$W$161,6,FALSE))</f>
        <v/>
      </c>
      <c r="I52" s="164" t="str">
        <f>IF($D52=0,"",VLOOKUP($D52,'Absolutní-BODY'!$E$2:$W$161,7,FALSE))</f>
        <v/>
      </c>
      <c r="J52" s="164" t="str">
        <f>IF($D52=0,"",VLOOKUP($D52,'Absolutní-BODY'!$E$2:$W$161,8,FALSE))</f>
        <v/>
      </c>
      <c r="K52" s="164" t="str">
        <f>IF($D52=0,"",VLOOKUP($D52,'Absolutní-BODY'!$E$2:$W$161,9,FALSE))</f>
        <v/>
      </c>
      <c r="L52" s="164" t="str">
        <f>IF($D52=0,"",VLOOKUP($D52,'Absolutní-BODY'!$E$2:$W$161,10,FALSE))</f>
        <v/>
      </c>
      <c r="M52" s="164" t="str">
        <f>IF($D52=0,"",VLOOKUP($D52,'Absolutní-BODY'!$E$2:$W$161,11,FALSE))</f>
        <v/>
      </c>
      <c r="N52" s="170" t="str">
        <f t="shared" si="4"/>
        <v/>
      </c>
      <c r="O52" s="33" t="str">
        <f t="shared" si="5"/>
        <v/>
      </c>
      <c r="P52" s="33" t="str">
        <f t="shared" si="6"/>
        <v/>
      </c>
      <c r="Q52" s="33" t="str">
        <f t="shared" si="7"/>
        <v/>
      </c>
      <c r="R52" s="161"/>
      <c r="S52" s="161"/>
      <c r="T52" s="161"/>
      <c r="U52" s="161"/>
    </row>
    <row r="53" spans="1:21" x14ac:dyDescent="0.25">
      <c r="A53" s="181">
        <v>51</v>
      </c>
      <c r="B53" s="165" t="str">
        <f>IF(D53=0,"",VLOOKUP($D53,seznam!$A$52:$F$5035,2,FALSE))</f>
        <v/>
      </c>
      <c r="C53" s="166" t="str">
        <f>IF(D53=0,"",VLOOKUP($D53,seznam!$A$52:$F$5035,3,FALSE))</f>
        <v/>
      </c>
      <c r="D53" s="167"/>
      <c r="E53" s="164" t="str">
        <f>IF(D53=0,"",VLOOKUP($D53,seznam!$A$52:$F$5035,5,FALSE))</f>
        <v/>
      </c>
      <c r="F53" s="164" t="str">
        <f>IF($D53=0,"",VLOOKUP($D53,'Absolutní-BODY'!$E$2:$W$161,4,FALSE))</f>
        <v/>
      </c>
      <c r="G53" s="164" t="str">
        <f>IF($D53=0,"",VLOOKUP($D53,'Absolutní-BODY'!$E$2:$W$161,5,FALSE))</f>
        <v/>
      </c>
      <c r="H53" s="164" t="str">
        <f>IF($D53=0,"",VLOOKUP($D53,'Absolutní-BODY'!$E$2:$W$161,6,FALSE))</f>
        <v/>
      </c>
      <c r="I53" s="164" t="str">
        <f>IF($D53=0,"",VLOOKUP($D53,'Absolutní-BODY'!$E$2:$W$161,7,FALSE))</f>
        <v/>
      </c>
      <c r="J53" s="164" t="str">
        <f>IF($D53=0,"",VLOOKUP($D53,'Absolutní-BODY'!$E$2:$W$161,8,FALSE))</f>
        <v/>
      </c>
      <c r="K53" s="164" t="str">
        <f>IF($D53=0,"",VLOOKUP($D53,'Absolutní-BODY'!$E$2:$W$161,9,FALSE))</f>
        <v/>
      </c>
      <c r="L53" s="164" t="str">
        <f>IF($D53=0,"",VLOOKUP($D53,'Absolutní-BODY'!$E$2:$W$161,10,FALSE))</f>
        <v/>
      </c>
      <c r="M53" s="164" t="str">
        <f>IF($D53=0,"",VLOOKUP($D53,'Absolutní-BODY'!$E$2:$W$161,11,FALSE))</f>
        <v/>
      </c>
      <c r="N53" s="170" t="str">
        <f t="shared" si="4"/>
        <v/>
      </c>
      <c r="O53" s="33" t="str">
        <f t="shared" si="5"/>
        <v/>
      </c>
      <c r="P53" s="33" t="str">
        <f t="shared" si="6"/>
        <v/>
      </c>
      <c r="Q53" s="33" t="str">
        <f t="shared" si="7"/>
        <v/>
      </c>
      <c r="R53" s="161"/>
      <c r="S53" s="161"/>
      <c r="T53" s="161"/>
      <c r="U53" s="161"/>
    </row>
    <row r="54" spans="1:21" x14ac:dyDescent="0.25">
      <c r="A54" s="181">
        <v>52</v>
      </c>
      <c r="B54" s="165" t="str">
        <f>IF(D54=0,"",VLOOKUP($D54,seznam!$A$52:$F$5035,2,FALSE))</f>
        <v/>
      </c>
      <c r="C54" s="166" t="str">
        <f>IF(D54=0,"",VLOOKUP($D54,seznam!$A$52:$F$5035,3,FALSE))</f>
        <v/>
      </c>
      <c r="D54" s="167"/>
      <c r="E54" s="164" t="str">
        <f>IF(D54=0,"",VLOOKUP($D54,seznam!$A$52:$F$5035,5,FALSE))</f>
        <v/>
      </c>
      <c r="F54" s="164" t="str">
        <f>IF($D54=0,"",VLOOKUP($D54,'Absolutní-BODY'!$E$2:$W$161,4,FALSE))</f>
        <v/>
      </c>
      <c r="G54" s="164" t="str">
        <f>IF($D54=0,"",VLOOKUP($D54,'Absolutní-BODY'!$E$2:$W$161,5,FALSE))</f>
        <v/>
      </c>
      <c r="H54" s="164" t="str">
        <f>IF($D54=0,"",VLOOKUP($D54,'Absolutní-BODY'!$E$2:$W$161,6,FALSE))</f>
        <v/>
      </c>
      <c r="I54" s="164" t="str">
        <f>IF($D54=0,"",VLOOKUP($D54,'Absolutní-BODY'!$E$2:$W$161,7,FALSE))</f>
        <v/>
      </c>
      <c r="J54" s="164" t="str">
        <f>IF($D54=0,"",VLOOKUP($D54,'Absolutní-BODY'!$E$2:$W$161,8,FALSE))</f>
        <v/>
      </c>
      <c r="K54" s="164" t="str">
        <f>IF($D54=0,"",VLOOKUP($D54,'Absolutní-BODY'!$E$2:$W$161,9,FALSE))</f>
        <v/>
      </c>
      <c r="L54" s="164" t="str">
        <f>IF($D54=0,"",VLOOKUP($D54,'Absolutní-BODY'!$E$2:$W$161,10,FALSE))</f>
        <v/>
      </c>
      <c r="M54" s="164" t="str">
        <f>IF($D54=0,"",VLOOKUP($D54,'Absolutní-BODY'!$E$2:$W$161,11,FALSE))</f>
        <v/>
      </c>
      <c r="N54" s="170" t="str">
        <f t="shared" si="4"/>
        <v/>
      </c>
      <c r="O54" s="33" t="str">
        <f t="shared" si="5"/>
        <v/>
      </c>
      <c r="P54" s="33" t="str">
        <f t="shared" si="6"/>
        <v/>
      </c>
      <c r="Q54" s="33" t="str">
        <f t="shared" si="7"/>
        <v/>
      </c>
      <c r="R54" s="161"/>
      <c r="S54" s="161"/>
      <c r="T54" s="161"/>
      <c r="U54" s="161"/>
    </row>
    <row r="55" spans="1:21" x14ac:dyDescent="0.25">
      <c r="A55" s="181">
        <v>53</v>
      </c>
      <c r="B55" s="162" t="str">
        <f>IF(D55=0,"",VLOOKUP($D55,seznam!$A$52:$F$5035,2,FALSE))</f>
        <v/>
      </c>
      <c r="C55" s="162" t="str">
        <f>IF(D55=0,"",VLOOKUP($D55,seznam!$A$52:$F$5035,3,FALSE))</f>
        <v/>
      </c>
      <c r="D55" s="167"/>
      <c r="E55" s="164" t="str">
        <f>IF(D55=0,"",VLOOKUP($D55,seznam!$A$52:$F$5035,5,FALSE))</f>
        <v/>
      </c>
      <c r="F55" s="164" t="str">
        <f>IF($D55=0,"",VLOOKUP($D55,'Absolutní-BODY'!$E$2:$W$161,4,FALSE))</f>
        <v/>
      </c>
      <c r="G55" s="164" t="str">
        <f>IF($D55=0,"",VLOOKUP($D55,'Absolutní-BODY'!$E$2:$W$161,5,FALSE))</f>
        <v/>
      </c>
      <c r="H55" s="164" t="str">
        <f>IF($D55=0,"",VLOOKUP($D55,'Absolutní-BODY'!$E$2:$W$161,6,FALSE))</f>
        <v/>
      </c>
      <c r="I55" s="164" t="str">
        <f>IF($D55=0,"",VLOOKUP($D55,'Absolutní-BODY'!$E$2:$W$161,7,FALSE))</f>
        <v/>
      </c>
      <c r="J55" s="164" t="str">
        <f>IF($D55=0,"",VLOOKUP($D55,'Absolutní-BODY'!$E$2:$W$161,8,FALSE))</f>
        <v/>
      </c>
      <c r="K55" s="164" t="str">
        <f>IF($D55=0,"",VLOOKUP($D55,'Absolutní-BODY'!$E$2:$W$161,9,FALSE))</f>
        <v/>
      </c>
      <c r="L55" s="164" t="str">
        <f>IF($D55=0,"",VLOOKUP($D55,'Absolutní-BODY'!$E$2:$W$161,10,FALSE))</f>
        <v/>
      </c>
      <c r="M55" s="164" t="str">
        <f>IF($D55=0,"",VLOOKUP($D55,'Absolutní-BODY'!$E$2:$W$161,11,FALSE))</f>
        <v/>
      </c>
      <c r="N55" s="170" t="str">
        <f t="shared" si="4"/>
        <v/>
      </c>
      <c r="O55" s="33" t="str">
        <f t="shared" si="5"/>
        <v/>
      </c>
      <c r="P55" s="33" t="str">
        <f t="shared" si="6"/>
        <v/>
      </c>
      <c r="Q55" s="33" t="str">
        <f t="shared" si="7"/>
        <v/>
      </c>
      <c r="R55" s="161"/>
      <c r="S55" s="161"/>
      <c r="T55" s="161"/>
      <c r="U55" s="161"/>
    </row>
    <row r="56" spans="1:21" x14ac:dyDescent="0.25">
      <c r="A56" s="181">
        <v>54</v>
      </c>
      <c r="B56" s="162" t="str">
        <f>IF(D56=0,"",VLOOKUP($D56,seznam!$A$52:$F$5035,2,FALSE))</f>
        <v/>
      </c>
      <c r="C56" s="162" t="str">
        <f>IF(D56=0,"",VLOOKUP($D56,seznam!$A$52:$F$5035,3,FALSE))</f>
        <v/>
      </c>
      <c r="D56" s="163"/>
      <c r="E56" s="164" t="str">
        <f>IF(D56=0,"",VLOOKUP($D56,seznam!$A$52:$F$5035,5,FALSE))</f>
        <v/>
      </c>
      <c r="F56" s="164" t="str">
        <f>IF($D56=0,"",VLOOKUP($D56,'Absolutní-BODY'!$E$2:$W$161,4,FALSE))</f>
        <v/>
      </c>
      <c r="G56" s="164" t="str">
        <f>IF($D56=0,"",VLOOKUP($D56,'Absolutní-BODY'!$E$2:$W$161,5,FALSE))</f>
        <v/>
      </c>
      <c r="H56" s="164" t="str">
        <f>IF($D56=0,"",VLOOKUP($D56,'Absolutní-BODY'!$E$2:$W$161,6,FALSE))</f>
        <v/>
      </c>
      <c r="I56" s="164" t="str">
        <f>IF($D56=0,"",VLOOKUP($D56,'Absolutní-BODY'!$E$2:$W$161,7,FALSE))</f>
        <v/>
      </c>
      <c r="J56" s="164" t="str">
        <f>IF($D56=0,"",VLOOKUP($D56,'Absolutní-BODY'!$E$2:$W$161,8,FALSE))</f>
        <v/>
      </c>
      <c r="K56" s="164" t="str">
        <f>IF($D56=0,"",VLOOKUP($D56,'Absolutní-BODY'!$E$2:$W$161,9,FALSE))</f>
        <v/>
      </c>
      <c r="L56" s="164" t="str">
        <f>IF($D56=0,"",VLOOKUP($D56,'Absolutní-BODY'!$E$2:$W$161,10,FALSE))</f>
        <v/>
      </c>
      <c r="M56" s="164" t="str">
        <f>IF($D56=0,"",VLOOKUP($D56,'Absolutní-BODY'!$E$2:$W$161,11,FALSE))</f>
        <v/>
      </c>
      <c r="N56" s="170" t="str">
        <f t="shared" si="4"/>
        <v/>
      </c>
      <c r="O56" s="33" t="str">
        <f t="shared" si="5"/>
        <v/>
      </c>
      <c r="P56" s="33" t="str">
        <f t="shared" si="6"/>
        <v/>
      </c>
      <c r="Q56" s="33" t="str">
        <f t="shared" si="7"/>
        <v/>
      </c>
      <c r="R56" s="161"/>
      <c r="S56" s="161"/>
      <c r="T56" s="161"/>
      <c r="U56" s="161"/>
    </row>
    <row r="57" spans="1:21" x14ac:dyDescent="0.25">
      <c r="A57" s="181">
        <v>55</v>
      </c>
      <c r="B57" s="162" t="str">
        <f>IF(D57=0,"",VLOOKUP($D57,seznam!$A$52:$F$5035,2,FALSE))</f>
        <v/>
      </c>
      <c r="C57" s="162" t="str">
        <f>IF(D57=0,"",VLOOKUP($D57,seznam!$A$52:$F$5035,3,FALSE))</f>
        <v/>
      </c>
      <c r="D57" s="163"/>
      <c r="E57" s="164" t="str">
        <f>IF(D57=0,"",VLOOKUP($D57,seznam!$A$52:$F$5035,5,FALSE))</f>
        <v/>
      </c>
      <c r="F57" s="164" t="str">
        <f>IF($D57=0,"",VLOOKUP($D57,'Absolutní-BODY'!$E$2:$W$161,4,FALSE))</f>
        <v/>
      </c>
      <c r="G57" s="164" t="str">
        <f>IF($D57=0,"",VLOOKUP($D57,'Absolutní-BODY'!$E$2:$W$161,5,FALSE))</f>
        <v/>
      </c>
      <c r="H57" s="164" t="str">
        <f>IF($D57=0,"",VLOOKUP($D57,'Absolutní-BODY'!$E$2:$W$161,6,FALSE))</f>
        <v/>
      </c>
      <c r="I57" s="164" t="str">
        <f>IF($D57=0,"",VLOOKUP($D57,'Absolutní-BODY'!$E$2:$W$161,7,FALSE))</f>
        <v/>
      </c>
      <c r="J57" s="164" t="str">
        <f>IF($D57=0,"",VLOOKUP($D57,'Absolutní-BODY'!$E$2:$W$161,8,FALSE))</f>
        <v/>
      </c>
      <c r="K57" s="164" t="str">
        <f>IF($D57=0,"",VLOOKUP($D57,'Absolutní-BODY'!$E$2:$W$161,9,FALSE))</f>
        <v/>
      </c>
      <c r="L57" s="164" t="str">
        <f>IF($D57=0,"",VLOOKUP($D57,'Absolutní-BODY'!$E$2:$W$161,10,FALSE))</f>
        <v/>
      </c>
      <c r="M57" s="164" t="str">
        <f>IF($D57=0,"",VLOOKUP($D57,'Absolutní-BODY'!$E$2:$W$161,11,FALSE))</f>
        <v/>
      </c>
      <c r="N57" s="170" t="str">
        <f t="shared" si="4"/>
        <v/>
      </c>
      <c r="O57" s="33" t="str">
        <f t="shared" si="5"/>
        <v/>
      </c>
      <c r="P57" s="33" t="str">
        <f t="shared" si="6"/>
        <v/>
      </c>
      <c r="Q57" s="33" t="str">
        <f t="shared" si="7"/>
        <v/>
      </c>
      <c r="R57" s="161"/>
      <c r="S57" s="161"/>
      <c r="T57" s="161"/>
      <c r="U57" s="161"/>
    </row>
    <row r="58" spans="1:21" x14ac:dyDescent="0.25">
      <c r="A58" s="181">
        <v>56</v>
      </c>
      <c r="B58" s="162" t="str">
        <f>IF(D58=0,"",VLOOKUP($D58,seznam!$A$52:$F$5035,2,FALSE))</f>
        <v/>
      </c>
      <c r="C58" s="162" t="str">
        <f>IF(D58=0,"",VLOOKUP($D58,seznam!$A$52:$F$5035,3,FALSE))</f>
        <v/>
      </c>
      <c r="D58" s="163"/>
      <c r="E58" s="164" t="str">
        <f>IF(D58=0,"",VLOOKUP($D58,seznam!$A$52:$F$5035,5,FALSE))</f>
        <v/>
      </c>
      <c r="F58" s="164" t="str">
        <f>IF($D58=0,"",VLOOKUP($D58,'Absolutní-BODY'!$E$2:$W$161,4,FALSE))</f>
        <v/>
      </c>
      <c r="G58" s="164" t="str">
        <f>IF($D58=0,"",VLOOKUP($D58,'Absolutní-BODY'!$E$2:$W$161,5,FALSE))</f>
        <v/>
      </c>
      <c r="H58" s="164" t="str">
        <f>IF($D58=0,"",VLOOKUP($D58,'Absolutní-BODY'!$E$2:$W$161,6,FALSE))</f>
        <v/>
      </c>
      <c r="I58" s="164" t="str">
        <f>IF($D58=0,"",VLOOKUP($D58,'Absolutní-BODY'!$E$2:$W$161,7,FALSE))</f>
        <v/>
      </c>
      <c r="J58" s="164" t="str">
        <f>IF($D58=0,"",VLOOKUP($D58,'Absolutní-BODY'!$E$2:$W$161,8,FALSE))</f>
        <v/>
      </c>
      <c r="K58" s="164" t="str">
        <f>IF($D58=0,"",VLOOKUP($D58,'Absolutní-BODY'!$E$2:$W$161,9,FALSE))</f>
        <v/>
      </c>
      <c r="L58" s="164" t="str">
        <f>IF($D58=0,"",VLOOKUP($D58,'Absolutní-BODY'!$E$2:$W$161,10,FALSE))</f>
        <v/>
      </c>
      <c r="M58" s="164" t="str">
        <f>IF($D58=0,"",VLOOKUP($D58,'Absolutní-BODY'!$E$2:$W$161,11,FALSE))</f>
        <v/>
      </c>
      <c r="N58" s="170" t="str">
        <f t="shared" si="4"/>
        <v/>
      </c>
      <c r="O58" s="33" t="str">
        <f t="shared" si="5"/>
        <v/>
      </c>
      <c r="P58" s="33" t="str">
        <f t="shared" si="6"/>
        <v/>
      </c>
      <c r="Q58" s="33" t="str">
        <f t="shared" si="7"/>
        <v/>
      </c>
      <c r="R58" s="161"/>
      <c r="S58" s="161"/>
      <c r="T58" s="161"/>
      <c r="U58" s="161"/>
    </row>
    <row r="59" spans="1:21" x14ac:dyDescent="0.25">
      <c r="A59" s="181">
        <v>57</v>
      </c>
      <c r="B59" s="162" t="str">
        <f>IF(D59=0,"",VLOOKUP($D59,seznam!$A$52:$F$5035,2,FALSE))</f>
        <v/>
      </c>
      <c r="C59" s="162" t="str">
        <f>IF(D59=0,"",VLOOKUP($D59,seznam!$A$52:$F$5035,3,FALSE))</f>
        <v/>
      </c>
      <c r="D59" s="167"/>
      <c r="E59" s="164" t="str">
        <f>IF(D59=0,"",VLOOKUP($D59,seznam!$A$52:$F$5035,5,FALSE))</f>
        <v/>
      </c>
      <c r="F59" s="164" t="str">
        <f>IF($D59=0,"",VLOOKUP($D59,'Absolutní-BODY'!$E$2:$W$161,4,FALSE))</f>
        <v/>
      </c>
      <c r="G59" s="164" t="str">
        <f>IF($D59=0,"",VLOOKUP($D59,'Absolutní-BODY'!$E$2:$W$161,5,FALSE))</f>
        <v/>
      </c>
      <c r="H59" s="164" t="str">
        <f>IF($D59=0,"",VLOOKUP($D59,'Absolutní-BODY'!$E$2:$W$161,6,FALSE))</f>
        <v/>
      </c>
      <c r="I59" s="164" t="str">
        <f>IF($D59=0,"",VLOOKUP($D59,'Absolutní-BODY'!$E$2:$W$161,7,FALSE))</f>
        <v/>
      </c>
      <c r="J59" s="164" t="str">
        <f>IF($D59=0,"",VLOOKUP($D59,'Absolutní-BODY'!$E$2:$W$161,8,FALSE))</f>
        <v/>
      </c>
      <c r="K59" s="164" t="str">
        <f>IF($D59=0,"",VLOOKUP($D59,'Absolutní-BODY'!$E$2:$W$161,9,FALSE))</f>
        <v/>
      </c>
      <c r="L59" s="164" t="str">
        <f>IF($D59=0,"",VLOOKUP($D59,'Absolutní-BODY'!$E$2:$W$161,10,FALSE))</f>
        <v/>
      </c>
      <c r="M59" s="164" t="str">
        <f>IF($D59=0,"",VLOOKUP($D59,'Absolutní-BODY'!$E$2:$W$161,11,FALSE))</f>
        <v/>
      </c>
      <c r="N59" s="170" t="str">
        <f t="shared" si="4"/>
        <v/>
      </c>
      <c r="O59" s="33" t="str">
        <f t="shared" si="5"/>
        <v/>
      </c>
      <c r="P59" s="33" t="str">
        <f t="shared" si="6"/>
        <v/>
      </c>
      <c r="Q59" s="33" t="str">
        <f t="shared" si="7"/>
        <v/>
      </c>
      <c r="R59" s="161"/>
      <c r="S59" s="161"/>
      <c r="T59" s="161"/>
      <c r="U59" s="161"/>
    </row>
    <row r="60" spans="1:21" x14ac:dyDescent="0.25">
      <c r="A60" s="181">
        <v>58</v>
      </c>
      <c r="B60" s="165" t="str">
        <f>IF(D60=0,"",VLOOKUP($D60,seznam!$A$52:$F$5035,2,FALSE))</f>
        <v/>
      </c>
      <c r="C60" s="166" t="str">
        <f>IF(D60=0,"",VLOOKUP($D60,seznam!$A$52:$F$5035,3,FALSE))</f>
        <v/>
      </c>
      <c r="D60" s="167"/>
      <c r="E60" s="164" t="str">
        <f>IF(D60=0,"",VLOOKUP($D60,seznam!$A$52:$F$5035,5,FALSE))</f>
        <v/>
      </c>
      <c r="F60" s="164" t="str">
        <f>IF($D60=0,"",VLOOKUP($D60,'Absolutní-BODY'!$E$2:$W$161,4,FALSE))</f>
        <v/>
      </c>
      <c r="G60" s="164" t="str">
        <f>IF($D60=0,"",VLOOKUP($D60,'Absolutní-BODY'!$E$2:$W$161,5,FALSE))</f>
        <v/>
      </c>
      <c r="H60" s="164" t="str">
        <f>IF($D60=0,"",VLOOKUP($D60,'Absolutní-BODY'!$E$2:$W$161,6,FALSE))</f>
        <v/>
      </c>
      <c r="I60" s="164" t="str">
        <f>IF($D60=0,"",VLOOKUP($D60,'Absolutní-BODY'!$E$2:$W$161,7,FALSE))</f>
        <v/>
      </c>
      <c r="J60" s="164" t="str">
        <f>IF($D60=0,"",VLOOKUP($D60,'Absolutní-BODY'!$E$2:$W$161,8,FALSE))</f>
        <v/>
      </c>
      <c r="K60" s="164" t="str">
        <f>IF($D60=0,"",VLOOKUP($D60,'Absolutní-BODY'!$E$2:$W$161,9,FALSE))</f>
        <v/>
      </c>
      <c r="L60" s="164" t="str">
        <f>IF($D60=0,"",VLOOKUP($D60,'Absolutní-BODY'!$E$2:$W$161,10,FALSE))</f>
        <v/>
      </c>
      <c r="M60" s="164" t="str">
        <f>IF($D60=0,"",VLOOKUP($D60,'Absolutní-BODY'!$E$2:$W$161,11,FALSE))</f>
        <v/>
      </c>
      <c r="N60" s="170" t="str">
        <f t="shared" si="4"/>
        <v/>
      </c>
      <c r="O60" s="33" t="str">
        <f t="shared" si="5"/>
        <v/>
      </c>
      <c r="P60" s="33" t="str">
        <f t="shared" si="6"/>
        <v/>
      </c>
      <c r="Q60" s="33" t="str">
        <f t="shared" si="7"/>
        <v/>
      </c>
      <c r="R60" s="161"/>
      <c r="S60" s="161"/>
      <c r="T60" s="161"/>
      <c r="U60" s="161"/>
    </row>
    <row r="61" spans="1:21" x14ac:dyDescent="0.25">
      <c r="A61" s="181">
        <v>59</v>
      </c>
      <c r="B61" s="165" t="str">
        <f>IF(D61=0,"",VLOOKUP($D61,seznam!$A$52:$F$5035,2,FALSE))</f>
        <v/>
      </c>
      <c r="C61" s="166" t="str">
        <f>IF(D61=0,"",VLOOKUP($D61,seznam!$A$52:$F$5035,3,FALSE))</f>
        <v/>
      </c>
      <c r="D61" s="167"/>
      <c r="E61" s="164" t="str">
        <f>IF(D61=0,"",VLOOKUP($D61,seznam!$A$52:$F$5035,5,FALSE))</f>
        <v/>
      </c>
      <c r="F61" s="164" t="str">
        <f>IF($D61=0,"",VLOOKUP($D61,'Absolutní-BODY'!$E$2:$W$161,4,FALSE))</f>
        <v/>
      </c>
      <c r="G61" s="164" t="str">
        <f>IF($D61=0,"",VLOOKUP($D61,'Absolutní-BODY'!$E$2:$W$161,5,FALSE))</f>
        <v/>
      </c>
      <c r="H61" s="164" t="str">
        <f>IF($D61=0,"",VLOOKUP($D61,'Absolutní-BODY'!$E$2:$W$161,6,FALSE))</f>
        <v/>
      </c>
      <c r="I61" s="164" t="str">
        <f>IF($D61=0,"",VLOOKUP($D61,'Absolutní-BODY'!$E$2:$W$161,7,FALSE))</f>
        <v/>
      </c>
      <c r="J61" s="164" t="str">
        <f>IF($D61=0,"",VLOOKUP($D61,'Absolutní-BODY'!$E$2:$W$161,8,FALSE))</f>
        <v/>
      </c>
      <c r="K61" s="164" t="str">
        <f>IF($D61=0,"",VLOOKUP($D61,'Absolutní-BODY'!$E$2:$W$161,9,FALSE))</f>
        <v/>
      </c>
      <c r="L61" s="164" t="str">
        <f>IF($D61=0,"",VLOOKUP($D61,'Absolutní-BODY'!$E$2:$W$161,10,FALSE))</f>
        <v/>
      </c>
      <c r="M61" s="164" t="str">
        <f>IF($D61=0,"",VLOOKUP($D61,'Absolutní-BODY'!$E$2:$W$161,11,FALSE))</f>
        <v/>
      </c>
      <c r="N61" s="170" t="str">
        <f t="shared" si="4"/>
        <v/>
      </c>
      <c r="O61" s="33" t="str">
        <f t="shared" si="5"/>
        <v/>
      </c>
      <c r="P61" s="33" t="str">
        <f t="shared" si="6"/>
        <v/>
      </c>
      <c r="Q61" s="33" t="str">
        <f t="shared" si="7"/>
        <v/>
      </c>
      <c r="R61" s="161"/>
      <c r="S61" s="161"/>
      <c r="T61" s="161"/>
      <c r="U61" s="161"/>
    </row>
    <row r="62" spans="1:21" x14ac:dyDescent="0.25">
      <c r="A62" s="181">
        <v>60</v>
      </c>
      <c r="B62" s="165" t="str">
        <f>IF(D62=0,"",VLOOKUP($D62,seznam!$A$52:$F$5035,2,FALSE))</f>
        <v/>
      </c>
      <c r="C62" s="166" t="str">
        <f>IF(D62=0,"",VLOOKUP($D62,seznam!$A$52:$F$5035,3,FALSE))</f>
        <v/>
      </c>
      <c r="D62" s="167"/>
      <c r="E62" s="164" t="str">
        <f>IF(D62=0,"",VLOOKUP($D62,seznam!$A$52:$F$5035,5,FALSE))</f>
        <v/>
      </c>
      <c r="F62" s="164" t="str">
        <f>IF($D62=0,"",VLOOKUP($D62,'Absolutní-BODY'!$E$2:$W$161,4,FALSE))</f>
        <v/>
      </c>
      <c r="G62" s="164" t="str">
        <f>IF($D62=0,"",VLOOKUP($D62,'Absolutní-BODY'!$E$2:$W$161,5,FALSE))</f>
        <v/>
      </c>
      <c r="H62" s="164" t="str">
        <f>IF($D62=0,"",VLOOKUP($D62,'Absolutní-BODY'!$E$2:$W$161,6,FALSE))</f>
        <v/>
      </c>
      <c r="I62" s="164" t="str">
        <f>IF($D62=0,"",VLOOKUP($D62,'Absolutní-BODY'!$E$2:$W$161,7,FALSE))</f>
        <v/>
      </c>
      <c r="J62" s="164" t="str">
        <f>IF($D62=0,"",VLOOKUP($D62,'Absolutní-BODY'!$E$2:$W$161,8,FALSE))</f>
        <v/>
      </c>
      <c r="K62" s="164" t="str">
        <f>IF($D62=0,"",VLOOKUP($D62,'Absolutní-BODY'!$E$2:$W$161,9,FALSE))</f>
        <v/>
      </c>
      <c r="L62" s="164" t="str">
        <f>IF($D62=0,"",VLOOKUP($D62,'Absolutní-BODY'!$E$2:$W$161,10,FALSE))</f>
        <v/>
      </c>
      <c r="M62" s="164" t="str">
        <f>IF($D62=0,"",VLOOKUP($D62,'Absolutní-BODY'!$E$2:$W$161,11,FALSE))</f>
        <v/>
      </c>
      <c r="N62" s="170" t="str">
        <f t="shared" si="4"/>
        <v/>
      </c>
      <c r="O62" s="33" t="str">
        <f t="shared" si="5"/>
        <v/>
      </c>
      <c r="P62" s="33" t="str">
        <f t="shared" si="6"/>
        <v/>
      </c>
      <c r="Q62" s="33" t="str">
        <f t="shared" si="7"/>
        <v/>
      </c>
      <c r="R62" s="161"/>
      <c r="S62" s="161"/>
      <c r="T62" s="161"/>
      <c r="U62" s="161"/>
    </row>
    <row r="63" spans="1:21" x14ac:dyDescent="0.25">
      <c r="A63" s="181">
        <v>61</v>
      </c>
      <c r="B63" s="162" t="str">
        <f>IF(D63=0,"",VLOOKUP($D63,seznam!$A$52:$F$5035,2,FALSE))</f>
        <v/>
      </c>
      <c r="C63" s="162" t="str">
        <f>IF(D63=0,"",VLOOKUP($D63,seznam!$A$52:$F$5035,3,FALSE))</f>
        <v/>
      </c>
      <c r="D63" s="163"/>
      <c r="E63" s="164" t="str">
        <f>IF(D63=0,"",VLOOKUP($D63,seznam!$A$52:$F$5035,5,FALSE))</f>
        <v/>
      </c>
      <c r="F63" s="164" t="str">
        <f>IF($D63=0,"",VLOOKUP($D63,'Absolutní-BODY'!$E$2:$W$161,4,FALSE))</f>
        <v/>
      </c>
      <c r="G63" s="164" t="str">
        <f>IF($D63=0,"",VLOOKUP($D63,'Absolutní-BODY'!$E$2:$W$161,5,FALSE))</f>
        <v/>
      </c>
      <c r="H63" s="164" t="str">
        <f>IF($D63=0,"",VLOOKUP($D63,'Absolutní-BODY'!$E$2:$W$161,6,FALSE))</f>
        <v/>
      </c>
      <c r="I63" s="164" t="str">
        <f>IF($D63=0,"",VLOOKUP($D63,'Absolutní-BODY'!$E$2:$W$161,7,FALSE))</f>
        <v/>
      </c>
      <c r="J63" s="164" t="str">
        <f>IF($D63=0,"",VLOOKUP($D63,'Absolutní-BODY'!$E$2:$W$161,8,FALSE))</f>
        <v/>
      </c>
      <c r="K63" s="164" t="str">
        <f>IF($D63=0,"",VLOOKUP($D63,'Absolutní-BODY'!$E$2:$W$161,9,FALSE))</f>
        <v/>
      </c>
      <c r="L63" s="164" t="str">
        <f>IF($D63=0,"",VLOOKUP($D63,'Absolutní-BODY'!$E$2:$W$161,10,FALSE))</f>
        <v/>
      </c>
      <c r="M63" s="164" t="str">
        <f>IF($D63=0,"",VLOOKUP($D63,'Absolutní-BODY'!$E$2:$W$161,11,FALSE))</f>
        <v/>
      </c>
      <c r="N63" s="170" t="str">
        <f t="shared" si="4"/>
        <v/>
      </c>
      <c r="O63" s="33" t="str">
        <f t="shared" si="5"/>
        <v/>
      </c>
      <c r="P63" s="33" t="str">
        <f t="shared" si="6"/>
        <v/>
      </c>
      <c r="Q63" s="33" t="str">
        <f t="shared" si="7"/>
        <v/>
      </c>
      <c r="R63" s="161"/>
      <c r="S63" s="161"/>
      <c r="T63" s="161"/>
      <c r="U63" s="161"/>
    </row>
    <row r="64" spans="1:21" x14ac:dyDescent="0.25">
      <c r="A64" s="181">
        <v>62</v>
      </c>
      <c r="B64" s="165" t="str">
        <f>IF(D64=0,"",VLOOKUP($D64,seznam!$A$52:$F$5035,2,FALSE))</f>
        <v/>
      </c>
      <c r="C64" s="166" t="str">
        <f>IF(D64=0,"",VLOOKUP($D64,seznam!$A$52:$F$5035,3,FALSE))</f>
        <v/>
      </c>
      <c r="D64" s="167"/>
      <c r="E64" s="164" t="str">
        <f>IF(D64=0,"",VLOOKUP($D64,seznam!$A$52:$F$5035,5,FALSE))</f>
        <v/>
      </c>
      <c r="F64" s="164" t="str">
        <f>IF($D64=0,"",VLOOKUP($D64,'Absolutní-BODY'!$E$2:$W$161,4,FALSE))</f>
        <v/>
      </c>
      <c r="G64" s="164" t="str">
        <f>IF($D64=0,"",VLOOKUP($D64,'Absolutní-BODY'!$E$2:$W$161,5,FALSE))</f>
        <v/>
      </c>
      <c r="H64" s="164" t="str">
        <f>IF($D64=0,"",VLOOKUP($D64,'Absolutní-BODY'!$E$2:$W$161,6,FALSE))</f>
        <v/>
      </c>
      <c r="I64" s="164" t="str">
        <f>IF($D64=0,"",VLOOKUP($D64,'Absolutní-BODY'!$E$2:$W$161,7,FALSE))</f>
        <v/>
      </c>
      <c r="J64" s="164" t="str">
        <f>IF($D64=0,"",VLOOKUP($D64,'Absolutní-BODY'!$E$2:$W$161,8,FALSE))</f>
        <v/>
      </c>
      <c r="K64" s="164" t="str">
        <f>IF($D64=0,"",VLOOKUP($D64,'Absolutní-BODY'!$E$2:$W$161,9,FALSE))</f>
        <v/>
      </c>
      <c r="L64" s="164" t="str">
        <f>IF($D64=0,"",VLOOKUP($D64,'Absolutní-BODY'!$E$2:$W$161,10,FALSE))</f>
        <v/>
      </c>
      <c r="M64" s="164" t="str">
        <f>IF($D64=0,"",VLOOKUP($D64,'Absolutní-BODY'!$E$2:$W$161,11,FALSE))</f>
        <v/>
      </c>
      <c r="N64" s="170" t="str">
        <f t="shared" si="4"/>
        <v/>
      </c>
      <c r="O64" s="33" t="str">
        <f t="shared" si="5"/>
        <v/>
      </c>
      <c r="P64" s="33" t="str">
        <f t="shared" si="6"/>
        <v/>
      </c>
      <c r="Q64" s="33" t="str">
        <f t="shared" si="7"/>
        <v/>
      </c>
      <c r="R64" s="161"/>
      <c r="S64" s="161"/>
      <c r="T64" s="161"/>
      <c r="U64" s="161"/>
    </row>
    <row r="65" spans="1:21" x14ac:dyDescent="0.25">
      <c r="A65" s="181">
        <v>63</v>
      </c>
      <c r="B65" s="165" t="str">
        <f>IF(D65=0,"",VLOOKUP($D65,seznam!$A$52:$F$5035,2,FALSE))</f>
        <v/>
      </c>
      <c r="C65" s="166" t="str">
        <f>IF(D65=0,"",VLOOKUP($D65,seznam!$A$52:$F$5035,3,FALSE))</f>
        <v/>
      </c>
      <c r="D65" s="167"/>
      <c r="E65" s="164" t="str">
        <f>IF(D65=0,"",VLOOKUP($D65,seznam!$A$52:$F$5035,5,FALSE))</f>
        <v/>
      </c>
      <c r="F65" s="164" t="str">
        <f>IF($D65=0,"",VLOOKUP($D65,'Absolutní-BODY'!$E$2:$W$161,4,FALSE))</f>
        <v/>
      </c>
      <c r="G65" s="164" t="str">
        <f>IF($D65=0,"",VLOOKUP($D65,'Absolutní-BODY'!$E$2:$W$161,5,FALSE))</f>
        <v/>
      </c>
      <c r="H65" s="164" t="str">
        <f>IF($D65=0,"",VLOOKUP($D65,'Absolutní-BODY'!$E$2:$W$161,6,FALSE))</f>
        <v/>
      </c>
      <c r="I65" s="164" t="str">
        <f>IF($D65=0,"",VLOOKUP($D65,'Absolutní-BODY'!$E$2:$W$161,7,FALSE))</f>
        <v/>
      </c>
      <c r="J65" s="164" t="str">
        <f>IF($D65=0,"",VLOOKUP($D65,'Absolutní-BODY'!$E$2:$W$161,8,FALSE))</f>
        <v/>
      </c>
      <c r="K65" s="164" t="str">
        <f>IF($D65=0,"",VLOOKUP($D65,'Absolutní-BODY'!$E$2:$W$161,9,FALSE))</f>
        <v/>
      </c>
      <c r="L65" s="164" t="str">
        <f>IF($D65=0,"",VLOOKUP($D65,'Absolutní-BODY'!$E$2:$W$161,10,FALSE))</f>
        <v/>
      </c>
      <c r="M65" s="164" t="str">
        <f>IF($D65=0,"",VLOOKUP($D65,'Absolutní-BODY'!$E$2:$W$161,11,FALSE))</f>
        <v/>
      </c>
      <c r="N65" s="170" t="str">
        <f t="shared" si="4"/>
        <v/>
      </c>
      <c r="O65" s="33" t="str">
        <f t="shared" si="5"/>
        <v/>
      </c>
      <c r="P65" s="33" t="str">
        <f t="shared" si="6"/>
        <v/>
      </c>
      <c r="Q65" s="33" t="str">
        <f t="shared" si="7"/>
        <v/>
      </c>
      <c r="R65" s="161"/>
      <c r="S65" s="161"/>
      <c r="T65" s="161"/>
      <c r="U65" s="161"/>
    </row>
    <row r="66" spans="1:21" x14ac:dyDescent="0.25">
      <c r="A66" s="181">
        <v>64</v>
      </c>
      <c r="B66" s="162" t="str">
        <f>IF(D66=0,"",VLOOKUP($D66,seznam!$A$52:$F$5035,2,FALSE))</f>
        <v/>
      </c>
      <c r="C66" s="162" t="str">
        <f>IF(D66=0,"",VLOOKUP($D66,seznam!$A$52:$F$5035,3,FALSE))</f>
        <v/>
      </c>
      <c r="D66" s="163"/>
      <c r="E66" s="164" t="str">
        <f>IF(D66=0,"",VLOOKUP($D66,seznam!$A$52:$F$5035,5,FALSE))</f>
        <v/>
      </c>
      <c r="F66" s="164" t="str">
        <f>IF($D66=0,"",VLOOKUP($D66,'Absolutní-BODY'!$E$2:$W$161,4,FALSE))</f>
        <v/>
      </c>
      <c r="G66" s="164" t="str">
        <f>IF($D66=0,"",VLOOKUP($D66,'Absolutní-BODY'!$E$2:$W$161,5,FALSE))</f>
        <v/>
      </c>
      <c r="H66" s="164" t="str">
        <f>IF($D66=0,"",VLOOKUP($D66,'Absolutní-BODY'!$E$2:$W$161,6,FALSE))</f>
        <v/>
      </c>
      <c r="I66" s="164" t="str">
        <f>IF($D66=0,"",VLOOKUP($D66,'Absolutní-BODY'!$E$2:$W$161,7,FALSE))</f>
        <v/>
      </c>
      <c r="J66" s="164" t="str">
        <f>IF($D66=0,"",VLOOKUP($D66,'Absolutní-BODY'!$E$2:$W$161,8,FALSE))</f>
        <v/>
      </c>
      <c r="K66" s="164" t="str">
        <f>IF($D66=0,"",VLOOKUP($D66,'Absolutní-BODY'!$E$2:$W$161,9,FALSE))</f>
        <v/>
      </c>
      <c r="L66" s="164" t="str">
        <f>IF($D66=0,"",VLOOKUP($D66,'Absolutní-BODY'!$E$2:$W$161,10,FALSE))</f>
        <v/>
      </c>
      <c r="M66" s="164" t="str">
        <f>IF($D66=0,"",VLOOKUP($D66,'Absolutní-BODY'!$E$2:$W$161,11,FALSE))</f>
        <v/>
      </c>
      <c r="N66" s="170" t="str">
        <f t="shared" si="4"/>
        <v/>
      </c>
      <c r="O66" s="33" t="str">
        <f t="shared" si="5"/>
        <v/>
      </c>
      <c r="P66" s="33" t="str">
        <f t="shared" si="6"/>
        <v/>
      </c>
      <c r="Q66" s="33" t="str">
        <f t="shared" si="7"/>
        <v/>
      </c>
      <c r="R66" s="161"/>
      <c r="S66" s="161"/>
      <c r="T66" s="161"/>
      <c r="U66" s="161"/>
    </row>
    <row r="67" spans="1:21" x14ac:dyDescent="0.25">
      <c r="A67" s="181">
        <v>65</v>
      </c>
      <c r="B67" s="165" t="str">
        <f>IF(D67=0,"",VLOOKUP($D67,seznam!$A$52:$F$5035,2,FALSE))</f>
        <v/>
      </c>
      <c r="C67" s="166" t="str">
        <f>IF(D67=0,"",VLOOKUP($D67,seznam!$A$52:$F$5035,3,FALSE))</f>
        <v/>
      </c>
      <c r="D67" s="167"/>
      <c r="E67" s="164" t="str">
        <f>IF(D67=0,"",VLOOKUP($D67,seznam!$A$52:$F$5035,5,FALSE))</f>
        <v/>
      </c>
      <c r="F67" s="164" t="str">
        <f>IF($D67=0,"",VLOOKUP($D67,'Absolutní-BODY'!$E$2:$W$161,4,FALSE))</f>
        <v/>
      </c>
      <c r="G67" s="164" t="str">
        <f>IF($D67=0,"",VLOOKUP($D67,'Absolutní-BODY'!$E$2:$W$161,5,FALSE))</f>
        <v/>
      </c>
      <c r="H67" s="164" t="str">
        <f>IF($D67=0,"",VLOOKUP($D67,'Absolutní-BODY'!$E$2:$W$161,6,FALSE))</f>
        <v/>
      </c>
      <c r="I67" s="164" t="str">
        <f>IF($D67=0,"",VLOOKUP($D67,'Absolutní-BODY'!$E$2:$W$161,7,FALSE))</f>
        <v/>
      </c>
      <c r="J67" s="164" t="str">
        <f>IF($D67=0,"",VLOOKUP($D67,'Absolutní-BODY'!$E$2:$W$161,8,FALSE))</f>
        <v/>
      </c>
      <c r="K67" s="164" t="str">
        <f>IF($D67=0,"",VLOOKUP($D67,'Absolutní-BODY'!$E$2:$W$161,9,FALSE))</f>
        <v/>
      </c>
      <c r="L67" s="164" t="str">
        <f>IF($D67=0,"",VLOOKUP($D67,'Absolutní-BODY'!$E$2:$W$161,10,FALSE))</f>
        <v/>
      </c>
      <c r="M67" s="164" t="str">
        <f>IF($D67=0,"",VLOOKUP($D67,'Absolutní-BODY'!$E$2:$W$161,11,FALSE))</f>
        <v/>
      </c>
      <c r="N67" s="170" t="str">
        <f t="shared" ref="N67:N98" si="8">IF(D67=0,"",SUM(F67:M67))</f>
        <v/>
      </c>
      <c r="O67" s="33" t="str">
        <f t="shared" ref="O67:O102" si="9">IF(D67=0,"",LARGE(F67:M67,1)-SMALL(F67:M67,1))</f>
        <v/>
      </c>
      <c r="P67" s="33" t="str">
        <f t="shared" ref="P67:P102" si="10">IF(D67=0,"",LARGE(F67:M67,2)-SMALL(F67:M67,2))</f>
        <v/>
      </c>
      <c r="Q67" s="33" t="str">
        <f t="shared" ref="Q67:Q102" si="11">IF(D67=0,"",LARGE(F67:M67,3)-SMALL(F67:M67,3))</f>
        <v/>
      </c>
      <c r="R67" s="161"/>
      <c r="S67" s="161"/>
      <c r="T67" s="161"/>
      <c r="U67" s="161"/>
    </row>
    <row r="68" spans="1:21" x14ac:dyDescent="0.25">
      <c r="A68" s="181">
        <v>66</v>
      </c>
      <c r="B68" s="165" t="str">
        <f>IF(D68=0,"",VLOOKUP($D68,seznam!$A$52:$F$5035,2,FALSE))</f>
        <v/>
      </c>
      <c r="C68" s="166" t="str">
        <f>IF(D68=0,"",VLOOKUP($D68,seznam!$A$52:$F$5035,3,FALSE))</f>
        <v/>
      </c>
      <c r="D68" s="167"/>
      <c r="E68" s="164" t="str">
        <f>IF(D68=0,"",VLOOKUP($D68,seznam!$A$52:$F$5035,5,FALSE))</f>
        <v/>
      </c>
      <c r="F68" s="164" t="str">
        <f>IF($D68=0,"",VLOOKUP($D68,'Absolutní-BODY'!$E$2:$W$161,4,FALSE))</f>
        <v/>
      </c>
      <c r="G68" s="164" t="str">
        <f>IF($D68=0,"",VLOOKUP($D68,'Absolutní-BODY'!$E$2:$W$161,5,FALSE))</f>
        <v/>
      </c>
      <c r="H68" s="164" t="str">
        <f>IF($D68=0,"",VLOOKUP($D68,'Absolutní-BODY'!$E$2:$W$161,6,FALSE))</f>
        <v/>
      </c>
      <c r="I68" s="164" t="str">
        <f>IF($D68=0,"",VLOOKUP($D68,'Absolutní-BODY'!$E$2:$W$161,7,FALSE))</f>
        <v/>
      </c>
      <c r="J68" s="164" t="str">
        <f>IF($D68=0,"",VLOOKUP($D68,'Absolutní-BODY'!$E$2:$W$161,8,FALSE))</f>
        <v/>
      </c>
      <c r="K68" s="164" t="str">
        <f>IF($D68=0,"",VLOOKUP($D68,'Absolutní-BODY'!$E$2:$W$161,9,FALSE))</f>
        <v/>
      </c>
      <c r="L68" s="164" t="str">
        <f>IF($D68=0,"",VLOOKUP($D68,'Absolutní-BODY'!$E$2:$W$161,10,FALSE))</f>
        <v/>
      </c>
      <c r="M68" s="164" t="str">
        <f>IF($D68=0,"",VLOOKUP($D68,'Absolutní-BODY'!$E$2:$W$161,11,FALSE))</f>
        <v/>
      </c>
      <c r="N68" s="170" t="str">
        <f t="shared" si="8"/>
        <v/>
      </c>
      <c r="O68" s="33" t="str">
        <f t="shared" si="9"/>
        <v/>
      </c>
      <c r="P68" s="33" t="str">
        <f t="shared" si="10"/>
        <v/>
      </c>
      <c r="Q68" s="33" t="str">
        <f t="shared" si="11"/>
        <v/>
      </c>
      <c r="R68" s="161"/>
      <c r="S68" s="161"/>
      <c r="T68" s="161"/>
      <c r="U68" s="161"/>
    </row>
    <row r="69" spans="1:21" x14ac:dyDescent="0.25">
      <c r="A69" s="181">
        <v>67</v>
      </c>
      <c r="B69" s="165" t="str">
        <f>IF(D69=0,"",VLOOKUP($D69,seznam!$A$52:$F$5035,2,FALSE))</f>
        <v/>
      </c>
      <c r="C69" s="166" t="str">
        <f>IF(D69=0,"",VLOOKUP($D69,seznam!$A$52:$F$5035,3,FALSE))</f>
        <v/>
      </c>
      <c r="D69" s="167"/>
      <c r="E69" s="164" t="str">
        <f>IF(D69=0,"",VLOOKUP($D69,seznam!$A$52:$F$5035,5,FALSE))</f>
        <v/>
      </c>
      <c r="F69" s="164" t="str">
        <f>IF($D69=0,"",VLOOKUP($D69,'Absolutní-BODY'!$E$2:$W$161,4,FALSE))</f>
        <v/>
      </c>
      <c r="G69" s="164" t="str">
        <f>IF($D69=0,"",VLOOKUP($D69,'Absolutní-BODY'!$E$2:$W$161,5,FALSE))</f>
        <v/>
      </c>
      <c r="H69" s="164" t="str">
        <f>IF($D69=0,"",VLOOKUP($D69,'Absolutní-BODY'!$E$2:$W$161,6,FALSE))</f>
        <v/>
      </c>
      <c r="I69" s="164" t="str">
        <f>IF($D69=0,"",VLOOKUP($D69,'Absolutní-BODY'!$E$2:$W$161,7,FALSE))</f>
        <v/>
      </c>
      <c r="J69" s="164" t="str">
        <f>IF($D69=0,"",VLOOKUP($D69,'Absolutní-BODY'!$E$2:$W$161,8,FALSE))</f>
        <v/>
      </c>
      <c r="K69" s="164" t="str">
        <f>IF($D69=0,"",VLOOKUP($D69,'Absolutní-BODY'!$E$2:$W$161,9,FALSE))</f>
        <v/>
      </c>
      <c r="L69" s="164" t="str">
        <f>IF($D69=0,"",VLOOKUP($D69,'Absolutní-BODY'!$E$2:$W$161,10,FALSE))</f>
        <v/>
      </c>
      <c r="M69" s="164" t="str">
        <f>IF($D69=0,"",VLOOKUP($D69,'Absolutní-BODY'!$E$2:$W$161,11,FALSE))</f>
        <v/>
      </c>
      <c r="N69" s="170" t="str">
        <f t="shared" si="8"/>
        <v/>
      </c>
      <c r="O69" s="33" t="str">
        <f t="shared" si="9"/>
        <v/>
      </c>
      <c r="P69" s="33" t="str">
        <f t="shared" si="10"/>
        <v/>
      </c>
      <c r="Q69" s="33" t="str">
        <f t="shared" si="11"/>
        <v/>
      </c>
      <c r="R69" s="161"/>
      <c r="S69" s="161"/>
      <c r="T69" s="161"/>
      <c r="U69" s="161"/>
    </row>
    <row r="70" spans="1:21" x14ac:dyDescent="0.25">
      <c r="A70" s="181">
        <v>68</v>
      </c>
      <c r="B70" s="165" t="str">
        <f>IF(D70=0,"",VLOOKUP($D70,seznam!$A$52:$F$5035,2,FALSE))</f>
        <v/>
      </c>
      <c r="C70" s="166" t="str">
        <f>IF(D70=0,"",VLOOKUP($D70,seznam!$A$52:$F$5035,3,FALSE))</f>
        <v/>
      </c>
      <c r="D70" s="167"/>
      <c r="E70" s="164" t="str">
        <f>IF(D70=0,"",VLOOKUP($D70,seznam!$A$52:$F$5035,5,FALSE))</f>
        <v/>
      </c>
      <c r="F70" s="164" t="str">
        <f>IF($D70=0,"",VLOOKUP($D70,'Absolutní-BODY'!$E$2:$W$161,4,FALSE))</f>
        <v/>
      </c>
      <c r="G70" s="164" t="str">
        <f>IF($D70=0,"",VLOOKUP($D70,'Absolutní-BODY'!$E$2:$W$161,5,FALSE))</f>
        <v/>
      </c>
      <c r="H70" s="164" t="str">
        <f>IF($D70=0,"",VLOOKUP($D70,'Absolutní-BODY'!$E$2:$W$161,6,FALSE))</f>
        <v/>
      </c>
      <c r="I70" s="164" t="str">
        <f>IF($D70=0,"",VLOOKUP($D70,'Absolutní-BODY'!$E$2:$W$161,7,FALSE))</f>
        <v/>
      </c>
      <c r="J70" s="164" t="str">
        <f>IF($D70=0,"",VLOOKUP($D70,'Absolutní-BODY'!$E$2:$W$161,8,FALSE))</f>
        <v/>
      </c>
      <c r="K70" s="164" t="str">
        <f>IF($D70=0,"",VLOOKUP($D70,'Absolutní-BODY'!$E$2:$W$161,9,FALSE))</f>
        <v/>
      </c>
      <c r="L70" s="164" t="str">
        <f>IF($D70=0,"",VLOOKUP($D70,'Absolutní-BODY'!$E$2:$W$161,10,FALSE))</f>
        <v/>
      </c>
      <c r="M70" s="164" t="str">
        <f>IF($D70=0,"",VLOOKUP($D70,'Absolutní-BODY'!$E$2:$W$161,11,FALSE))</f>
        <v/>
      </c>
      <c r="N70" s="170" t="str">
        <f t="shared" si="8"/>
        <v/>
      </c>
      <c r="O70" s="33" t="str">
        <f t="shared" si="9"/>
        <v/>
      </c>
      <c r="P70" s="33" t="str">
        <f t="shared" si="10"/>
        <v/>
      </c>
      <c r="Q70" s="33" t="str">
        <f t="shared" si="11"/>
        <v/>
      </c>
      <c r="R70" s="68"/>
      <c r="S70" s="68"/>
      <c r="T70" s="35"/>
      <c r="U70" s="161"/>
    </row>
    <row r="71" spans="1:21" x14ac:dyDescent="0.25">
      <c r="A71" s="181">
        <v>69</v>
      </c>
      <c r="B71" s="165" t="str">
        <f>IF(D71=0,"",VLOOKUP($D71,seznam!$A$52:$F$5035,2,FALSE))</f>
        <v/>
      </c>
      <c r="C71" s="166" t="str">
        <f>IF(D71=0,"",VLOOKUP($D71,seznam!$A$52:$F$5035,3,FALSE))</f>
        <v/>
      </c>
      <c r="D71" s="167"/>
      <c r="E71" s="164" t="str">
        <f>IF(D71=0,"",VLOOKUP($D71,seznam!$A$52:$F$5035,5,FALSE))</f>
        <v/>
      </c>
      <c r="F71" s="164" t="str">
        <f>IF($D71=0,"",VLOOKUP($D71,'Absolutní-BODY'!$E$2:$W$161,4,FALSE))</f>
        <v/>
      </c>
      <c r="G71" s="164" t="str">
        <f>IF($D71=0,"",VLOOKUP($D71,'Absolutní-BODY'!$E$2:$W$161,5,FALSE))</f>
        <v/>
      </c>
      <c r="H71" s="164" t="str">
        <f>IF($D71=0,"",VLOOKUP($D71,'Absolutní-BODY'!$E$2:$W$161,6,FALSE))</f>
        <v/>
      </c>
      <c r="I71" s="164" t="str">
        <f>IF($D71=0,"",VLOOKUP($D71,'Absolutní-BODY'!$E$2:$W$161,7,FALSE))</f>
        <v/>
      </c>
      <c r="J71" s="164" t="str">
        <f>IF($D71=0,"",VLOOKUP($D71,'Absolutní-BODY'!$E$2:$W$161,8,FALSE))</f>
        <v/>
      </c>
      <c r="K71" s="164" t="str">
        <f>IF($D71=0,"",VLOOKUP($D71,'Absolutní-BODY'!$E$2:$W$161,9,FALSE))</f>
        <v/>
      </c>
      <c r="L71" s="164" t="str">
        <f>IF($D71=0,"",VLOOKUP($D71,'Absolutní-BODY'!$E$2:$W$161,10,FALSE))</f>
        <v/>
      </c>
      <c r="M71" s="164" t="str">
        <f>IF($D71=0,"",VLOOKUP($D71,'Absolutní-BODY'!$E$2:$W$161,11,FALSE))</f>
        <v/>
      </c>
      <c r="N71" s="170" t="str">
        <f t="shared" si="8"/>
        <v/>
      </c>
      <c r="O71" s="33" t="str">
        <f t="shared" si="9"/>
        <v/>
      </c>
      <c r="P71" s="33" t="str">
        <f t="shared" si="10"/>
        <v/>
      </c>
      <c r="Q71" s="33" t="str">
        <f t="shared" si="11"/>
        <v/>
      </c>
      <c r="R71" s="68"/>
      <c r="S71" s="68"/>
      <c r="T71" s="35"/>
      <c r="U71" s="161"/>
    </row>
    <row r="72" spans="1:21" x14ac:dyDescent="0.25">
      <c r="A72" s="181">
        <v>70</v>
      </c>
      <c r="B72" s="165" t="str">
        <f>IF(D72=0,"",VLOOKUP($D72,seznam!$A$52:$F$5035,2,FALSE))</f>
        <v/>
      </c>
      <c r="C72" s="166" t="str">
        <f>IF(D72=0,"",VLOOKUP($D72,seznam!$A$52:$F$5035,3,FALSE))</f>
        <v/>
      </c>
      <c r="D72" s="167"/>
      <c r="E72" s="164" t="str">
        <f>IF(D72=0,"",VLOOKUP($D72,seznam!$A$52:$F$5035,5,FALSE))</f>
        <v/>
      </c>
      <c r="F72" s="164" t="str">
        <f>IF($D72=0,"",VLOOKUP($D72,'Absolutní-BODY'!$E$2:$W$161,4,FALSE))</f>
        <v/>
      </c>
      <c r="G72" s="164" t="str">
        <f>IF($D72=0,"",VLOOKUP($D72,'Absolutní-BODY'!$E$2:$W$161,5,FALSE))</f>
        <v/>
      </c>
      <c r="H72" s="164" t="str">
        <f>IF($D72=0,"",VLOOKUP($D72,'Absolutní-BODY'!$E$2:$W$161,6,FALSE))</f>
        <v/>
      </c>
      <c r="I72" s="164" t="str">
        <f>IF($D72=0,"",VLOOKUP($D72,'Absolutní-BODY'!$E$2:$W$161,7,FALSE))</f>
        <v/>
      </c>
      <c r="J72" s="164" t="str">
        <f>IF($D72=0,"",VLOOKUP($D72,'Absolutní-BODY'!$E$2:$W$161,8,FALSE))</f>
        <v/>
      </c>
      <c r="K72" s="164" t="str">
        <f>IF($D72=0,"",VLOOKUP($D72,'Absolutní-BODY'!$E$2:$W$161,9,FALSE))</f>
        <v/>
      </c>
      <c r="L72" s="164" t="str">
        <f>IF($D72=0,"",VLOOKUP($D72,'Absolutní-BODY'!$E$2:$W$161,10,FALSE))</f>
        <v/>
      </c>
      <c r="M72" s="164" t="str">
        <f>IF($D72=0,"",VLOOKUP($D72,'Absolutní-BODY'!$E$2:$W$161,11,FALSE))</f>
        <v/>
      </c>
      <c r="N72" s="170" t="str">
        <f t="shared" si="8"/>
        <v/>
      </c>
      <c r="O72" s="33" t="str">
        <f t="shared" si="9"/>
        <v/>
      </c>
      <c r="P72" s="33" t="str">
        <f t="shared" si="10"/>
        <v/>
      </c>
      <c r="Q72" s="33" t="str">
        <f t="shared" si="11"/>
        <v/>
      </c>
      <c r="R72" s="161"/>
      <c r="S72" s="161"/>
      <c r="T72" s="161"/>
      <c r="U72" s="161"/>
    </row>
    <row r="73" spans="1:21" x14ac:dyDescent="0.25">
      <c r="A73" s="181">
        <v>71</v>
      </c>
      <c r="B73" s="165" t="str">
        <f>IF(D73=0,"",VLOOKUP($D73,seznam!$A$52:$F$5035,2,FALSE))</f>
        <v/>
      </c>
      <c r="C73" s="166" t="str">
        <f>IF(D73=0,"",VLOOKUP($D73,seznam!$A$52:$F$5035,3,FALSE))</f>
        <v/>
      </c>
      <c r="D73" s="167"/>
      <c r="E73" s="164" t="str">
        <f>IF(D73=0,"",VLOOKUP($D73,seznam!$A$52:$F$5035,5,FALSE))</f>
        <v/>
      </c>
      <c r="F73" s="164" t="str">
        <f>IF($D73=0,"",VLOOKUP($D73,'Absolutní-BODY'!$E$2:$W$161,4,FALSE))</f>
        <v/>
      </c>
      <c r="G73" s="164" t="str">
        <f>IF($D73=0,"",VLOOKUP($D73,'Absolutní-BODY'!$E$2:$W$161,5,FALSE))</f>
        <v/>
      </c>
      <c r="H73" s="164" t="str">
        <f>IF($D73=0,"",VLOOKUP($D73,'Absolutní-BODY'!$E$2:$W$161,6,FALSE))</f>
        <v/>
      </c>
      <c r="I73" s="164" t="str">
        <f>IF($D73=0,"",VLOOKUP($D73,'Absolutní-BODY'!$E$2:$W$161,7,FALSE))</f>
        <v/>
      </c>
      <c r="J73" s="164" t="str">
        <f>IF($D73=0,"",VLOOKUP($D73,'Absolutní-BODY'!$E$2:$W$161,8,FALSE))</f>
        <v/>
      </c>
      <c r="K73" s="164" t="str">
        <f>IF($D73=0,"",VLOOKUP($D73,'Absolutní-BODY'!$E$2:$W$161,9,FALSE))</f>
        <v/>
      </c>
      <c r="L73" s="164" t="str">
        <f>IF($D73=0,"",VLOOKUP($D73,'Absolutní-BODY'!$E$2:$W$161,10,FALSE))</f>
        <v/>
      </c>
      <c r="M73" s="164" t="str">
        <f>IF($D73=0,"",VLOOKUP($D73,'Absolutní-BODY'!$E$2:$W$161,11,FALSE))</f>
        <v/>
      </c>
      <c r="N73" s="170" t="str">
        <f t="shared" si="8"/>
        <v/>
      </c>
      <c r="O73" s="33" t="str">
        <f t="shared" si="9"/>
        <v/>
      </c>
      <c r="P73" s="33" t="str">
        <f t="shared" si="10"/>
        <v/>
      </c>
      <c r="Q73" s="33" t="str">
        <f t="shared" si="11"/>
        <v/>
      </c>
      <c r="R73" s="161"/>
      <c r="S73" s="161"/>
      <c r="T73" s="161"/>
      <c r="U73" s="161"/>
    </row>
    <row r="74" spans="1:21" x14ac:dyDescent="0.25">
      <c r="A74" s="181">
        <v>72</v>
      </c>
      <c r="B74" s="165" t="str">
        <f>IF(D74=0,"",VLOOKUP($D74,seznam!$A$52:$F$5035,2,FALSE))</f>
        <v/>
      </c>
      <c r="C74" s="166" t="str">
        <f>IF(D74=0,"",VLOOKUP($D74,seznam!$A$52:$F$5035,3,FALSE))</f>
        <v/>
      </c>
      <c r="D74" s="167"/>
      <c r="E74" s="164" t="str">
        <f>IF(D74=0,"",VLOOKUP($D74,seznam!$A$52:$F$5035,5,FALSE))</f>
        <v/>
      </c>
      <c r="F74" s="164" t="str">
        <f>IF($D74=0,"",VLOOKUP($D74,'Absolutní-BODY'!$E$2:$W$161,4,FALSE))</f>
        <v/>
      </c>
      <c r="G74" s="164" t="str">
        <f>IF($D74=0,"",VLOOKUP($D74,'Absolutní-BODY'!$E$2:$W$161,5,FALSE))</f>
        <v/>
      </c>
      <c r="H74" s="164" t="str">
        <f>IF($D74=0,"",VLOOKUP($D74,'Absolutní-BODY'!$E$2:$W$161,6,FALSE))</f>
        <v/>
      </c>
      <c r="I74" s="164" t="str">
        <f>IF($D74=0,"",VLOOKUP($D74,'Absolutní-BODY'!$E$2:$W$161,7,FALSE))</f>
        <v/>
      </c>
      <c r="J74" s="164" t="str">
        <f>IF($D74=0,"",VLOOKUP($D74,'Absolutní-BODY'!$E$2:$W$161,8,FALSE))</f>
        <v/>
      </c>
      <c r="K74" s="164" t="str">
        <f>IF($D74=0,"",VLOOKUP($D74,'Absolutní-BODY'!$E$2:$W$161,9,FALSE))</f>
        <v/>
      </c>
      <c r="L74" s="164" t="str">
        <f>IF($D74=0,"",VLOOKUP($D74,'Absolutní-BODY'!$E$2:$W$161,10,FALSE))</f>
        <v/>
      </c>
      <c r="M74" s="164" t="str">
        <f>IF($D74=0,"",VLOOKUP($D74,'Absolutní-BODY'!$E$2:$W$161,11,FALSE))</f>
        <v/>
      </c>
      <c r="N74" s="170" t="str">
        <f t="shared" si="8"/>
        <v/>
      </c>
      <c r="O74" s="33" t="str">
        <f t="shared" si="9"/>
        <v/>
      </c>
      <c r="P74" s="33" t="str">
        <f t="shared" si="10"/>
        <v/>
      </c>
      <c r="Q74" s="33" t="str">
        <f t="shared" si="11"/>
        <v/>
      </c>
      <c r="R74" s="161"/>
      <c r="S74" s="161"/>
      <c r="T74" s="161"/>
      <c r="U74" s="161"/>
    </row>
    <row r="75" spans="1:21" x14ac:dyDescent="0.25">
      <c r="A75" s="181">
        <v>73</v>
      </c>
      <c r="B75" s="162" t="str">
        <f>IF(D75=0,"",VLOOKUP($D75,seznam!$A$52:$F$5035,2,FALSE))</f>
        <v/>
      </c>
      <c r="C75" s="162" t="str">
        <f>IF(D75=0,"",VLOOKUP($D75,seznam!$A$52:$F$5035,3,FALSE))</f>
        <v/>
      </c>
      <c r="D75" s="163"/>
      <c r="E75" s="164" t="str">
        <f>IF(D75=0,"",VLOOKUP($D75,seznam!$A$52:$F$5035,5,FALSE))</f>
        <v/>
      </c>
      <c r="F75" s="164" t="str">
        <f>IF($D75=0,"",VLOOKUP($D75,'Absolutní-BODY'!$E$2:$W$161,4,FALSE))</f>
        <v/>
      </c>
      <c r="G75" s="164" t="str">
        <f>IF($D75=0,"",VLOOKUP($D75,'Absolutní-BODY'!$E$2:$W$161,5,FALSE))</f>
        <v/>
      </c>
      <c r="H75" s="164" t="str">
        <f>IF($D75=0,"",VLOOKUP($D75,'Absolutní-BODY'!$E$2:$W$161,6,FALSE))</f>
        <v/>
      </c>
      <c r="I75" s="164" t="str">
        <f>IF($D75=0,"",VLOOKUP($D75,'Absolutní-BODY'!$E$2:$W$161,7,FALSE))</f>
        <v/>
      </c>
      <c r="J75" s="164" t="str">
        <f>IF($D75=0,"",VLOOKUP($D75,'Absolutní-BODY'!$E$2:$W$161,8,FALSE))</f>
        <v/>
      </c>
      <c r="K75" s="164" t="str">
        <f>IF($D75=0,"",VLOOKUP($D75,'Absolutní-BODY'!$E$2:$W$161,9,FALSE))</f>
        <v/>
      </c>
      <c r="L75" s="164" t="str">
        <f>IF($D75=0,"",VLOOKUP($D75,'Absolutní-BODY'!$E$2:$W$161,10,FALSE))</f>
        <v/>
      </c>
      <c r="M75" s="164" t="str">
        <f>IF($D75=0,"",VLOOKUP($D75,'Absolutní-BODY'!$E$2:$W$161,11,FALSE))</f>
        <v/>
      </c>
      <c r="N75" s="170" t="str">
        <f t="shared" si="8"/>
        <v/>
      </c>
      <c r="O75" s="33" t="str">
        <f t="shared" si="9"/>
        <v/>
      </c>
      <c r="P75" s="33" t="str">
        <f t="shared" si="10"/>
        <v/>
      </c>
      <c r="Q75" s="33" t="str">
        <f t="shared" si="11"/>
        <v/>
      </c>
      <c r="R75" s="161"/>
      <c r="S75" s="161"/>
      <c r="T75" s="161"/>
      <c r="U75" s="161"/>
    </row>
    <row r="76" spans="1:21" x14ac:dyDescent="0.25">
      <c r="A76" s="181">
        <v>74</v>
      </c>
      <c r="B76" s="165" t="str">
        <f>IF(D76=0,"",VLOOKUP($D76,seznam!$A$52:$F$5035,2,FALSE))</f>
        <v/>
      </c>
      <c r="C76" s="166" t="str">
        <f>IF(D76=0,"",VLOOKUP($D76,seznam!$A$52:$F$5035,3,FALSE))</f>
        <v/>
      </c>
      <c r="D76" s="167"/>
      <c r="E76" s="164" t="str">
        <f>IF(D76=0,"",VLOOKUP($D76,seznam!$A$52:$F$5035,5,FALSE))</f>
        <v/>
      </c>
      <c r="F76" s="164" t="str">
        <f>IF($D76=0,"",VLOOKUP($D76,'Absolutní-BODY'!$E$2:$W$161,4,FALSE))</f>
        <v/>
      </c>
      <c r="G76" s="164" t="str">
        <f>IF($D76=0,"",VLOOKUP($D76,'Absolutní-BODY'!$E$2:$W$161,5,FALSE))</f>
        <v/>
      </c>
      <c r="H76" s="164" t="str">
        <f>IF($D76=0,"",VLOOKUP($D76,'Absolutní-BODY'!$E$2:$W$161,6,FALSE))</f>
        <v/>
      </c>
      <c r="I76" s="164" t="str">
        <f>IF($D76=0,"",VLOOKUP($D76,'Absolutní-BODY'!$E$2:$W$161,7,FALSE))</f>
        <v/>
      </c>
      <c r="J76" s="164" t="str">
        <f>IF($D76=0,"",VLOOKUP($D76,'Absolutní-BODY'!$E$2:$W$161,8,FALSE))</f>
        <v/>
      </c>
      <c r="K76" s="164" t="str">
        <f>IF($D76=0,"",VLOOKUP($D76,'Absolutní-BODY'!$E$2:$W$161,9,FALSE))</f>
        <v/>
      </c>
      <c r="L76" s="164" t="str">
        <f>IF($D76=0,"",VLOOKUP($D76,'Absolutní-BODY'!$E$2:$W$161,10,FALSE))</f>
        <v/>
      </c>
      <c r="M76" s="164" t="str">
        <f>IF($D76=0,"",VLOOKUP($D76,'Absolutní-BODY'!$E$2:$W$161,11,FALSE))</f>
        <v/>
      </c>
      <c r="N76" s="170" t="str">
        <f t="shared" si="8"/>
        <v/>
      </c>
      <c r="O76" s="33" t="str">
        <f t="shared" si="9"/>
        <v/>
      </c>
      <c r="P76" s="33" t="str">
        <f t="shared" si="10"/>
        <v/>
      </c>
      <c r="Q76" s="33" t="str">
        <f t="shared" si="11"/>
        <v/>
      </c>
      <c r="R76" s="161"/>
      <c r="S76" s="161"/>
      <c r="T76" s="161"/>
      <c r="U76" s="161"/>
    </row>
    <row r="77" spans="1:21" x14ac:dyDescent="0.25">
      <c r="A77" s="181">
        <v>75</v>
      </c>
      <c r="B77" s="165" t="str">
        <f>IF(D77=0,"",VLOOKUP($D77,seznam!$A$52:$F$5035,2,FALSE))</f>
        <v/>
      </c>
      <c r="C77" s="166" t="str">
        <f>IF(D77=0,"",VLOOKUP($D77,seznam!$A$52:$F$5035,3,FALSE))</f>
        <v/>
      </c>
      <c r="D77" s="167"/>
      <c r="E77" s="164" t="str">
        <f>IF(D77=0,"",VLOOKUP($D77,seznam!$A$52:$F$5035,5,FALSE))</f>
        <v/>
      </c>
      <c r="F77" s="164" t="str">
        <f>IF($D77=0,"",VLOOKUP($D77,'Absolutní-BODY'!$E$2:$W$161,4,FALSE))</f>
        <v/>
      </c>
      <c r="G77" s="164" t="str">
        <f>IF($D77=0,"",VLOOKUP($D77,'Absolutní-BODY'!$E$2:$W$161,5,FALSE))</f>
        <v/>
      </c>
      <c r="H77" s="164" t="str">
        <f>IF($D77=0,"",VLOOKUP($D77,'Absolutní-BODY'!$E$2:$W$161,6,FALSE))</f>
        <v/>
      </c>
      <c r="I77" s="164" t="str">
        <f>IF($D77=0,"",VLOOKUP($D77,'Absolutní-BODY'!$E$2:$W$161,7,FALSE))</f>
        <v/>
      </c>
      <c r="J77" s="164" t="str">
        <f>IF($D77=0,"",VLOOKUP($D77,'Absolutní-BODY'!$E$2:$W$161,8,FALSE))</f>
        <v/>
      </c>
      <c r="K77" s="164" t="str">
        <f>IF($D77=0,"",VLOOKUP($D77,'Absolutní-BODY'!$E$2:$W$161,9,FALSE))</f>
        <v/>
      </c>
      <c r="L77" s="164" t="str">
        <f>IF($D77=0,"",VLOOKUP($D77,'Absolutní-BODY'!$E$2:$W$161,10,FALSE))</f>
        <v/>
      </c>
      <c r="M77" s="164" t="str">
        <f>IF($D77=0,"",VLOOKUP($D77,'Absolutní-BODY'!$E$2:$W$161,11,FALSE))</f>
        <v/>
      </c>
      <c r="N77" s="170" t="str">
        <f t="shared" si="8"/>
        <v/>
      </c>
      <c r="O77" s="33" t="str">
        <f t="shared" si="9"/>
        <v/>
      </c>
      <c r="P77" s="33" t="str">
        <f t="shared" si="10"/>
        <v/>
      </c>
      <c r="Q77" s="33" t="str">
        <f t="shared" si="11"/>
        <v/>
      </c>
      <c r="R77" s="161"/>
      <c r="S77" s="161"/>
      <c r="T77" s="161"/>
      <c r="U77" s="161"/>
    </row>
    <row r="78" spans="1:21" x14ac:dyDescent="0.25">
      <c r="A78" s="181">
        <v>76</v>
      </c>
      <c r="B78" s="165" t="str">
        <f>IF(D78=0,"",VLOOKUP($D78,seznam!$A$52:$F$5035,2,FALSE))</f>
        <v/>
      </c>
      <c r="C78" s="166" t="str">
        <f>IF(D78=0,"",VLOOKUP($D78,seznam!$A$52:$F$5035,3,FALSE))</f>
        <v/>
      </c>
      <c r="D78" s="167"/>
      <c r="E78" s="164" t="str">
        <f>IF(D78=0,"",VLOOKUP($D78,seznam!$A$52:$F$5035,5,FALSE))</f>
        <v/>
      </c>
      <c r="F78" s="164" t="str">
        <f>IF($D78=0,"",VLOOKUP($D78,'Absolutní-BODY'!$E$2:$W$161,4,FALSE))</f>
        <v/>
      </c>
      <c r="G78" s="164" t="str">
        <f>IF($D78=0,"",VLOOKUP($D78,'Absolutní-BODY'!$E$2:$W$161,5,FALSE))</f>
        <v/>
      </c>
      <c r="H78" s="164" t="str">
        <f>IF($D78=0,"",VLOOKUP($D78,'Absolutní-BODY'!$E$2:$W$161,6,FALSE))</f>
        <v/>
      </c>
      <c r="I78" s="164" t="str">
        <f>IF($D78=0,"",VLOOKUP($D78,'Absolutní-BODY'!$E$2:$W$161,7,FALSE))</f>
        <v/>
      </c>
      <c r="J78" s="164" t="str">
        <f>IF($D78=0,"",VLOOKUP($D78,'Absolutní-BODY'!$E$2:$W$161,8,FALSE))</f>
        <v/>
      </c>
      <c r="K78" s="164" t="str">
        <f>IF($D78=0,"",VLOOKUP($D78,'Absolutní-BODY'!$E$2:$W$161,9,FALSE))</f>
        <v/>
      </c>
      <c r="L78" s="164" t="str">
        <f>IF($D78=0,"",VLOOKUP($D78,'Absolutní-BODY'!$E$2:$W$161,10,FALSE))</f>
        <v/>
      </c>
      <c r="M78" s="164" t="str">
        <f>IF($D78=0,"",VLOOKUP($D78,'Absolutní-BODY'!$E$2:$W$161,11,FALSE))</f>
        <v/>
      </c>
      <c r="N78" s="170" t="str">
        <f t="shared" si="8"/>
        <v/>
      </c>
      <c r="O78" s="33" t="str">
        <f t="shared" si="9"/>
        <v/>
      </c>
      <c r="P78" s="33" t="str">
        <f t="shared" si="10"/>
        <v/>
      </c>
      <c r="Q78" s="33" t="str">
        <f t="shared" si="11"/>
        <v/>
      </c>
      <c r="R78" s="161"/>
      <c r="S78" s="161"/>
      <c r="T78" s="161"/>
      <c r="U78" s="161"/>
    </row>
    <row r="79" spans="1:21" x14ac:dyDescent="0.25">
      <c r="A79" s="181">
        <v>77</v>
      </c>
      <c r="B79" s="162" t="str">
        <f>IF(D79=0,"",VLOOKUP($D79,seznam!$A$52:$F$5035,2,FALSE))</f>
        <v/>
      </c>
      <c r="C79" s="162" t="str">
        <f>IF(D79=0,"",VLOOKUP($D79,seznam!$A$52:$F$5035,3,FALSE))</f>
        <v/>
      </c>
      <c r="D79" s="163"/>
      <c r="E79" s="164" t="str">
        <f>IF(D79=0,"",VLOOKUP($D79,seznam!$A$52:$F$5035,5,FALSE))</f>
        <v/>
      </c>
      <c r="F79" s="164" t="str">
        <f>IF($D79=0,"",VLOOKUP($D79,'Absolutní-BODY'!$E$2:$W$161,4,FALSE))</f>
        <v/>
      </c>
      <c r="G79" s="164" t="str">
        <f>IF($D79=0,"",VLOOKUP($D79,'Absolutní-BODY'!$E$2:$W$161,5,FALSE))</f>
        <v/>
      </c>
      <c r="H79" s="164" t="str">
        <f>IF($D79=0,"",VLOOKUP($D79,'Absolutní-BODY'!$E$2:$W$161,6,FALSE))</f>
        <v/>
      </c>
      <c r="I79" s="164" t="str">
        <f>IF($D79=0,"",VLOOKUP($D79,'Absolutní-BODY'!$E$2:$W$161,7,FALSE))</f>
        <v/>
      </c>
      <c r="J79" s="164" t="str">
        <f>IF($D79=0,"",VLOOKUP($D79,'Absolutní-BODY'!$E$2:$W$161,8,FALSE))</f>
        <v/>
      </c>
      <c r="K79" s="164" t="str">
        <f>IF($D79=0,"",VLOOKUP($D79,'Absolutní-BODY'!$E$2:$W$161,9,FALSE))</f>
        <v/>
      </c>
      <c r="L79" s="164" t="str">
        <f>IF($D79=0,"",VLOOKUP($D79,'Absolutní-BODY'!$E$2:$W$161,10,FALSE))</f>
        <v/>
      </c>
      <c r="M79" s="164" t="str">
        <f>IF($D79=0,"",VLOOKUP($D79,'Absolutní-BODY'!$E$2:$W$161,11,FALSE))</f>
        <v/>
      </c>
      <c r="N79" s="170" t="str">
        <f t="shared" si="8"/>
        <v/>
      </c>
      <c r="O79" s="33" t="str">
        <f t="shared" si="9"/>
        <v/>
      </c>
      <c r="P79" s="33" t="str">
        <f t="shared" si="10"/>
        <v/>
      </c>
      <c r="Q79" s="33" t="str">
        <f t="shared" si="11"/>
        <v/>
      </c>
      <c r="R79" s="161"/>
      <c r="S79" s="161"/>
      <c r="T79" s="161"/>
      <c r="U79" s="161"/>
    </row>
    <row r="80" spans="1:21" x14ac:dyDescent="0.25">
      <c r="A80" s="181">
        <v>78</v>
      </c>
      <c r="B80" s="165" t="str">
        <f>IF(D80=0,"",VLOOKUP($D80,seznam!$A$52:$F$5035,2,FALSE))</f>
        <v/>
      </c>
      <c r="C80" s="166" t="str">
        <f>IF(D80=0,"",VLOOKUP($D80,seznam!$A$52:$F$5035,3,FALSE))</f>
        <v/>
      </c>
      <c r="D80" s="167"/>
      <c r="E80" s="164" t="str">
        <f>IF(D80=0,"",VLOOKUP($D80,seznam!$A$52:$F$5035,5,FALSE))</f>
        <v/>
      </c>
      <c r="F80" s="164" t="str">
        <f>IF($D80=0,"",VLOOKUP($D80,'Absolutní-BODY'!$E$2:$W$161,4,FALSE))</f>
        <v/>
      </c>
      <c r="G80" s="164" t="str">
        <f>IF($D80=0,"",VLOOKUP($D80,'Absolutní-BODY'!$E$2:$W$161,5,FALSE))</f>
        <v/>
      </c>
      <c r="H80" s="164" t="str">
        <f>IF($D80=0,"",VLOOKUP($D80,'Absolutní-BODY'!$E$2:$W$161,6,FALSE))</f>
        <v/>
      </c>
      <c r="I80" s="164" t="str">
        <f>IF($D80=0,"",VLOOKUP($D80,'Absolutní-BODY'!$E$2:$W$161,7,FALSE))</f>
        <v/>
      </c>
      <c r="J80" s="164" t="str">
        <f>IF($D80=0,"",VLOOKUP($D80,'Absolutní-BODY'!$E$2:$W$161,8,FALSE))</f>
        <v/>
      </c>
      <c r="K80" s="164" t="str">
        <f>IF($D80=0,"",VLOOKUP($D80,'Absolutní-BODY'!$E$2:$W$161,9,FALSE))</f>
        <v/>
      </c>
      <c r="L80" s="164" t="str">
        <f>IF($D80=0,"",VLOOKUP($D80,'Absolutní-BODY'!$E$2:$W$161,10,FALSE))</f>
        <v/>
      </c>
      <c r="M80" s="164" t="str">
        <f>IF($D80=0,"",VLOOKUP($D80,'Absolutní-BODY'!$E$2:$W$161,11,FALSE))</f>
        <v/>
      </c>
      <c r="N80" s="170" t="str">
        <f t="shared" si="8"/>
        <v/>
      </c>
      <c r="O80" s="33" t="str">
        <f t="shared" si="9"/>
        <v/>
      </c>
      <c r="P80" s="33" t="str">
        <f t="shared" si="10"/>
        <v/>
      </c>
      <c r="Q80" s="33" t="str">
        <f t="shared" si="11"/>
        <v/>
      </c>
      <c r="R80" s="161"/>
      <c r="S80" s="161"/>
      <c r="T80" s="161"/>
      <c r="U80" s="161"/>
    </row>
    <row r="81" spans="1:21" x14ac:dyDescent="0.25">
      <c r="A81" s="181">
        <v>79</v>
      </c>
      <c r="B81" s="165" t="str">
        <f>IF(D81=0,"",VLOOKUP($D81,seznam!$A$52:$F$5035,2,FALSE))</f>
        <v/>
      </c>
      <c r="C81" s="166" t="str">
        <f>IF(D81=0,"",VLOOKUP($D81,seznam!$A$52:$F$5035,3,FALSE))</f>
        <v/>
      </c>
      <c r="D81" s="163"/>
      <c r="E81" s="164" t="str">
        <f>IF(D81=0,"",VLOOKUP($D81,seznam!$A$52:$F$5035,5,FALSE))</f>
        <v/>
      </c>
      <c r="F81" s="164" t="str">
        <f>IF($D81=0,"",VLOOKUP($D81,'Absolutní-BODY'!$E$2:$W$161,4,FALSE))</f>
        <v/>
      </c>
      <c r="G81" s="164" t="str">
        <f>IF($D81=0,"",VLOOKUP($D81,'Absolutní-BODY'!$E$2:$W$161,5,FALSE))</f>
        <v/>
      </c>
      <c r="H81" s="164" t="str">
        <f>IF($D81=0,"",VLOOKUP($D81,'Absolutní-BODY'!$E$2:$W$161,6,FALSE))</f>
        <v/>
      </c>
      <c r="I81" s="164" t="str">
        <f>IF($D81=0,"",VLOOKUP($D81,'Absolutní-BODY'!$E$2:$W$161,7,FALSE))</f>
        <v/>
      </c>
      <c r="J81" s="164" t="str">
        <f>IF($D81=0,"",VLOOKUP($D81,'Absolutní-BODY'!$E$2:$W$161,8,FALSE))</f>
        <v/>
      </c>
      <c r="K81" s="164" t="str">
        <f>IF($D81=0,"",VLOOKUP($D81,'Absolutní-BODY'!$E$2:$W$161,9,FALSE))</f>
        <v/>
      </c>
      <c r="L81" s="164" t="str">
        <f>IF($D81=0,"",VLOOKUP($D81,'Absolutní-BODY'!$E$2:$W$161,10,FALSE))</f>
        <v/>
      </c>
      <c r="M81" s="164" t="str">
        <f>IF($D81=0,"",VLOOKUP($D81,'Absolutní-BODY'!$E$2:$W$161,11,FALSE))</f>
        <v/>
      </c>
      <c r="N81" s="170" t="str">
        <f t="shared" si="8"/>
        <v/>
      </c>
      <c r="O81" s="33" t="str">
        <f t="shared" si="9"/>
        <v/>
      </c>
      <c r="P81" s="33" t="str">
        <f t="shared" si="10"/>
        <v/>
      </c>
      <c r="Q81" s="33" t="str">
        <f t="shared" si="11"/>
        <v/>
      </c>
      <c r="R81" s="161"/>
      <c r="S81" s="161"/>
      <c r="T81" s="161"/>
      <c r="U81" s="161"/>
    </row>
    <row r="82" spans="1:21" x14ac:dyDescent="0.25">
      <c r="A82" s="181">
        <v>80</v>
      </c>
      <c r="B82" s="162" t="str">
        <f>IF(D82=0,"",VLOOKUP($D82,seznam!$A$52:$F$5035,2,FALSE))</f>
        <v/>
      </c>
      <c r="C82" s="162" t="str">
        <f>IF(D82=0,"",VLOOKUP($D82,seznam!$A$52:$F$5035,3,FALSE))</f>
        <v/>
      </c>
      <c r="D82" s="167"/>
      <c r="E82" s="164" t="str">
        <f>IF(D82=0,"",VLOOKUP($D82,seznam!$A$52:$F$5035,5,FALSE))</f>
        <v/>
      </c>
      <c r="F82" s="164" t="str">
        <f>IF($D82=0,"",VLOOKUP($D82,'Absolutní-BODY'!$E$2:$W$161,4,FALSE))</f>
        <v/>
      </c>
      <c r="G82" s="164" t="str">
        <f>IF($D82=0,"",VLOOKUP($D82,'Absolutní-BODY'!$E$2:$W$161,5,FALSE))</f>
        <v/>
      </c>
      <c r="H82" s="164" t="str">
        <f>IF($D82=0,"",VLOOKUP($D82,'Absolutní-BODY'!$E$2:$W$161,6,FALSE))</f>
        <v/>
      </c>
      <c r="I82" s="164" t="str">
        <f>IF($D82=0,"",VLOOKUP($D82,'Absolutní-BODY'!$E$2:$W$161,7,FALSE))</f>
        <v/>
      </c>
      <c r="J82" s="164" t="str">
        <f>IF($D82=0,"",VLOOKUP($D82,'Absolutní-BODY'!$E$2:$W$161,8,FALSE))</f>
        <v/>
      </c>
      <c r="K82" s="164" t="str">
        <f>IF($D82=0,"",VLOOKUP($D82,'Absolutní-BODY'!$E$2:$W$161,9,FALSE))</f>
        <v/>
      </c>
      <c r="L82" s="164" t="str">
        <f>IF($D82=0,"",VLOOKUP($D82,'Absolutní-BODY'!$E$2:$W$161,10,FALSE))</f>
        <v/>
      </c>
      <c r="M82" s="164" t="str">
        <f>IF($D82=0,"",VLOOKUP($D82,'Absolutní-BODY'!$E$2:$W$161,11,FALSE))</f>
        <v/>
      </c>
      <c r="N82" s="170" t="str">
        <f t="shared" si="8"/>
        <v/>
      </c>
      <c r="O82" s="33" t="str">
        <f t="shared" si="9"/>
        <v/>
      </c>
      <c r="P82" s="33" t="str">
        <f t="shared" si="10"/>
        <v/>
      </c>
      <c r="Q82" s="33" t="str">
        <f t="shared" si="11"/>
        <v/>
      </c>
      <c r="R82" s="161"/>
      <c r="S82" s="161"/>
      <c r="T82" s="161"/>
      <c r="U82" s="161"/>
    </row>
    <row r="83" spans="1:21" x14ac:dyDescent="0.25">
      <c r="A83" s="181">
        <v>81</v>
      </c>
      <c r="B83" s="165" t="str">
        <f>IF(D83=0,"",VLOOKUP($D83,seznam!$A$52:$F$5035,2,FALSE))</f>
        <v/>
      </c>
      <c r="C83" s="166" t="str">
        <f>IF(D83=0,"",VLOOKUP($D83,seznam!$A$52:$F$5035,3,FALSE))</f>
        <v/>
      </c>
      <c r="D83" s="167"/>
      <c r="E83" s="164" t="str">
        <f>IF(D83=0,"",VLOOKUP($D83,seznam!$A$52:$F$5035,5,FALSE))</f>
        <v/>
      </c>
      <c r="F83" s="164" t="str">
        <f>IF($D83=0,"",VLOOKUP($D83,'Absolutní-BODY'!$E$2:$W$161,4,FALSE))</f>
        <v/>
      </c>
      <c r="G83" s="164" t="str">
        <f>IF($D83=0,"",VLOOKUP($D83,'Absolutní-BODY'!$E$2:$W$161,5,FALSE))</f>
        <v/>
      </c>
      <c r="H83" s="164" t="str">
        <f>IF($D83=0,"",VLOOKUP($D83,'Absolutní-BODY'!$E$2:$W$161,6,FALSE))</f>
        <v/>
      </c>
      <c r="I83" s="164" t="str">
        <f>IF($D83=0,"",VLOOKUP($D83,'Absolutní-BODY'!$E$2:$W$161,7,FALSE))</f>
        <v/>
      </c>
      <c r="J83" s="164" t="str">
        <f>IF($D83=0,"",VLOOKUP($D83,'Absolutní-BODY'!$E$2:$W$161,8,FALSE))</f>
        <v/>
      </c>
      <c r="K83" s="164" t="str">
        <f>IF($D83=0,"",VLOOKUP($D83,'Absolutní-BODY'!$E$2:$W$161,9,FALSE))</f>
        <v/>
      </c>
      <c r="L83" s="164" t="str">
        <f>IF($D83=0,"",VLOOKUP($D83,'Absolutní-BODY'!$E$2:$W$161,10,FALSE))</f>
        <v/>
      </c>
      <c r="M83" s="164" t="str">
        <f>IF($D83=0,"",VLOOKUP($D83,'Absolutní-BODY'!$E$2:$W$161,11,FALSE))</f>
        <v/>
      </c>
      <c r="N83" s="170" t="str">
        <f t="shared" si="8"/>
        <v/>
      </c>
      <c r="O83" s="33" t="str">
        <f t="shared" si="9"/>
        <v/>
      </c>
      <c r="P83" s="33" t="str">
        <f t="shared" si="10"/>
        <v/>
      </c>
      <c r="Q83" s="33" t="str">
        <f t="shared" si="11"/>
        <v/>
      </c>
      <c r="R83" s="161"/>
      <c r="S83" s="161"/>
      <c r="T83" s="161"/>
      <c r="U83" s="161"/>
    </row>
    <row r="84" spans="1:21" x14ac:dyDescent="0.25">
      <c r="A84" s="181">
        <v>82</v>
      </c>
      <c r="B84" s="165" t="str">
        <f>IF(D84=0,"",VLOOKUP($D84,seznam!$A$52:$F$5035,2,FALSE))</f>
        <v/>
      </c>
      <c r="C84" s="166" t="str">
        <f>IF(D84=0,"",VLOOKUP($D84,seznam!$A$52:$F$5035,3,FALSE))</f>
        <v/>
      </c>
      <c r="D84" s="167"/>
      <c r="E84" s="164" t="str">
        <f>IF(D84=0,"",VLOOKUP($D84,seznam!$A$52:$F$5035,5,FALSE))</f>
        <v/>
      </c>
      <c r="F84" s="164" t="str">
        <f>IF($D84=0,"",VLOOKUP($D84,'Absolutní-BODY'!$E$2:$W$161,4,FALSE))</f>
        <v/>
      </c>
      <c r="G84" s="164" t="str">
        <f>IF($D84=0,"",VLOOKUP($D84,'Absolutní-BODY'!$E$2:$W$161,5,FALSE))</f>
        <v/>
      </c>
      <c r="H84" s="164" t="str">
        <f>IF($D84=0,"",VLOOKUP($D84,'Absolutní-BODY'!$E$2:$W$161,6,FALSE))</f>
        <v/>
      </c>
      <c r="I84" s="164" t="str">
        <f>IF($D84=0,"",VLOOKUP($D84,'Absolutní-BODY'!$E$2:$W$161,7,FALSE))</f>
        <v/>
      </c>
      <c r="J84" s="164" t="str">
        <f>IF($D84=0,"",VLOOKUP($D84,'Absolutní-BODY'!$E$2:$W$161,8,FALSE))</f>
        <v/>
      </c>
      <c r="K84" s="164" t="str">
        <f>IF($D84=0,"",VLOOKUP($D84,'Absolutní-BODY'!$E$2:$W$161,9,FALSE))</f>
        <v/>
      </c>
      <c r="L84" s="164" t="str">
        <f>IF($D84=0,"",VLOOKUP($D84,'Absolutní-BODY'!$E$2:$W$161,10,FALSE))</f>
        <v/>
      </c>
      <c r="M84" s="164" t="str">
        <f>IF($D84=0,"",VLOOKUP($D84,'Absolutní-BODY'!$E$2:$W$161,11,FALSE))</f>
        <v/>
      </c>
      <c r="N84" s="170" t="str">
        <f t="shared" si="8"/>
        <v/>
      </c>
      <c r="O84" s="33" t="str">
        <f t="shared" si="9"/>
        <v/>
      </c>
      <c r="P84" s="33" t="str">
        <f t="shared" si="10"/>
        <v/>
      </c>
      <c r="Q84" s="33" t="str">
        <f t="shared" si="11"/>
        <v/>
      </c>
      <c r="R84" s="161"/>
      <c r="S84" s="161"/>
      <c r="T84" s="161"/>
      <c r="U84" s="161"/>
    </row>
    <row r="85" spans="1:21" x14ac:dyDescent="0.25">
      <c r="A85" s="181">
        <v>83</v>
      </c>
      <c r="B85" s="162" t="str">
        <f>IF(D85=0,"",VLOOKUP($D85,seznam!$A$52:$F$5035,2,FALSE))</f>
        <v/>
      </c>
      <c r="C85" s="162" t="str">
        <f>IF(D85=0,"",VLOOKUP($D85,seznam!$A$52:$F$5035,3,FALSE))</f>
        <v/>
      </c>
      <c r="D85" s="167"/>
      <c r="E85" s="164" t="str">
        <f>IF(D85=0,"",VLOOKUP($D85,seznam!$A$52:$F$5035,5,FALSE))</f>
        <v/>
      </c>
      <c r="F85" s="164" t="str">
        <f>IF($D85=0,"",VLOOKUP($D85,'Absolutní-BODY'!$E$2:$W$161,4,FALSE))</f>
        <v/>
      </c>
      <c r="G85" s="164" t="str">
        <f>IF($D85=0,"",VLOOKUP($D85,'Absolutní-BODY'!$E$2:$W$161,5,FALSE))</f>
        <v/>
      </c>
      <c r="H85" s="164" t="str">
        <f>IF($D85=0,"",VLOOKUP($D85,'Absolutní-BODY'!$E$2:$W$161,6,FALSE))</f>
        <v/>
      </c>
      <c r="I85" s="164" t="str">
        <f>IF($D85=0,"",VLOOKUP($D85,'Absolutní-BODY'!$E$2:$W$161,7,FALSE))</f>
        <v/>
      </c>
      <c r="J85" s="164" t="str">
        <f>IF($D85=0,"",VLOOKUP($D85,'Absolutní-BODY'!$E$2:$W$161,8,FALSE))</f>
        <v/>
      </c>
      <c r="K85" s="164" t="str">
        <f>IF($D85=0,"",VLOOKUP($D85,'Absolutní-BODY'!$E$2:$W$161,9,FALSE))</f>
        <v/>
      </c>
      <c r="L85" s="164" t="str">
        <f>IF($D85=0,"",VLOOKUP($D85,'Absolutní-BODY'!$E$2:$W$161,10,FALSE))</f>
        <v/>
      </c>
      <c r="M85" s="164" t="str">
        <f>IF($D85=0,"",VLOOKUP($D85,'Absolutní-BODY'!$E$2:$W$161,11,FALSE))</f>
        <v/>
      </c>
      <c r="N85" s="170" t="str">
        <f t="shared" si="8"/>
        <v/>
      </c>
      <c r="O85" s="33" t="str">
        <f t="shared" si="9"/>
        <v/>
      </c>
      <c r="P85" s="33" t="str">
        <f t="shared" si="10"/>
        <v/>
      </c>
      <c r="Q85" s="33" t="str">
        <f t="shared" si="11"/>
        <v/>
      </c>
      <c r="R85" s="161"/>
      <c r="S85" s="161"/>
      <c r="T85" s="161"/>
      <c r="U85" s="161"/>
    </row>
    <row r="86" spans="1:21" x14ac:dyDescent="0.25">
      <c r="A86" s="181">
        <v>84</v>
      </c>
      <c r="B86" s="165" t="str">
        <f>IF(D86=0,"",VLOOKUP($D86,seznam!$A$52:$F$5035,2,FALSE))</f>
        <v/>
      </c>
      <c r="C86" s="166" t="str">
        <f>IF(D86=0,"",VLOOKUP($D86,seznam!$A$52:$F$5035,3,FALSE))</f>
        <v/>
      </c>
      <c r="D86" s="167"/>
      <c r="E86" s="164" t="str">
        <f>IF(D86=0,"",VLOOKUP($D86,seznam!$A$52:$F$5035,5,FALSE))</f>
        <v/>
      </c>
      <c r="F86" s="164" t="str">
        <f>IF($D86=0,"",VLOOKUP($D86,'Absolutní-BODY'!$E$2:$W$161,4,FALSE))</f>
        <v/>
      </c>
      <c r="G86" s="164" t="str">
        <f>IF($D86=0,"",VLOOKUP($D86,'Absolutní-BODY'!$E$2:$W$161,5,FALSE))</f>
        <v/>
      </c>
      <c r="H86" s="164" t="str">
        <f>IF($D86=0,"",VLOOKUP($D86,'Absolutní-BODY'!$E$2:$W$161,6,FALSE))</f>
        <v/>
      </c>
      <c r="I86" s="164" t="str">
        <f>IF($D86=0,"",VLOOKUP($D86,'Absolutní-BODY'!$E$2:$W$161,7,FALSE))</f>
        <v/>
      </c>
      <c r="J86" s="164" t="str">
        <f>IF($D86=0,"",VLOOKUP($D86,'Absolutní-BODY'!$E$2:$W$161,8,FALSE))</f>
        <v/>
      </c>
      <c r="K86" s="164" t="str">
        <f>IF($D86=0,"",VLOOKUP($D86,'Absolutní-BODY'!$E$2:$W$161,9,FALSE))</f>
        <v/>
      </c>
      <c r="L86" s="164" t="str">
        <f>IF($D86=0,"",VLOOKUP($D86,'Absolutní-BODY'!$E$2:$W$161,10,FALSE))</f>
        <v/>
      </c>
      <c r="M86" s="164" t="str">
        <f>IF($D86=0,"",VLOOKUP($D86,'Absolutní-BODY'!$E$2:$W$161,11,FALSE))</f>
        <v/>
      </c>
      <c r="N86" s="170" t="str">
        <f t="shared" si="8"/>
        <v/>
      </c>
      <c r="O86" s="33" t="str">
        <f t="shared" si="9"/>
        <v/>
      </c>
      <c r="P86" s="33" t="str">
        <f t="shared" si="10"/>
        <v/>
      </c>
      <c r="Q86" s="33" t="str">
        <f t="shared" si="11"/>
        <v/>
      </c>
      <c r="R86" s="161"/>
      <c r="S86" s="161"/>
      <c r="T86" s="161"/>
      <c r="U86" s="161"/>
    </row>
    <row r="87" spans="1:21" x14ac:dyDescent="0.25">
      <c r="A87" s="181">
        <v>85</v>
      </c>
      <c r="B87" s="165" t="str">
        <f>IF(D87=0,"",VLOOKUP($D87,seznam!$A$52:$F$5035,2,FALSE))</f>
        <v/>
      </c>
      <c r="C87" s="166" t="str">
        <f>IF(D87=0,"",VLOOKUP($D87,seznam!$A$52:$F$5035,3,FALSE))</f>
        <v/>
      </c>
      <c r="D87" s="163"/>
      <c r="E87" s="164" t="str">
        <f>IF(D87=0,"",VLOOKUP($D87,seznam!$A$52:$F$5035,5,FALSE))</f>
        <v/>
      </c>
      <c r="F87" s="164" t="str">
        <f>IF($D87=0,"",VLOOKUP($D87,'Absolutní-BODY'!$E$2:$W$161,4,FALSE))</f>
        <v/>
      </c>
      <c r="G87" s="164" t="str">
        <f>IF($D87=0,"",VLOOKUP($D87,'Absolutní-BODY'!$E$2:$W$161,5,FALSE))</f>
        <v/>
      </c>
      <c r="H87" s="164" t="str">
        <f>IF($D87=0,"",VLOOKUP($D87,'Absolutní-BODY'!$E$2:$W$161,6,FALSE))</f>
        <v/>
      </c>
      <c r="I87" s="164" t="str">
        <f>IF($D87=0,"",VLOOKUP($D87,'Absolutní-BODY'!$E$2:$W$161,7,FALSE))</f>
        <v/>
      </c>
      <c r="J87" s="164" t="str">
        <f>IF($D87=0,"",VLOOKUP($D87,'Absolutní-BODY'!$E$2:$W$161,8,FALSE))</f>
        <v/>
      </c>
      <c r="K87" s="164" t="str">
        <f>IF($D87=0,"",VLOOKUP($D87,'Absolutní-BODY'!$E$2:$W$161,9,FALSE))</f>
        <v/>
      </c>
      <c r="L87" s="164" t="str">
        <f>IF($D87=0,"",VLOOKUP($D87,'Absolutní-BODY'!$E$2:$W$161,10,FALSE))</f>
        <v/>
      </c>
      <c r="M87" s="164" t="str">
        <f>IF($D87=0,"",VLOOKUP($D87,'Absolutní-BODY'!$E$2:$W$161,11,FALSE))</f>
        <v/>
      </c>
      <c r="N87" s="170" t="str">
        <f t="shared" si="8"/>
        <v/>
      </c>
      <c r="O87" s="33" t="str">
        <f t="shared" si="9"/>
        <v/>
      </c>
      <c r="P87" s="33" t="str">
        <f t="shared" si="10"/>
        <v/>
      </c>
      <c r="Q87" s="33" t="str">
        <f t="shared" si="11"/>
        <v/>
      </c>
      <c r="R87" s="161"/>
      <c r="S87" s="161"/>
      <c r="T87" s="161"/>
      <c r="U87" s="161"/>
    </row>
    <row r="88" spans="1:21" x14ac:dyDescent="0.25">
      <c r="A88" s="181">
        <v>86</v>
      </c>
      <c r="B88" s="162" t="str">
        <f>IF(D88=0,"",VLOOKUP($D88,seznam!$A$52:$F$5035,2,FALSE))</f>
        <v/>
      </c>
      <c r="C88" s="162" t="str">
        <f>IF(D88=0,"",VLOOKUP($D88,seznam!$A$52:$F$5035,3,FALSE))</f>
        <v/>
      </c>
      <c r="D88" s="163"/>
      <c r="E88" s="164" t="str">
        <f>IF(D88=0,"",VLOOKUP($D88,seznam!$A$52:$F$5035,5,FALSE))</f>
        <v/>
      </c>
      <c r="F88" s="164" t="str">
        <f>IF($D88=0,"",VLOOKUP($D88,'Absolutní-BODY'!$E$2:$W$161,4,FALSE))</f>
        <v/>
      </c>
      <c r="G88" s="164" t="str">
        <f>IF($D88=0,"",VLOOKUP($D88,'Absolutní-BODY'!$E$2:$W$161,5,FALSE))</f>
        <v/>
      </c>
      <c r="H88" s="164" t="str">
        <f>IF($D88=0,"",VLOOKUP($D88,'Absolutní-BODY'!$E$2:$W$161,6,FALSE))</f>
        <v/>
      </c>
      <c r="I88" s="164" t="str">
        <f>IF($D88=0,"",VLOOKUP($D88,'Absolutní-BODY'!$E$2:$W$161,7,FALSE))</f>
        <v/>
      </c>
      <c r="J88" s="164" t="str">
        <f>IF($D88=0,"",VLOOKUP($D88,'Absolutní-BODY'!$E$2:$W$161,8,FALSE))</f>
        <v/>
      </c>
      <c r="K88" s="164" t="str">
        <f>IF($D88=0,"",VLOOKUP($D88,'Absolutní-BODY'!$E$2:$W$161,9,FALSE))</f>
        <v/>
      </c>
      <c r="L88" s="164" t="str">
        <f>IF($D88=0,"",VLOOKUP($D88,'Absolutní-BODY'!$E$2:$W$161,10,FALSE))</f>
        <v/>
      </c>
      <c r="M88" s="164" t="str">
        <f>IF($D88=0,"",VLOOKUP($D88,'Absolutní-BODY'!$E$2:$W$161,11,FALSE))</f>
        <v/>
      </c>
      <c r="N88" s="170" t="str">
        <f t="shared" si="8"/>
        <v/>
      </c>
      <c r="O88" s="33" t="str">
        <f t="shared" si="9"/>
        <v/>
      </c>
      <c r="P88" s="33" t="str">
        <f t="shared" si="10"/>
        <v/>
      </c>
      <c r="Q88" s="33" t="str">
        <f t="shared" si="11"/>
        <v/>
      </c>
      <c r="R88" s="161"/>
      <c r="S88" s="161"/>
      <c r="T88" s="161"/>
      <c r="U88" s="161"/>
    </row>
    <row r="89" spans="1:21" x14ac:dyDescent="0.25">
      <c r="A89" s="181">
        <v>87</v>
      </c>
      <c r="B89" s="165" t="str">
        <f>IF(D89=0,"",VLOOKUP($D89,seznam!$A$52:$F$5035,2,FALSE))</f>
        <v/>
      </c>
      <c r="C89" s="166" t="str">
        <f>IF(D89=0,"",VLOOKUP($D89,seznam!$A$52:$F$5035,3,FALSE))</f>
        <v/>
      </c>
      <c r="D89" s="167"/>
      <c r="E89" s="164" t="str">
        <f>IF(D89=0,"",VLOOKUP($D89,seznam!$A$52:$F$5035,5,FALSE))</f>
        <v/>
      </c>
      <c r="F89" s="164" t="str">
        <f>IF($D89=0,"",VLOOKUP($D89,'Absolutní-BODY'!$E$2:$W$161,4,FALSE))</f>
        <v/>
      </c>
      <c r="G89" s="164" t="str">
        <f>IF($D89=0,"",VLOOKUP($D89,'Absolutní-BODY'!$E$2:$W$161,5,FALSE))</f>
        <v/>
      </c>
      <c r="H89" s="164" t="str">
        <f>IF($D89=0,"",VLOOKUP($D89,'Absolutní-BODY'!$E$2:$W$161,6,FALSE))</f>
        <v/>
      </c>
      <c r="I89" s="164" t="str">
        <f>IF($D89=0,"",VLOOKUP($D89,'Absolutní-BODY'!$E$2:$W$161,7,FALSE))</f>
        <v/>
      </c>
      <c r="J89" s="164" t="str">
        <f>IF($D89=0,"",VLOOKUP($D89,'Absolutní-BODY'!$E$2:$W$161,8,FALSE))</f>
        <v/>
      </c>
      <c r="K89" s="164" t="str">
        <f>IF($D89=0,"",VLOOKUP($D89,'Absolutní-BODY'!$E$2:$W$161,9,FALSE))</f>
        <v/>
      </c>
      <c r="L89" s="164" t="str">
        <f>IF($D89=0,"",VLOOKUP($D89,'Absolutní-BODY'!$E$2:$W$161,10,FALSE))</f>
        <v/>
      </c>
      <c r="M89" s="164" t="str">
        <f>IF($D89=0,"",VLOOKUP($D89,'Absolutní-BODY'!$E$2:$W$161,11,FALSE))</f>
        <v/>
      </c>
      <c r="N89" s="170" t="str">
        <f t="shared" si="8"/>
        <v/>
      </c>
      <c r="O89" s="33" t="str">
        <f t="shared" si="9"/>
        <v/>
      </c>
      <c r="P89" s="33" t="str">
        <f t="shared" si="10"/>
        <v/>
      </c>
      <c r="Q89" s="33" t="str">
        <f t="shared" si="11"/>
        <v/>
      </c>
      <c r="R89" s="161"/>
      <c r="S89" s="161"/>
      <c r="T89" s="161"/>
      <c r="U89" s="161"/>
    </row>
    <row r="90" spans="1:21" x14ac:dyDescent="0.25">
      <c r="A90" s="181">
        <v>88</v>
      </c>
      <c r="B90" s="162" t="str">
        <f>IF(D90=0,"",VLOOKUP($D90,seznam!$A$52:$F$5035,2,FALSE))</f>
        <v/>
      </c>
      <c r="C90" s="162" t="str">
        <f>IF(D90=0,"",VLOOKUP($D90,seznam!$A$52:$F$5035,3,FALSE))</f>
        <v/>
      </c>
      <c r="D90" s="163"/>
      <c r="E90" s="164" t="str">
        <f>IF(D90=0,"",VLOOKUP($D90,seznam!$A$52:$F$5035,5,FALSE))</f>
        <v/>
      </c>
      <c r="F90" s="164" t="str">
        <f>IF($D90=0,"",VLOOKUP($D90,'Absolutní-BODY'!$E$2:$W$161,4,FALSE))</f>
        <v/>
      </c>
      <c r="G90" s="164" t="str">
        <f>IF($D90=0,"",VLOOKUP($D90,'Absolutní-BODY'!$E$2:$W$161,5,FALSE))</f>
        <v/>
      </c>
      <c r="H90" s="164" t="str">
        <f>IF($D90=0,"",VLOOKUP($D90,'Absolutní-BODY'!$E$2:$W$161,6,FALSE))</f>
        <v/>
      </c>
      <c r="I90" s="164" t="str">
        <f>IF($D90=0,"",VLOOKUP($D90,'Absolutní-BODY'!$E$2:$W$161,7,FALSE))</f>
        <v/>
      </c>
      <c r="J90" s="164" t="str">
        <f>IF($D90=0,"",VLOOKUP($D90,'Absolutní-BODY'!$E$2:$W$161,8,FALSE))</f>
        <v/>
      </c>
      <c r="K90" s="164" t="str">
        <f>IF($D90=0,"",VLOOKUP($D90,'Absolutní-BODY'!$E$2:$W$161,9,FALSE))</f>
        <v/>
      </c>
      <c r="L90" s="164" t="str">
        <f>IF($D90=0,"",VLOOKUP($D90,'Absolutní-BODY'!$E$2:$W$161,10,FALSE))</f>
        <v/>
      </c>
      <c r="M90" s="164" t="str">
        <f>IF($D90=0,"",VLOOKUP($D90,'Absolutní-BODY'!$E$2:$W$161,11,FALSE))</f>
        <v/>
      </c>
      <c r="N90" s="170" t="str">
        <f t="shared" si="8"/>
        <v/>
      </c>
      <c r="O90" s="33" t="str">
        <f t="shared" si="9"/>
        <v/>
      </c>
      <c r="P90" s="33" t="str">
        <f t="shared" si="10"/>
        <v/>
      </c>
      <c r="Q90" s="33" t="str">
        <f t="shared" si="11"/>
        <v/>
      </c>
      <c r="R90" s="161"/>
      <c r="S90" s="161"/>
      <c r="T90" s="161"/>
      <c r="U90" s="161"/>
    </row>
    <row r="91" spans="1:21" x14ac:dyDescent="0.25">
      <c r="A91" s="181">
        <v>89</v>
      </c>
      <c r="B91" s="165" t="str">
        <f>IF(D91=0,"",VLOOKUP($D91,seznam!$A$52:$F$5035,2,FALSE))</f>
        <v/>
      </c>
      <c r="C91" s="166" t="str">
        <f>IF(D91=0,"",VLOOKUP($D91,seznam!$A$52:$F$5035,3,FALSE))</f>
        <v/>
      </c>
      <c r="D91" s="167"/>
      <c r="E91" s="164" t="str">
        <f>IF(D91=0,"",VLOOKUP($D91,seznam!$A$52:$F$5035,5,FALSE))</f>
        <v/>
      </c>
      <c r="F91" s="164" t="str">
        <f>IF($D91=0,"",VLOOKUP($D91,'Absolutní-BODY'!$E$2:$W$161,4,FALSE))</f>
        <v/>
      </c>
      <c r="G91" s="164" t="str">
        <f>IF($D91=0,"",VLOOKUP($D91,'Absolutní-BODY'!$E$2:$W$161,5,FALSE))</f>
        <v/>
      </c>
      <c r="H91" s="164" t="str">
        <f>IF($D91=0,"",VLOOKUP($D91,'Absolutní-BODY'!$E$2:$W$161,6,FALSE))</f>
        <v/>
      </c>
      <c r="I91" s="164" t="str">
        <f>IF($D91=0,"",VLOOKUP($D91,'Absolutní-BODY'!$E$2:$W$161,7,FALSE))</f>
        <v/>
      </c>
      <c r="J91" s="164" t="str">
        <f>IF($D91=0,"",VLOOKUP($D91,'Absolutní-BODY'!$E$2:$W$161,8,FALSE))</f>
        <v/>
      </c>
      <c r="K91" s="164" t="str">
        <f>IF($D91=0,"",VLOOKUP($D91,'Absolutní-BODY'!$E$2:$W$161,9,FALSE))</f>
        <v/>
      </c>
      <c r="L91" s="164" t="str">
        <f>IF($D91=0,"",VLOOKUP($D91,'Absolutní-BODY'!$E$2:$W$161,10,FALSE))</f>
        <v/>
      </c>
      <c r="M91" s="164" t="str">
        <f>IF($D91=0,"",VLOOKUP($D91,'Absolutní-BODY'!$E$2:$W$161,11,FALSE))</f>
        <v/>
      </c>
      <c r="N91" s="170" t="str">
        <f t="shared" si="8"/>
        <v/>
      </c>
      <c r="O91" s="33" t="str">
        <f t="shared" si="9"/>
        <v/>
      </c>
      <c r="P91" s="33" t="str">
        <f t="shared" si="10"/>
        <v/>
      </c>
      <c r="Q91" s="33" t="str">
        <f t="shared" si="11"/>
        <v/>
      </c>
      <c r="R91" s="161"/>
      <c r="S91" s="161"/>
      <c r="T91" s="161"/>
      <c r="U91" s="161"/>
    </row>
    <row r="92" spans="1:21" x14ac:dyDescent="0.25">
      <c r="A92" s="181">
        <v>90</v>
      </c>
      <c r="B92" s="165" t="str">
        <f>IF(D92=0,"",VLOOKUP($D92,seznam!$A$52:$F$5035,2,FALSE))</f>
        <v/>
      </c>
      <c r="C92" s="166" t="str">
        <f>IF(D92=0,"",VLOOKUP($D92,seznam!$A$52:$F$5035,3,FALSE))</f>
        <v/>
      </c>
      <c r="D92" s="167"/>
      <c r="E92" s="164" t="str">
        <f>IF(D92=0,"",VLOOKUP($D92,seznam!$A$52:$F$5035,5,FALSE))</f>
        <v/>
      </c>
      <c r="F92" s="164" t="str">
        <f>IF($D92=0,"",VLOOKUP($D92,'Absolutní-BODY'!$E$2:$W$161,4,FALSE))</f>
        <v/>
      </c>
      <c r="G92" s="164" t="str">
        <f>IF($D92=0,"",VLOOKUP($D92,'Absolutní-BODY'!$E$2:$W$161,5,FALSE))</f>
        <v/>
      </c>
      <c r="H92" s="164" t="str">
        <f>IF($D92=0,"",VLOOKUP($D92,'Absolutní-BODY'!$E$2:$W$161,6,FALSE))</f>
        <v/>
      </c>
      <c r="I92" s="164" t="str">
        <f>IF($D92=0,"",VLOOKUP($D92,'Absolutní-BODY'!$E$2:$W$161,7,FALSE))</f>
        <v/>
      </c>
      <c r="J92" s="164" t="str">
        <f>IF($D92=0,"",VLOOKUP($D92,'Absolutní-BODY'!$E$2:$W$161,8,FALSE))</f>
        <v/>
      </c>
      <c r="K92" s="164" t="str">
        <f>IF($D92=0,"",VLOOKUP($D92,'Absolutní-BODY'!$E$2:$W$161,9,FALSE))</f>
        <v/>
      </c>
      <c r="L92" s="164" t="str">
        <f>IF($D92=0,"",VLOOKUP($D92,'Absolutní-BODY'!$E$2:$W$161,10,FALSE))</f>
        <v/>
      </c>
      <c r="M92" s="164" t="str">
        <f>IF($D92=0,"",VLOOKUP($D92,'Absolutní-BODY'!$E$2:$W$161,11,FALSE))</f>
        <v/>
      </c>
      <c r="N92" s="170" t="str">
        <f t="shared" si="8"/>
        <v/>
      </c>
      <c r="O92" s="33" t="str">
        <f t="shared" si="9"/>
        <v/>
      </c>
      <c r="P92" s="33" t="str">
        <f t="shared" si="10"/>
        <v/>
      </c>
      <c r="Q92" s="33" t="str">
        <f t="shared" si="11"/>
        <v/>
      </c>
      <c r="R92" s="161"/>
      <c r="S92" s="161"/>
      <c r="T92" s="161"/>
      <c r="U92" s="161"/>
    </row>
    <row r="93" spans="1:21" x14ac:dyDescent="0.25">
      <c r="A93" s="181">
        <v>91</v>
      </c>
      <c r="B93" s="165" t="str">
        <f>IF(D93=0,"",VLOOKUP($D93,seznam!$A$52:$F$5035,2,FALSE))</f>
        <v/>
      </c>
      <c r="C93" s="166" t="str">
        <f>IF(D93=0,"",VLOOKUP($D93,seznam!$A$52:$F$5035,3,FALSE))</f>
        <v/>
      </c>
      <c r="D93" s="167"/>
      <c r="E93" s="164" t="str">
        <f>IF(D93=0,"",VLOOKUP($D93,seznam!$A$52:$F$5035,5,FALSE))</f>
        <v/>
      </c>
      <c r="F93" s="164" t="str">
        <f>IF($D93=0,"",VLOOKUP($D93,'Absolutní-BODY'!$E$2:$W$161,4,FALSE))</f>
        <v/>
      </c>
      <c r="G93" s="164" t="str">
        <f>IF($D93=0,"",VLOOKUP($D93,'Absolutní-BODY'!$E$2:$W$161,5,FALSE))</f>
        <v/>
      </c>
      <c r="H93" s="164" t="str">
        <f>IF($D93=0,"",VLOOKUP($D93,'Absolutní-BODY'!$E$2:$W$161,6,FALSE))</f>
        <v/>
      </c>
      <c r="I93" s="164" t="str">
        <f>IF($D93=0,"",VLOOKUP($D93,'Absolutní-BODY'!$E$2:$W$161,7,FALSE))</f>
        <v/>
      </c>
      <c r="J93" s="164" t="str">
        <f>IF($D93=0,"",VLOOKUP($D93,'Absolutní-BODY'!$E$2:$W$161,8,FALSE))</f>
        <v/>
      </c>
      <c r="K93" s="164" t="str">
        <f>IF($D93=0,"",VLOOKUP($D93,'Absolutní-BODY'!$E$2:$W$161,9,FALSE))</f>
        <v/>
      </c>
      <c r="L93" s="164" t="str">
        <f>IF($D93=0,"",VLOOKUP($D93,'Absolutní-BODY'!$E$2:$W$161,10,FALSE))</f>
        <v/>
      </c>
      <c r="M93" s="164" t="str">
        <f>IF($D93=0,"",VLOOKUP($D93,'Absolutní-BODY'!$E$2:$W$161,11,FALSE))</f>
        <v/>
      </c>
      <c r="N93" s="170" t="str">
        <f t="shared" si="8"/>
        <v/>
      </c>
      <c r="O93" s="33" t="str">
        <f t="shared" si="9"/>
        <v/>
      </c>
      <c r="P93" s="33" t="str">
        <f t="shared" si="10"/>
        <v/>
      </c>
      <c r="Q93" s="33" t="str">
        <f t="shared" si="11"/>
        <v/>
      </c>
      <c r="R93" s="161"/>
      <c r="S93" s="161"/>
      <c r="T93" s="161"/>
      <c r="U93" s="161"/>
    </row>
    <row r="94" spans="1:21" x14ac:dyDescent="0.25">
      <c r="A94" s="181">
        <v>92</v>
      </c>
      <c r="B94" s="162" t="str">
        <f>IF(D94=0,"",VLOOKUP($D94,seznam!$A$52:$F$5035,2,FALSE))</f>
        <v/>
      </c>
      <c r="C94" s="162" t="str">
        <f>IF(D94=0,"",VLOOKUP($D94,seznam!$A$52:$F$5035,3,FALSE))</f>
        <v/>
      </c>
      <c r="D94" s="163"/>
      <c r="E94" s="164" t="str">
        <f>IF(D94=0,"",VLOOKUP($D94,seznam!$A$52:$F$5035,5,FALSE))</f>
        <v/>
      </c>
      <c r="F94" s="164" t="str">
        <f>IF($D94=0,"",VLOOKUP($D94,'Absolutní-BODY'!$E$2:$W$161,4,FALSE))</f>
        <v/>
      </c>
      <c r="G94" s="164" t="str">
        <f>IF($D94=0,"",VLOOKUP($D94,'Absolutní-BODY'!$E$2:$W$161,5,FALSE))</f>
        <v/>
      </c>
      <c r="H94" s="164" t="str">
        <f>IF($D94=0,"",VLOOKUP($D94,'Absolutní-BODY'!$E$2:$W$161,6,FALSE))</f>
        <v/>
      </c>
      <c r="I94" s="164" t="str">
        <f>IF($D94=0,"",VLOOKUP($D94,'Absolutní-BODY'!$E$2:$W$161,7,FALSE))</f>
        <v/>
      </c>
      <c r="J94" s="164" t="str">
        <f>IF($D94=0,"",VLOOKUP($D94,'Absolutní-BODY'!$E$2:$W$161,8,FALSE))</f>
        <v/>
      </c>
      <c r="K94" s="164" t="str">
        <f>IF($D94=0,"",VLOOKUP($D94,'Absolutní-BODY'!$E$2:$W$161,9,FALSE))</f>
        <v/>
      </c>
      <c r="L94" s="164" t="str">
        <f>IF($D94=0,"",VLOOKUP($D94,'Absolutní-BODY'!$E$2:$W$161,10,FALSE))</f>
        <v/>
      </c>
      <c r="M94" s="164" t="str">
        <f>IF($D94=0,"",VLOOKUP($D94,'Absolutní-BODY'!$E$2:$W$161,11,FALSE))</f>
        <v/>
      </c>
      <c r="N94" s="170" t="str">
        <f t="shared" si="8"/>
        <v/>
      </c>
      <c r="O94" s="33" t="str">
        <f t="shared" si="9"/>
        <v/>
      </c>
      <c r="P94" s="33" t="str">
        <f t="shared" si="10"/>
        <v/>
      </c>
      <c r="Q94" s="33" t="str">
        <f t="shared" si="11"/>
        <v/>
      </c>
      <c r="R94" s="161"/>
      <c r="S94" s="161"/>
      <c r="T94" s="161"/>
      <c r="U94" s="161"/>
    </row>
    <row r="95" spans="1:21" x14ac:dyDescent="0.25">
      <c r="A95" s="181">
        <v>93</v>
      </c>
      <c r="B95" s="162" t="str">
        <f>IF(D95=0,"",VLOOKUP($D95,seznam!$A$52:$F$5035,2,FALSE))</f>
        <v/>
      </c>
      <c r="C95" s="162" t="str">
        <f>IF(D95=0,"",VLOOKUP($D95,seznam!$A$52:$F$5035,3,FALSE))</f>
        <v/>
      </c>
      <c r="D95" s="163"/>
      <c r="E95" s="164" t="str">
        <f>IF(D95=0,"",VLOOKUP($D95,seznam!$A$52:$F$5035,5,FALSE))</f>
        <v/>
      </c>
      <c r="F95" s="164" t="str">
        <f>IF($D95=0,"",VLOOKUP($D95,'Absolutní-BODY'!$E$2:$W$161,4,FALSE))</f>
        <v/>
      </c>
      <c r="G95" s="164" t="str">
        <f>IF($D95=0,"",VLOOKUP($D95,'Absolutní-BODY'!$E$2:$W$161,5,FALSE))</f>
        <v/>
      </c>
      <c r="H95" s="164" t="str">
        <f>IF($D95=0,"",VLOOKUP($D95,'Absolutní-BODY'!$E$2:$W$161,6,FALSE))</f>
        <v/>
      </c>
      <c r="I95" s="164" t="str">
        <f>IF($D95=0,"",VLOOKUP($D95,'Absolutní-BODY'!$E$2:$W$161,7,FALSE))</f>
        <v/>
      </c>
      <c r="J95" s="164" t="str">
        <f>IF($D95=0,"",VLOOKUP($D95,'Absolutní-BODY'!$E$2:$W$161,8,FALSE))</f>
        <v/>
      </c>
      <c r="K95" s="164" t="str">
        <f>IF($D95=0,"",VLOOKUP($D95,'Absolutní-BODY'!$E$2:$W$161,9,FALSE))</f>
        <v/>
      </c>
      <c r="L95" s="164" t="str">
        <f>IF($D95=0,"",VLOOKUP($D95,'Absolutní-BODY'!$E$2:$W$161,10,FALSE))</f>
        <v/>
      </c>
      <c r="M95" s="164" t="str">
        <f>IF($D95=0,"",VLOOKUP($D95,'Absolutní-BODY'!$E$2:$W$161,11,FALSE))</f>
        <v/>
      </c>
      <c r="N95" s="170" t="str">
        <f t="shared" si="8"/>
        <v/>
      </c>
      <c r="O95" s="33" t="str">
        <f t="shared" si="9"/>
        <v/>
      </c>
      <c r="P95" s="33" t="str">
        <f t="shared" si="10"/>
        <v/>
      </c>
      <c r="Q95" s="33" t="str">
        <f t="shared" si="11"/>
        <v/>
      </c>
      <c r="R95" s="161"/>
      <c r="S95" s="161"/>
      <c r="T95" s="161"/>
      <c r="U95" s="161"/>
    </row>
    <row r="96" spans="1:21" x14ac:dyDescent="0.25">
      <c r="A96" s="181">
        <v>94</v>
      </c>
      <c r="B96" s="162" t="str">
        <f>IF(D96=0,"",VLOOKUP($D96,seznam!$A$52:$F$5035,2,FALSE))</f>
        <v/>
      </c>
      <c r="C96" s="162" t="str">
        <f>IF(D96=0,"",VLOOKUP($D96,seznam!$A$52:$F$5035,3,FALSE))</f>
        <v/>
      </c>
      <c r="D96" s="163"/>
      <c r="E96" s="164" t="str">
        <f>IF(D96=0,"",VLOOKUP($D96,seznam!$A$52:$F$5035,5,FALSE))</f>
        <v/>
      </c>
      <c r="F96" s="164" t="str">
        <f>IF($D96=0,"",VLOOKUP($D96,'Absolutní-BODY'!$E$2:$W$161,4,FALSE))</f>
        <v/>
      </c>
      <c r="G96" s="164" t="str">
        <f>IF($D96=0,"",VLOOKUP($D96,'Absolutní-BODY'!$E$2:$W$161,5,FALSE))</f>
        <v/>
      </c>
      <c r="H96" s="164" t="str">
        <f>IF($D96=0,"",VLOOKUP($D96,'Absolutní-BODY'!$E$2:$W$161,6,FALSE))</f>
        <v/>
      </c>
      <c r="I96" s="164" t="str">
        <f>IF($D96=0,"",VLOOKUP($D96,'Absolutní-BODY'!$E$2:$W$161,7,FALSE))</f>
        <v/>
      </c>
      <c r="J96" s="164" t="str">
        <f>IF($D96=0,"",VLOOKUP($D96,'Absolutní-BODY'!$E$2:$W$161,8,FALSE))</f>
        <v/>
      </c>
      <c r="K96" s="164" t="str">
        <f>IF($D96=0,"",VLOOKUP($D96,'Absolutní-BODY'!$E$2:$W$161,9,FALSE))</f>
        <v/>
      </c>
      <c r="L96" s="164" t="str">
        <f>IF($D96=0,"",VLOOKUP($D96,'Absolutní-BODY'!$E$2:$W$161,10,FALSE))</f>
        <v/>
      </c>
      <c r="M96" s="164" t="str">
        <f>IF($D96=0,"",VLOOKUP($D96,'Absolutní-BODY'!$E$2:$W$161,11,FALSE))</f>
        <v/>
      </c>
      <c r="N96" s="170" t="str">
        <f t="shared" si="8"/>
        <v/>
      </c>
      <c r="O96" s="33" t="str">
        <f t="shared" si="9"/>
        <v/>
      </c>
      <c r="P96" s="33" t="str">
        <f t="shared" si="10"/>
        <v/>
      </c>
      <c r="Q96" s="33" t="str">
        <f t="shared" si="11"/>
        <v/>
      </c>
      <c r="R96" s="161"/>
      <c r="S96" s="161"/>
      <c r="T96" s="161"/>
      <c r="U96" s="161"/>
    </row>
    <row r="97" spans="1:30" x14ac:dyDescent="0.25">
      <c r="A97" s="181">
        <v>95</v>
      </c>
      <c r="B97" s="162" t="str">
        <f>IF(D97=0,"",VLOOKUP($D97,seznam!$A$52:$F$5035,2,FALSE))</f>
        <v/>
      </c>
      <c r="C97" s="162" t="str">
        <f>IF(D97=0,"",VLOOKUP($D97,seznam!$A$52:$F$5035,3,FALSE))</f>
        <v/>
      </c>
      <c r="D97" s="163"/>
      <c r="E97" s="164" t="str">
        <f>IF(D97=0,"",VLOOKUP($D97,seznam!$A$52:$F$5035,5,FALSE))</f>
        <v/>
      </c>
      <c r="F97" s="164" t="str">
        <f>IF($D97=0,"",VLOOKUP($D97,'Absolutní-BODY'!$E$2:$W$161,4,FALSE))</f>
        <v/>
      </c>
      <c r="G97" s="164" t="str">
        <f>IF($D97=0,"",VLOOKUP($D97,'Absolutní-BODY'!$E$2:$W$161,5,FALSE))</f>
        <v/>
      </c>
      <c r="H97" s="164" t="str">
        <f>IF($D97=0,"",VLOOKUP($D97,'Absolutní-BODY'!$E$2:$W$161,6,FALSE))</f>
        <v/>
      </c>
      <c r="I97" s="164" t="str">
        <f>IF($D97=0,"",VLOOKUP($D97,'Absolutní-BODY'!$E$2:$W$161,7,FALSE))</f>
        <v/>
      </c>
      <c r="J97" s="164" t="str">
        <f>IF($D97=0,"",VLOOKUP($D97,'Absolutní-BODY'!$E$2:$W$161,8,FALSE))</f>
        <v/>
      </c>
      <c r="K97" s="164" t="str">
        <f>IF($D97=0,"",VLOOKUP($D97,'Absolutní-BODY'!$E$2:$W$161,9,FALSE))</f>
        <v/>
      </c>
      <c r="L97" s="164" t="str">
        <f>IF($D97=0,"",VLOOKUP($D97,'Absolutní-BODY'!$E$2:$W$161,10,FALSE))</f>
        <v/>
      </c>
      <c r="M97" s="164" t="str">
        <f>IF($D97=0,"",VLOOKUP($D97,'Absolutní-BODY'!$E$2:$W$161,11,FALSE))</f>
        <v/>
      </c>
      <c r="N97" s="170" t="str">
        <f t="shared" si="8"/>
        <v/>
      </c>
      <c r="O97" s="33" t="str">
        <f t="shared" si="9"/>
        <v/>
      </c>
      <c r="P97" s="33" t="str">
        <f t="shared" si="10"/>
        <v/>
      </c>
      <c r="Q97" s="33" t="str">
        <f t="shared" si="11"/>
        <v/>
      </c>
      <c r="R97" s="161"/>
      <c r="S97" s="161"/>
      <c r="T97" s="161"/>
      <c r="U97" s="161"/>
    </row>
    <row r="98" spans="1:30" x14ac:dyDescent="0.25">
      <c r="A98" s="181">
        <v>96</v>
      </c>
      <c r="B98" s="162" t="str">
        <f>IF(D98=0,"",VLOOKUP($D98,seznam!$A$52:$F$5035,2,FALSE))</f>
        <v/>
      </c>
      <c r="C98" s="162" t="str">
        <f>IF(D98=0,"",VLOOKUP($D98,seznam!$A$52:$F$5035,3,FALSE))</f>
        <v/>
      </c>
      <c r="D98" s="163"/>
      <c r="E98" s="164" t="str">
        <f>IF(D98=0,"",VLOOKUP($D98,seznam!$A$52:$F$5035,5,FALSE))</f>
        <v/>
      </c>
      <c r="F98" s="164" t="str">
        <f>IF($D98=0,"",VLOOKUP($D98,'Absolutní-BODY'!$E$2:$W$161,4,FALSE))</f>
        <v/>
      </c>
      <c r="G98" s="164" t="str">
        <f>IF($D98=0,"",VLOOKUP($D98,'Absolutní-BODY'!$E$2:$W$161,5,FALSE))</f>
        <v/>
      </c>
      <c r="H98" s="164" t="str">
        <f>IF($D98=0,"",VLOOKUP($D98,'Absolutní-BODY'!$E$2:$W$161,6,FALSE))</f>
        <v/>
      </c>
      <c r="I98" s="164" t="str">
        <f>IF($D98=0,"",VLOOKUP($D98,'Absolutní-BODY'!$E$2:$W$161,7,FALSE))</f>
        <v/>
      </c>
      <c r="J98" s="164" t="str">
        <f>IF($D98=0,"",VLOOKUP($D98,'Absolutní-BODY'!$E$2:$W$161,8,FALSE))</f>
        <v/>
      </c>
      <c r="K98" s="164" t="str">
        <f>IF($D98=0,"",VLOOKUP($D98,'Absolutní-BODY'!$E$2:$W$161,9,FALSE))</f>
        <v/>
      </c>
      <c r="L98" s="164" t="str">
        <f>IF($D98=0,"",VLOOKUP($D98,'Absolutní-BODY'!$E$2:$W$161,10,FALSE))</f>
        <v/>
      </c>
      <c r="M98" s="164" t="str">
        <f>IF($D98=0,"",VLOOKUP($D98,'Absolutní-BODY'!$E$2:$W$161,11,FALSE))</f>
        <v/>
      </c>
      <c r="N98" s="170" t="str">
        <f t="shared" si="8"/>
        <v/>
      </c>
      <c r="O98" s="33" t="str">
        <f t="shared" si="9"/>
        <v/>
      </c>
      <c r="P98" s="33" t="str">
        <f t="shared" si="10"/>
        <v/>
      </c>
      <c r="Q98" s="33" t="str">
        <f t="shared" si="11"/>
        <v/>
      </c>
      <c r="R98" s="161"/>
      <c r="S98" s="161"/>
      <c r="T98" s="161"/>
      <c r="U98" s="161"/>
    </row>
    <row r="99" spans="1:30" x14ac:dyDescent="0.25">
      <c r="A99" s="181">
        <v>97</v>
      </c>
      <c r="B99" s="162" t="str">
        <f>IF(D99=0,"",VLOOKUP($D99,seznam!$A$52:$F$5035,2,FALSE))</f>
        <v/>
      </c>
      <c r="C99" s="162" t="str">
        <f>IF(D99=0,"",VLOOKUP($D99,seznam!$A$52:$F$5035,3,FALSE))</f>
        <v/>
      </c>
      <c r="D99" s="163"/>
      <c r="E99" s="164" t="str">
        <f>IF(D99=0,"",VLOOKUP($D99,seznam!$A$52:$F$5035,5,FALSE))</f>
        <v/>
      </c>
      <c r="F99" s="164" t="str">
        <f>IF($D99=0,"",VLOOKUP($D99,'Absolutní-BODY'!$E$2:$W$161,4,FALSE))</f>
        <v/>
      </c>
      <c r="G99" s="164" t="str">
        <f>IF($D99=0,"",VLOOKUP($D99,'Absolutní-BODY'!$E$2:$W$161,5,FALSE))</f>
        <v/>
      </c>
      <c r="H99" s="164" t="str">
        <f>IF($D99=0,"",VLOOKUP($D99,'Absolutní-BODY'!$E$2:$W$161,6,FALSE))</f>
        <v/>
      </c>
      <c r="I99" s="164" t="str">
        <f>IF($D99=0,"",VLOOKUP($D99,'Absolutní-BODY'!$E$2:$W$161,7,FALSE))</f>
        <v/>
      </c>
      <c r="J99" s="164" t="str">
        <f>IF($D99=0,"",VLOOKUP($D99,'Absolutní-BODY'!$E$2:$W$161,8,FALSE))</f>
        <v/>
      </c>
      <c r="K99" s="164" t="str">
        <f>IF($D99=0,"",VLOOKUP($D99,'Absolutní-BODY'!$E$2:$W$161,9,FALSE))</f>
        <v/>
      </c>
      <c r="L99" s="164" t="str">
        <f>IF($D99=0,"",VLOOKUP($D99,'Absolutní-BODY'!$E$2:$W$161,10,FALSE))</f>
        <v/>
      </c>
      <c r="M99" s="164" t="str">
        <f>IF($D99=0,"",VLOOKUP($D99,'Absolutní-BODY'!$E$2:$W$161,11,FALSE))</f>
        <v/>
      </c>
      <c r="N99" s="170" t="str">
        <f>IF(D99=0,"",SUM(F99:M99))</f>
        <v/>
      </c>
      <c r="O99" s="33" t="str">
        <f t="shared" si="9"/>
        <v/>
      </c>
      <c r="P99" s="33" t="str">
        <f t="shared" si="10"/>
        <v/>
      </c>
      <c r="Q99" s="33" t="str">
        <f t="shared" si="11"/>
        <v/>
      </c>
      <c r="R99" s="161"/>
      <c r="S99" s="161"/>
      <c r="T99" s="161"/>
      <c r="U99" s="161"/>
    </row>
    <row r="100" spans="1:30" x14ac:dyDescent="0.25">
      <c r="A100" s="181">
        <v>98</v>
      </c>
      <c r="B100" s="162" t="str">
        <f>IF(D100=0,"",VLOOKUP($D100,seznam!$A$52:$F$5035,2,FALSE))</f>
        <v/>
      </c>
      <c r="C100" s="162" t="str">
        <f>IF(D100=0,"",VLOOKUP($D100,seznam!$A$52:$F$5035,3,FALSE))</f>
        <v/>
      </c>
      <c r="D100" s="163"/>
      <c r="E100" s="164" t="str">
        <f>IF(D100=0,"",VLOOKUP($D100,seznam!$A$52:$F$5035,5,FALSE))</f>
        <v/>
      </c>
      <c r="F100" s="164" t="str">
        <f>IF($D100=0,"",VLOOKUP($D100,'Absolutní-BODY'!$E$2:$W$161,4,FALSE))</f>
        <v/>
      </c>
      <c r="G100" s="164" t="str">
        <f>IF($D100=0,"",VLOOKUP($D100,'Absolutní-BODY'!$E$2:$W$161,5,FALSE))</f>
        <v/>
      </c>
      <c r="H100" s="164" t="str">
        <f>IF($D100=0,"",VLOOKUP($D100,'Absolutní-BODY'!$E$2:$W$161,6,FALSE))</f>
        <v/>
      </c>
      <c r="I100" s="164" t="str">
        <f>IF($D100=0,"",VLOOKUP($D100,'Absolutní-BODY'!$E$2:$W$161,7,FALSE))</f>
        <v/>
      </c>
      <c r="J100" s="164" t="str">
        <f>IF($D100=0,"",VLOOKUP($D100,'Absolutní-BODY'!$E$2:$W$161,8,FALSE))</f>
        <v/>
      </c>
      <c r="K100" s="164" t="str">
        <f>IF($D100=0,"",VLOOKUP($D100,'Absolutní-BODY'!$E$2:$W$161,9,FALSE))</f>
        <v/>
      </c>
      <c r="L100" s="164" t="str">
        <f>IF($D100=0,"",VLOOKUP($D100,'Absolutní-BODY'!$E$2:$W$161,10,FALSE))</f>
        <v/>
      </c>
      <c r="M100" s="164" t="str">
        <f>IF($D100=0,"",VLOOKUP($D100,'Absolutní-BODY'!$E$2:$W$161,11,FALSE))</f>
        <v/>
      </c>
      <c r="N100" s="170" t="str">
        <f>IF(D100=0,"",SUM(F100:M100))</f>
        <v/>
      </c>
      <c r="O100" s="33" t="str">
        <f t="shared" si="9"/>
        <v/>
      </c>
      <c r="P100" s="33" t="str">
        <f t="shared" si="10"/>
        <v/>
      </c>
      <c r="Q100" s="33" t="str">
        <f t="shared" si="11"/>
        <v/>
      </c>
      <c r="R100" s="161"/>
      <c r="S100" s="161"/>
      <c r="T100" s="161"/>
      <c r="U100" s="161"/>
    </row>
    <row r="101" spans="1:30" x14ac:dyDescent="0.25">
      <c r="A101" s="181">
        <v>99</v>
      </c>
      <c r="B101" s="162" t="str">
        <f>IF(D101=0,"",VLOOKUP($D101,seznam!$A$52:$F$5035,2,FALSE))</f>
        <v/>
      </c>
      <c r="C101" s="162" t="str">
        <f>IF(D101=0,"",VLOOKUP($D101,seznam!$A$52:$F$5035,3,FALSE))</f>
        <v/>
      </c>
      <c r="D101" s="163"/>
      <c r="E101" s="164" t="str">
        <f>IF(D101=0,"",VLOOKUP($D101,seznam!$A$52:$F$5035,5,FALSE))</f>
        <v/>
      </c>
      <c r="F101" s="164" t="str">
        <f>IF($D101=0,"",VLOOKUP($D101,'Absolutní-BODY'!$E$2:$W$161,4,FALSE))</f>
        <v/>
      </c>
      <c r="G101" s="164" t="str">
        <f>IF($D101=0,"",VLOOKUP($D101,'Absolutní-BODY'!$E$2:$W$161,5,FALSE))</f>
        <v/>
      </c>
      <c r="H101" s="164" t="str">
        <f>IF($D101=0,"",VLOOKUP($D101,'Absolutní-BODY'!$E$2:$W$161,6,FALSE))</f>
        <v/>
      </c>
      <c r="I101" s="164" t="str">
        <f>IF($D101=0,"",VLOOKUP($D101,'Absolutní-BODY'!$E$2:$W$161,7,FALSE))</f>
        <v/>
      </c>
      <c r="J101" s="164" t="str">
        <f>IF($D101=0,"",VLOOKUP($D101,'Absolutní-BODY'!$E$2:$W$161,8,FALSE))</f>
        <v/>
      </c>
      <c r="K101" s="164" t="str">
        <f>IF($D101=0,"",VLOOKUP($D101,'Absolutní-BODY'!$E$2:$W$161,9,FALSE))</f>
        <v/>
      </c>
      <c r="L101" s="164" t="str">
        <f>IF($D101=0,"",VLOOKUP($D101,'Absolutní-BODY'!$E$2:$W$161,10,FALSE))</f>
        <v/>
      </c>
      <c r="M101" s="164" t="str">
        <f>IF($D101=0,"",VLOOKUP($D101,'Absolutní-BODY'!$E$2:$W$161,11,FALSE))</f>
        <v/>
      </c>
      <c r="N101" s="170" t="str">
        <f>IF(D101=0,"",SUM(F101:M101))</f>
        <v/>
      </c>
      <c r="O101" s="33" t="str">
        <f t="shared" si="9"/>
        <v/>
      </c>
      <c r="P101" s="33" t="str">
        <f t="shared" si="10"/>
        <v/>
      </c>
      <c r="Q101" s="33" t="str">
        <f t="shared" si="11"/>
        <v/>
      </c>
      <c r="R101" s="161"/>
      <c r="S101" s="161"/>
      <c r="T101" s="161"/>
      <c r="U101" s="161"/>
    </row>
    <row r="102" spans="1:30" x14ac:dyDescent="0.25">
      <c r="A102" s="181">
        <v>100</v>
      </c>
      <c r="B102" s="162" t="str">
        <f>IF(D102=0,"",VLOOKUP($D102,seznam!$A$52:$F$5035,2,FALSE))</f>
        <v/>
      </c>
      <c r="C102" s="162" t="str">
        <f>IF(D102=0,"",VLOOKUP($D102,seznam!$A$52:$F$5035,3,FALSE))</f>
        <v/>
      </c>
      <c r="D102" s="163"/>
      <c r="E102" s="164" t="str">
        <f>IF(D102=0,"",VLOOKUP($D102,seznam!$A$52:$F$5035,5,FALSE))</f>
        <v/>
      </c>
      <c r="F102" s="164" t="str">
        <f>IF($D102=0,"",VLOOKUP($D102,'Absolutní-BODY'!$E$2:$W$161,4,FALSE))</f>
        <v/>
      </c>
      <c r="G102" s="164" t="str">
        <f>IF($D102=0,"",VLOOKUP($D102,'Absolutní-BODY'!$E$2:$W$161,5,FALSE))</f>
        <v/>
      </c>
      <c r="H102" s="164" t="str">
        <f>IF($D102=0,"",VLOOKUP($D102,'Absolutní-BODY'!$E$2:$W$161,6,FALSE))</f>
        <v/>
      </c>
      <c r="I102" s="164" t="str">
        <f>IF($D102=0,"",VLOOKUP($D102,'Absolutní-BODY'!$E$2:$W$161,7,FALSE))</f>
        <v/>
      </c>
      <c r="J102" s="164" t="str">
        <f>IF($D102=0,"",VLOOKUP($D102,'Absolutní-BODY'!$E$2:$W$161,8,FALSE))</f>
        <v/>
      </c>
      <c r="K102" s="164" t="str">
        <f>IF($D102=0,"",VLOOKUP($D102,'Absolutní-BODY'!$E$2:$W$161,9,FALSE))</f>
        <v/>
      </c>
      <c r="L102" s="164" t="str">
        <f>IF($D102=0,"",VLOOKUP($D102,'Absolutní-BODY'!$E$2:$W$161,10,FALSE))</f>
        <v/>
      </c>
      <c r="M102" s="164" t="str">
        <f>IF($D102=0,"",VLOOKUP($D102,'Absolutní-BODY'!$E$2:$W$161,11,FALSE))</f>
        <v/>
      </c>
      <c r="N102" s="170" t="str">
        <f>IF(D102=0,"",SUM(F102:M102))</f>
        <v/>
      </c>
      <c r="O102" s="33" t="str">
        <f t="shared" si="9"/>
        <v/>
      </c>
      <c r="P102" s="33" t="str">
        <f t="shared" si="10"/>
        <v/>
      </c>
      <c r="Q102" s="33" t="str">
        <f t="shared" si="11"/>
        <v/>
      </c>
      <c r="R102" s="161"/>
      <c r="S102" s="161"/>
      <c r="T102" s="161"/>
      <c r="U102" s="17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5">
      <c r="A103" s="171"/>
      <c r="B103" s="161"/>
      <c r="C103" s="161"/>
      <c r="D103" s="161"/>
      <c r="E103" s="161"/>
      <c r="F103" s="161"/>
      <c r="G103" s="161"/>
      <c r="H103" s="161"/>
      <c r="I103" s="164" t="s">
        <v>3348</v>
      </c>
      <c r="J103" s="164"/>
      <c r="K103" s="164"/>
      <c r="L103" s="164"/>
      <c r="M103" s="164"/>
      <c r="N103" s="171"/>
      <c r="O103" s="161"/>
      <c r="P103" s="161"/>
      <c r="Q103" s="161"/>
      <c r="R103" s="161"/>
      <c r="S103" s="161"/>
      <c r="T103" s="161"/>
      <c r="U103" s="17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s="1" customFormat="1" x14ac:dyDescent="0.25">
      <c r="A104" s="176"/>
      <c r="B104" s="175" t="s">
        <v>3242</v>
      </c>
      <c r="C104" s="177"/>
      <c r="D104" s="178"/>
      <c r="E104" s="168"/>
      <c r="F104" s="168"/>
      <c r="G104" s="168"/>
      <c r="H104" s="168"/>
      <c r="I104" s="179"/>
      <c r="J104" s="179"/>
      <c r="K104" s="179"/>
      <c r="L104" s="179"/>
      <c r="M104" s="179"/>
      <c r="N104" s="168"/>
      <c r="O104" s="168"/>
      <c r="P104" s="168"/>
      <c r="Q104" s="180"/>
      <c r="R104" s="171"/>
      <c r="S104" s="171"/>
      <c r="T104" s="171"/>
      <c r="U104" s="161"/>
      <c r="V104"/>
      <c r="W104"/>
      <c r="X104"/>
      <c r="Y104"/>
      <c r="Z104"/>
      <c r="AA104"/>
      <c r="AB104"/>
      <c r="AC104"/>
      <c r="AD104"/>
    </row>
    <row r="105" spans="1:30" s="1" customFormat="1" x14ac:dyDescent="0.25">
      <c r="A105" s="172">
        <v>0</v>
      </c>
      <c r="B105" s="169" t="s">
        <v>3231</v>
      </c>
      <c r="C105" s="169" t="s">
        <v>3232</v>
      </c>
      <c r="D105" s="173" t="s">
        <v>3233</v>
      </c>
      <c r="E105" s="169" t="s">
        <v>2</v>
      </c>
      <c r="F105" s="174" t="s">
        <v>3234</v>
      </c>
      <c r="G105" s="174" t="s">
        <v>3235</v>
      </c>
      <c r="H105" s="174" t="s">
        <v>3236</v>
      </c>
      <c r="I105" s="174" t="s">
        <v>3237</v>
      </c>
      <c r="J105" s="174" t="s">
        <v>3238</v>
      </c>
      <c r="K105" s="174" t="s">
        <v>3239</v>
      </c>
      <c r="L105" s="174" t="s">
        <v>3604</v>
      </c>
      <c r="M105" s="174" t="s">
        <v>3605</v>
      </c>
      <c r="N105" s="169" t="s">
        <v>3240</v>
      </c>
      <c r="O105" s="174" t="s">
        <v>3</v>
      </c>
      <c r="P105" s="174" t="s">
        <v>4</v>
      </c>
      <c r="Q105" s="174" t="s">
        <v>3241</v>
      </c>
      <c r="R105" s="171"/>
      <c r="S105" s="171"/>
      <c r="T105" s="469" t="s">
        <v>4041</v>
      </c>
      <c r="U105" s="161"/>
      <c r="V105"/>
      <c r="W105"/>
      <c r="X105"/>
      <c r="Y105"/>
      <c r="Z105"/>
      <c r="AA105"/>
      <c r="AB105"/>
      <c r="AC105"/>
      <c r="AD105"/>
    </row>
    <row r="106" spans="1:30" x14ac:dyDescent="0.25">
      <c r="A106" s="181">
        <v>1</v>
      </c>
      <c r="B106" s="165" t="str">
        <f>IF(D106=0,"",VLOOKUP($D106,seznam!$A$52:$F$5035,2,FALSE))</f>
        <v/>
      </c>
      <c r="C106" s="166" t="str">
        <f>IF(D106=0,"",VLOOKUP($D106,seznam!$A$52:$F$5035,3,FALSE))</f>
        <v/>
      </c>
      <c r="D106" s="167"/>
      <c r="E106" s="164" t="str">
        <f>IF(D106=0,"",VLOOKUP($D106,seznam!$A$52:$F$5035,5,FALSE))</f>
        <v/>
      </c>
      <c r="F106" s="164" t="str">
        <f>IF($D106=0,"",VLOOKUP($D106,'Absolutní-BODY'!$E$2:$W$161,4,FALSE))</f>
        <v/>
      </c>
      <c r="G106" s="164" t="str">
        <f>IF($D106=0,"",VLOOKUP($D106,'Absolutní-BODY'!$E$2:$W$161,5,FALSE))</f>
        <v/>
      </c>
      <c r="H106" s="164" t="str">
        <f>IF($D106=0,"",VLOOKUP($D106,'Absolutní-BODY'!$E$2:$W$161,6,FALSE))</f>
        <v/>
      </c>
      <c r="I106" s="164" t="str">
        <f>IF($D106=0,"",VLOOKUP($D106,'Absolutní-BODY'!$E$2:$W$161,7,FALSE))</f>
        <v/>
      </c>
      <c r="J106" s="164" t="str">
        <f>IF($D106=0,"",VLOOKUP($D106,'Absolutní-BODY'!$E$2:$W$161,8,FALSE))</f>
        <v/>
      </c>
      <c r="K106" s="164" t="str">
        <f>IF($D106=0,"",VLOOKUP($D106,'Absolutní-BODY'!$E$2:$W$161,9,FALSE))</f>
        <v/>
      </c>
      <c r="L106" s="164" t="str">
        <f>IF($D106=0,"",VLOOKUP($D106,'Absolutní-BODY'!$E$2:$W$161,10,FALSE))</f>
        <v/>
      </c>
      <c r="M106" s="164" t="str">
        <f>IF($D106=0,"",VLOOKUP($D106,'Absolutní-BODY'!$E$2:$W$161,11,FALSE))</f>
        <v/>
      </c>
      <c r="N106" s="170" t="str">
        <f t="shared" ref="N106:N135" si="12">IF(D106=0,"",SUM(F106:M106))</f>
        <v/>
      </c>
      <c r="O106" s="33" t="str">
        <f t="shared" ref="O106:O135" si="13">IF(D106=0,"",LARGE(F106:M106,1)-SMALL(F106:M106,1))</f>
        <v/>
      </c>
      <c r="P106" s="33" t="str">
        <f t="shared" ref="P106:P135" si="14">IF(D106=0,"",LARGE(F106:M106,2)-SMALL(F106:M106,2))</f>
        <v/>
      </c>
      <c r="Q106" s="33" t="str">
        <f t="shared" ref="Q106:Q135" si="15">IF(D106=0,"",LARGE(F106:M106,3)-SMALL(F106:M106,3))</f>
        <v/>
      </c>
      <c r="R106" s="161"/>
      <c r="S106" s="161"/>
      <c r="U106" s="161"/>
    </row>
    <row r="107" spans="1:30" x14ac:dyDescent="0.25">
      <c r="A107" s="181">
        <v>2</v>
      </c>
      <c r="B107" s="165" t="str">
        <f>IF(D107=0,"",VLOOKUP($D107,seznam!$A$52:$F$5035,2,FALSE))</f>
        <v/>
      </c>
      <c r="C107" s="166" t="str">
        <f>IF(D107=0,"",VLOOKUP($D107,seznam!$A$52:$F$5035,3,FALSE))</f>
        <v/>
      </c>
      <c r="D107" s="167"/>
      <c r="E107" s="164" t="str">
        <f>IF(D107=0,"",VLOOKUP($D107,seznam!$A$52:$F$5035,5,FALSE))</f>
        <v/>
      </c>
      <c r="F107" s="164" t="str">
        <f>IF($D107=0,"",VLOOKUP($D107,'Absolutní-BODY'!$E$2:$W$161,4,FALSE))</f>
        <v/>
      </c>
      <c r="G107" s="164" t="str">
        <f>IF($D107=0,"",VLOOKUP($D107,'Absolutní-BODY'!$E$2:$W$161,5,FALSE))</f>
        <v/>
      </c>
      <c r="H107" s="164" t="str">
        <f>IF($D107=0,"",VLOOKUP($D107,'Absolutní-BODY'!$E$2:$W$161,6,FALSE))</f>
        <v/>
      </c>
      <c r="I107" s="164" t="str">
        <f>IF($D107=0,"",VLOOKUP($D107,'Absolutní-BODY'!$E$2:$W$161,7,FALSE))</f>
        <v/>
      </c>
      <c r="J107" s="164" t="str">
        <f>IF($D107=0,"",VLOOKUP($D107,'Absolutní-BODY'!$E$2:$W$161,8,FALSE))</f>
        <v/>
      </c>
      <c r="K107" s="164" t="str">
        <f>IF($D107=0,"",VLOOKUP($D107,'Absolutní-BODY'!$E$2:$W$161,9,FALSE))</f>
        <v/>
      </c>
      <c r="L107" s="164" t="str">
        <f>IF($D107=0,"",VLOOKUP($D107,'Absolutní-BODY'!$E$2:$W$161,10,FALSE))</f>
        <v/>
      </c>
      <c r="M107" s="164" t="str">
        <f>IF($D107=0,"",VLOOKUP($D107,'Absolutní-BODY'!$E$2:$W$161,11,FALSE))</f>
        <v/>
      </c>
      <c r="N107" s="170" t="str">
        <f t="shared" si="12"/>
        <v/>
      </c>
      <c r="O107" s="33" t="str">
        <f t="shared" si="13"/>
        <v/>
      </c>
      <c r="P107" s="33" t="str">
        <f t="shared" si="14"/>
        <v/>
      </c>
      <c r="Q107" s="33" t="str">
        <f t="shared" si="15"/>
        <v/>
      </c>
      <c r="R107" s="161"/>
      <c r="S107" s="161"/>
      <c r="T107" s="161"/>
      <c r="U107" s="161"/>
    </row>
    <row r="108" spans="1:30" x14ac:dyDescent="0.25">
      <c r="A108" s="181">
        <v>3</v>
      </c>
      <c r="B108" s="165" t="str">
        <f>IF(D108=0,"",VLOOKUP($D108,seznam!$A$52:$F$5035,2,FALSE))</f>
        <v/>
      </c>
      <c r="C108" s="166" t="str">
        <f>IF(D108=0,"",VLOOKUP($D108,seznam!$A$52:$F$5035,3,FALSE))</f>
        <v/>
      </c>
      <c r="D108" s="167"/>
      <c r="E108" s="164" t="str">
        <f>IF(D108=0,"",VLOOKUP($D108,seznam!$A$52:$F$5035,5,FALSE))</f>
        <v/>
      </c>
      <c r="F108" s="164" t="str">
        <f>IF($D108=0,"",VLOOKUP($D108,'Absolutní-BODY'!$E$2:$W$161,4,FALSE))</f>
        <v/>
      </c>
      <c r="G108" s="164" t="str">
        <f>IF($D108=0,"",VLOOKUP($D108,'Absolutní-BODY'!$E$2:$W$161,5,FALSE))</f>
        <v/>
      </c>
      <c r="H108" s="164" t="str">
        <f>IF($D108=0,"",VLOOKUP($D108,'Absolutní-BODY'!$E$2:$W$161,6,FALSE))</f>
        <v/>
      </c>
      <c r="I108" s="164" t="str">
        <f>IF($D108=0,"",VLOOKUP($D108,'Absolutní-BODY'!$E$2:$W$161,7,FALSE))</f>
        <v/>
      </c>
      <c r="J108" s="164" t="str">
        <f>IF($D108=0,"",VLOOKUP($D108,'Absolutní-BODY'!$E$2:$W$161,8,FALSE))</f>
        <v/>
      </c>
      <c r="K108" s="164" t="str">
        <f>IF($D108=0,"",VLOOKUP($D108,'Absolutní-BODY'!$E$2:$W$161,9,FALSE))</f>
        <v/>
      </c>
      <c r="L108" s="164" t="str">
        <f>IF($D108=0,"",VLOOKUP($D108,'Absolutní-BODY'!$E$2:$W$161,10,FALSE))</f>
        <v/>
      </c>
      <c r="M108" s="164" t="str">
        <f>IF($D108=0,"",VLOOKUP($D108,'Absolutní-BODY'!$E$2:$W$161,11,FALSE))</f>
        <v/>
      </c>
      <c r="N108" s="170" t="str">
        <f t="shared" si="12"/>
        <v/>
      </c>
      <c r="O108" s="33" t="str">
        <f t="shared" si="13"/>
        <v/>
      </c>
      <c r="P108" s="33" t="str">
        <f t="shared" si="14"/>
        <v/>
      </c>
      <c r="Q108" s="33" t="str">
        <f t="shared" si="15"/>
        <v/>
      </c>
      <c r="R108" s="161"/>
      <c r="S108" s="161"/>
      <c r="T108" s="161"/>
      <c r="U108" s="161"/>
    </row>
    <row r="109" spans="1:30" x14ac:dyDescent="0.25">
      <c r="A109" s="181">
        <v>4</v>
      </c>
      <c r="B109" s="165" t="str">
        <f>IF(D109=0,"",VLOOKUP($D109,seznam!$A$52:$F$5035,2,FALSE))</f>
        <v/>
      </c>
      <c r="C109" s="166" t="str">
        <f>IF(D109=0,"",VLOOKUP($D109,seznam!$A$52:$F$5035,3,FALSE))</f>
        <v/>
      </c>
      <c r="D109" s="167"/>
      <c r="E109" s="164" t="str">
        <f>IF(D109=0,"",VLOOKUP($D109,seznam!$A$52:$F$5035,5,FALSE))</f>
        <v/>
      </c>
      <c r="F109" s="164" t="str">
        <f>IF($D109=0,"",VLOOKUP($D109,'Absolutní-BODY'!$E$2:$W$161,4,FALSE))</f>
        <v/>
      </c>
      <c r="G109" s="164" t="str">
        <f>IF($D109=0,"",VLOOKUP($D109,'Absolutní-BODY'!$E$2:$W$161,5,FALSE))</f>
        <v/>
      </c>
      <c r="H109" s="164" t="str">
        <f>IF($D109=0,"",VLOOKUP($D109,'Absolutní-BODY'!$E$2:$W$161,6,FALSE))</f>
        <v/>
      </c>
      <c r="I109" s="164" t="str">
        <f>IF($D109=0,"",VLOOKUP($D109,'Absolutní-BODY'!$E$2:$W$161,7,FALSE))</f>
        <v/>
      </c>
      <c r="J109" s="164" t="str">
        <f>IF($D109=0,"",VLOOKUP($D109,'Absolutní-BODY'!$E$2:$W$161,8,FALSE))</f>
        <v/>
      </c>
      <c r="K109" s="164" t="str">
        <f>IF($D109=0,"",VLOOKUP($D109,'Absolutní-BODY'!$E$2:$W$161,9,FALSE))</f>
        <v/>
      </c>
      <c r="L109" s="164" t="str">
        <f>IF($D109=0,"",VLOOKUP($D109,'Absolutní-BODY'!$E$2:$W$161,10,FALSE))</f>
        <v/>
      </c>
      <c r="M109" s="164" t="str">
        <f>IF($D109=0,"",VLOOKUP($D109,'Absolutní-BODY'!$E$2:$W$161,11,FALSE))</f>
        <v/>
      </c>
      <c r="N109" s="170" t="str">
        <f t="shared" si="12"/>
        <v/>
      </c>
      <c r="O109" s="33" t="str">
        <f t="shared" si="13"/>
        <v/>
      </c>
      <c r="P109" s="33" t="str">
        <f t="shared" si="14"/>
        <v/>
      </c>
      <c r="Q109" s="33" t="str">
        <f t="shared" si="15"/>
        <v/>
      </c>
      <c r="R109" s="161"/>
      <c r="S109" s="161"/>
      <c r="T109" s="161"/>
      <c r="U109" s="161"/>
    </row>
    <row r="110" spans="1:30" x14ac:dyDescent="0.25">
      <c r="A110" s="181">
        <v>5</v>
      </c>
      <c r="B110" s="165" t="str">
        <f>IF(D110=0,"",VLOOKUP($D110,seznam!$A$52:$F$5035,2,FALSE))</f>
        <v/>
      </c>
      <c r="C110" s="166" t="str">
        <f>IF(D110=0,"",VLOOKUP($D110,seznam!$A$52:$F$5035,3,FALSE))</f>
        <v/>
      </c>
      <c r="D110" s="167"/>
      <c r="E110" s="164" t="str">
        <f>IF(D110=0,"",VLOOKUP($D110,seznam!$A$52:$F$5035,5,FALSE))</f>
        <v/>
      </c>
      <c r="F110" s="164" t="str">
        <f>IF($D110=0,"",VLOOKUP($D110,'Absolutní-BODY'!$E$2:$W$161,4,FALSE))</f>
        <v/>
      </c>
      <c r="G110" s="164" t="str">
        <f>IF($D110=0,"",VLOOKUP($D110,'Absolutní-BODY'!$E$2:$W$161,5,FALSE))</f>
        <v/>
      </c>
      <c r="H110" s="164" t="str">
        <f>IF($D110=0,"",VLOOKUP($D110,'Absolutní-BODY'!$E$2:$W$161,6,FALSE))</f>
        <v/>
      </c>
      <c r="I110" s="164" t="str">
        <f>IF($D110=0,"",VLOOKUP($D110,'Absolutní-BODY'!$E$2:$W$161,7,FALSE))</f>
        <v/>
      </c>
      <c r="J110" s="164" t="str">
        <f>IF($D110=0,"",VLOOKUP($D110,'Absolutní-BODY'!$E$2:$W$161,8,FALSE))</f>
        <v/>
      </c>
      <c r="K110" s="164" t="str">
        <f>IF($D110=0,"",VLOOKUP($D110,'Absolutní-BODY'!$E$2:$W$161,9,FALSE))</f>
        <v/>
      </c>
      <c r="L110" s="164" t="str">
        <f>IF($D110=0,"",VLOOKUP($D110,'Absolutní-BODY'!$E$2:$W$161,10,FALSE))</f>
        <v/>
      </c>
      <c r="M110" s="164" t="str">
        <f>IF($D110=0,"",VLOOKUP($D110,'Absolutní-BODY'!$E$2:$W$161,11,FALSE))</f>
        <v/>
      </c>
      <c r="N110" s="170" t="str">
        <f t="shared" si="12"/>
        <v/>
      </c>
      <c r="O110" s="33" t="str">
        <f t="shared" si="13"/>
        <v/>
      </c>
      <c r="P110" s="33" t="str">
        <f t="shared" si="14"/>
        <v/>
      </c>
      <c r="Q110" s="33" t="str">
        <f t="shared" si="15"/>
        <v/>
      </c>
      <c r="R110" s="161"/>
      <c r="S110" s="161"/>
      <c r="T110" s="161"/>
      <c r="U110" s="161"/>
    </row>
    <row r="111" spans="1:30" x14ac:dyDescent="0.25">
      <c r="A111" s="181">
        <v>6</v>
      </c>
      <c r="B111" s="165" t="str">
        <f>IF(D111=0,"",VLOOKUP($D111,seznam!$A$52:$F$5035,2,FALSE))</f>
        <v/>
      </c>
      <c r="C111" s="166" t="str">
        <f>IF(D111=0,"",VLOOKUP($D111,seznam!$A$52:$F$5035,3,FALSE))</f>
        <v/>
      </c>
      <c r="D111" s="167"/>
      <c r="E111" s="164" t="str">
        <f>IF(D111=0,"",VLOOKUP($D111,seznam!$A$52:$F$5035,5,FALSE))</f>
        <v/>
      </c>
      <c r="F111" s="164" t="str">
        <f>IF($D111=0,"",VLOOKUP($D111,'Absolutní-BODY'!$E$2:$W$161,4,FALSE))</f>
        <v/>
      </c>
      <c r="G111" s="164" t="str">
        <f>IF($D111=0,"",VLOOKUP($D111,'Absolutní-BODY'!$E$2:$W$161,5,FALSE))</f>
        <v/>
      </c>
      <c r="H111" s="164" t="str">
        <f>IF($D111=0,"",VLOOKUP($D111,'Absolutní-BODY'!$E$2:$W$161,6,FALSE))</f>
        <v/>
      </c>
      <c r="I111" s="164" t="str">
        <f>IF($D111=0,"",VLOOKUP($D111,'Absolutní-BODY'!$E$2:$W$161,7,FALSE))</f>
        <v/>
      </c>
      <c r="J111" s="164" t="str">
        <f>IF($D111=0,"",VLOOKUP($D111,'Absolutní-BODY'!$E$2:$W$161,8,FALSE))</f>
        <v/>
      </c>
      <c r="K111" s="164" t="str">
        <f>IF($D111=0,"",VLOOKUP($D111,'Absolutní-BODY'!$E$2:$W$161,9,FALSE))</f>
        <v/>
      </c>
      <c r="L111" s="164" t="str">
        <f>IF($D111=0,"",VLOOKUP($D111,'Absolutní-BODY'!$E$2:$W$161,10,FALSE))</f>
        <v/>
      </c>
      <c r="M111" s="164" t="str">
        <f>IF($D111=0,"",VLOOKUP($D111,'Absolutní-BODY'!$E$2:$W$161,11,FALSE))</f>
        <v/>
      </c>
      <c r="N111" s="170" t="str">
        <f t="shared" si="12"/>
        <v/>
      </c>
      <c r="O111" s="33" t="str">
        <f t="shared" si="13"/>
        <v/>
      </c>
      <c r="P111" s="33" t="str">
        <f t="shared" si="14"/>
        <v/>
      </c>
      <c r="Q111" s="33" t="str">
        <f t="shared" si="15"/>
        <v/>
      </c>
      <c r="R111" s="161"/>
      <c r="S111" s="161"/>
      <c r="T111" s="161"/>
      <c r="U111" s="161"/>
    </row>
    <row r="112" spans="1:30" x14ac:dyDescent="0.25">
      <c r="A112" s="181">
        <v>7</v>
      </c>
      <c r="B112" s="165" t="str">
        <f>IF(D112=0,"",VLOOKUP($D112,seznam!$A$52:$F$5035,2,FALSE))</f>
        <v/>
      </c>
      <c r="C112" s="166" t="str">
        <f>IF(D112=0,"",VLOOKUP($D112,seznam!$A$52:$F$5035,3,FALSE))</f>
        <v/>
      </c>
      <c r="D112" s="167"/>
      <c r="E112" s="164" t="str">
        <f>IF(D112=0,"",VLOOKUP($D112,seznam!$A$52:$F$5035,5,FALSE))</f>
        <v/>
      </c>
      <c r="F112" s="164" t="str">
        <f>IF($D112=0,"",VLOOKUP($D112,'Absolutní-BODY'!$E$2:$W$161,4,FALSE))</f>
        <v/>
      </c>
      <c r="G112" s="164" t="str">
        <f>IF($D112=0,"",VLOOKUP($D112,'Absolutní-BODY'!$E$2:$W$161,5,FALSE))</f>
        <v/>
      </c>
      <c r="H112" s="164" t="str">
        <f>IF($D112=0,"",VLOOKUP($D112,'Absolutní-BODY'!$E$2:$W$161,6,FALSE))</f>
        <v/>
      </c>
      <c r="I112" s="164" t="str">
        <f>IF($D112=0,"",VLOOKUP($D112,'Absolutní-BODY'!$E$2:$W$161,7,FALSE))</f>
        <v/>
      </c>
      <c r="J112" s="164" t="str">
        <f>IF($D112=0,"",VLOOKUP($D112,'Absolutní-BODY'!$E$2:$W$161,8,FALSE))</f>
        <v/>
      </c>
      <c r="K112" s="164" t="str">
        <f>IF($D112=0,"",VLOOKUP($D112,'Absolutní-BODY'!$E$2:$W$161,9,FALSE))</f>
        <v/>
      </c>
      <c r="L112" s="164" t="str">
        <f>IF($D112=0,"",VLOOKUP($D112,'Absolutní-BODY'!$E$2:$W$161,10,FALSE))</f>
        <v/>
      </c>
      <c r="M112" s="164" t="str">
        <f>IF($D112=0,"",VLOOKUP($D112,'Absolutní-BODY'!$E$2:$W$161,11,FALSE))</f>
        <v/>
      </c>
      <c r="N112" s="170" t="str">
        <f t="shared" si="12"/>
        <v/>
      </c>
      <c r="O112" s="33" t="str">
        <f t="shared" si="13"/>
        <v/>
      </c>
      <c r="P112" s="33" t="str">
        <f t="shared" si="14"/>
        <v/>
      </c>
      <c r="Q112" s="33" t="str">
        <f t="shared" si="15"/>
        <v/>
      </c>
      <c r="R112" s="161"/>
      <c r="S112" s="161"/>
      <c r="T112" s="161"/>
      <c r="U112" s="161"/>
    </row>
    <row r="113" spans="1:21" x14ac:dyDescent="0.25">
      <c r="A113" s="181">
        <v>8</v>
      </c>
      <c r="B113" s="165" t="str">
        <f>IF(D113=0,"",VLOOKUP($D113,seznam!$A$52:$F$5035,2,FALSE))</f>
        <v/>
      </c>
      <c r="C113" s="166" t="str">
        <f>IF(D113=0,"",VLOOKUP($D113,seznam!$A$52:$F$5035,3,FALSE))</f>
        <v/>
      </c>
      <c r="D113" s="167"/>
      <c r="E113" s="164" t="str">
        <f>IF(D113=0,"",VLOOKUP($D113,seznam!$A$52:$F$5035,5,FALSE))</f>
        <v/>
      </c>
      <c r="F113" s="164" t="str">
        <f>IF($D113=0,"",VLOOKUP($D113,'Absolutní-BODY'!$E$2:$W$161,4,FALSE))</f>
        <v/>
      </c>
      <c r="G113" s="164" t="str">
        <f>IF($D113=0,"",VLOOKUP($D113,'Absolutní-BODY'!$E$2:$W$161,5,FALSE))</f>
        <v/>
      </c>
      <c r="H113" s="164" t="str">
        <f>IF($D113=0,"",VLOOKUP($D113,'Absolutní-BODY'!$E$2:$W$161,6,FALSE))</f>
        <v/>
      </c>
      <c r="I113" s="164" t="str">
        <f>IF($D113=0,"",VLOOKUP($D113,'Absolutní-BODY'!$E$2:$W$161,7,FALSE))</f>
        <v/>
      </c>
      <c r="J113" s="164" t="str">
        <f>IF($D113=0,"",VLOOKUP($D113,'Absolutní-BODY'!$E$2:$W$161,8,FALSE))</f>
        <v/>
      </c>
      <c r="K113" s="164" t="str">
        <f>IF($D113=0,"",VLOOKUP($D113,'Absolutní-BODY'!$E$2:$W$161,9,FALSE))</f>
        <v/>
      </c>
      <c r="L113" s="164" t="str">
        <f>IF($D113=0,"",VLOOKUP($D113,'Absolutní-BODY'!$E$2:$W$161,10,FALSE))</f>
        <v/>
      </c>
      <c r="M113" s="164" t="str">
        <f>IF($D113=0,"",VLOOKUP($D113,'Absolutní-BODY'!$E$2:$W$161,11,FALSE))</f>
        <v/>
      </c>
      <c r="N113" s="170" t="str">
        <f t="shared" si="12"/>
        <v/>
      </c>
      <c r="O113" s="33" t="str">
        <f t="shared" si="13"/>
        <v/>
      </c>
      <c r="P113" s="33" t="str">
        <f t="shared" si="14"/>
        <v/>
      </c>
      <c r="Q113" s="33" t="str">
        <f t="shared" si="15"/>
        <v/>
      </c>
      <c r="R113" s="161"/>
      <c r="S113" s="161"/>
      <c r="T113" s="161"/>
      <c r="U113" s="161"/>
    </row>
    <row r="114" spans="1:21" x14ac:dyDescent="0.25">
      <c r="A114" s="181">
        <v>9</v>
      </c>
      <c r="B114" s="165" t="str">
        <f>IF(D114=0,"",VLOOKUP($D114,seznam!$A$52:$F$5035,2,FALSE))</f>
        <v/>
      </c>
      <c r="C114" s="166" t="str">
        <f>IF(D114=0,"",VLOOKUP($D114,seznam!$A$52:$F$5035,3,FALSE))</f>
        <v/>
      </c>
      <c r="D114" s="167"/>
      <c r="E114" s="164" t="str">
        <f>IF(D114=0,"",VLOOKUP($D114,seznam!$A$52:$F$5035,5,FALSE))</f>
        <v/>
      </c>
      <c r="F114" s="164" t="str">
        <f>IF($D114=0,"",VLOOKUP($D114,'Absolutní-BODY'!$E$2:$W$161,4,FALSE))</f>
        <v/>
      </c>
      <c r="G114" s="164" t="str">
        <f>IF($D114=0,"",VLOOKUP($D114,'Absolutní-BODY'!$E$2:$W$161,5,FALSE))</f>
        <v/>
      </c>
      <c r="H114" s="164" t="str">
        <f>IF($D114=0,"",VLOOKUP($D114,'Absolutní-BODY'!$E$2:$W$161,6,FALSE))</f>
        <v/>
      </c>
      <c r="I114" s="164" t="str">
        <f>IF($D114=0,"",VLOOKUP($D114,'Absolutní-BODY'!$E$2:$W$161,7,FALSE))</f>
        <v/>
      </c>
      <c r="J114" s="164" t="str">
        <f>IF($D114=0,"",VLOOKUP($D114,'Absolutní-BODY'!$E$2:$W$161,8,FALSE))</f>
        <v/>
      </c>
      <c r="K114" s="164" t="str">
        <f>IF($D114=0,"",VLOOKUP($D114,'Absolutní-BODY'!$E$2:$W$161,9,FALSE))</f>
        <v/>
      </c>
      <c r="L114" s="164" t="str">
        <f>IF($D114=0,"",VLOOKUP($D114,'Absolutní-BODY'!$E$2:$W$161,10,FALSE))</f>
        <v/>
      </c>
      <c r="M114" s="164" t="str">
        <f>IF($D114=0,"",VLOOKUP($D114,'Absolutní-BODY'!$E$2:$W$161,11,FALSE))</f>
        <v/>
      </c>
      <c r="N114" s="170" t="str">
        <f t="shared" si="12"/>
        <v/>
      </c>
      <c r="O114" s="33" t="str">
        <f t="shared" si="13"/>
        <v/>
      </c>
      <c r="P114" s="33" t="str">
        <f t="shared" si="14"/>
        <v/>
      </c>
      <c r="Q114" s="33" t="str">
        <f t="shared" si="15"/>
        <v/>
      </c>
      <c r="R114" s="161"/>
      <c r="S114" s="161"/>
      <c r="T114" s="161"/>
      <c r="U114" s="161"/>
    </row>
    <row r="115" spans="1:21" x14ac:dyDescent="0.25">
      <c r="A115" s="181">
        <v>10</v>
      </c>
      <c r="B115" s="165" t="str">
        <f>IF(D115=0,"",VLOOKUP($D115,seznam!$A$52:$F$5035,2,FALSE))</f>
        <v/>
      </c>
      <c r="C115" s="166" t="str">
        <f>IF(D115=0,"",VLOOKUP($D115,seznam!$A$52:$F$5035,3,FALSE))</f>
        <v/>
      </c>
      <c r="D115" s="167"/>
      <c r="E115" s="164" t="str">
        <f>IF(D115=0,"",VLOOKUP($D115,seznam!$A$52:$F$5035,5,FALSE))</f>
        <v/>
      </c>
      <c r="F115" s="164" t="str">
        <f>IF($D115=0,"",VLOOKUP($D115,'Absolutní-BODY'!$E$2:$W$161,4,FALSE))</f>
        <v/>
      </c>
      <c r="G115" s="164" t="str">
        <f>IF($D115=0,"",VLOOKUP($D115,'Absolutní-BODY'!$E$2:$W$161,5,FALSE))</f>
        <v/>
      </c>
      <c r="H115" s="164" t="str">
        <f>IF($D115=0,"",VLOOKUP($D115,'Absolutní-BODY'!$E$2:$W$161,6,FALSE))</f>
        <v/>
      </c>
      <c r="I115" s="164" t="str">
        <f>IF($D115=0,"",VLOOKUP($D115,'Absolutní-BODY'!$E$2:$W$161,7,FALSE))</f>
        <v/>
      </c>
      <c r="J115" s="164" t="str">
        <f>IF($D115=0,"",VLOOKUP($D115,'Absolutní-BODY'!$E$2:$W$161,8,FALSE))</f>
        <v/>
      </c>
      <c r="K115" s="164" t="str">
        <f>IF($D115=0,"",VLOOKUP($D115,'Absolutní-BODY'!$E$2:$W$161,9,FALSE))</f>
        <v/>
      </c>
      <c r="L115" s="164" t="str">
        <f>IF($D115=0,"",VLOOKUP($D115,'Absolutní-BODY'!$E$2:$W$161,10,FALSE))</f>
        <v/>
      </c>
      <c r="M115" s="164" t="str">
        <f>IF($D115=0,"",VLOOKUP($D115,'Absolutní-BODY'!$E$2:$W$161,11,FALSE))</f>
        <v/>
      </c>
      <c r="N115" s="170" t="str">
        <f t="shared" si="12"/>
        <v/>
      </c>
      <c r="O115" s="33" t="str">
        <f t="shared" si="13"/>
        <v/>
      </c>
      <c r="P115" s="33" t="str">
        <f t="shared" si="14"/>
        <v/>
      </c>
      <c r="Q115" s="33" t="str">
        <f t="shared" si="15"/>
        <v/>
      </c>
      <c r="R115" s="161"/>
      <c r="S115" s="161"/>
      <c r="T115" s="161"/>
      <c r="U115" s="161"/>
    </row>
    <row r="116" spans="1:21" x14ac:dyDescent="0.25">
      <c r="A116" s="181">
        <v>11</v>
      </c>
      <c r="B116" s="165" t="str">
        <f>IF(D116=0,"",VLOOKUP($D116,seznam!$A$52:$F$5035,2,FALSE))</f>
        <v/>
      </c>
      <c r="C116" s="166" t="str">
        <f>IF(D116=0,"",VLOOKUP($D116,seznam!$A$52:$F$5035,3,FALSE))</f>
        <v/>
      </c>
      <c r="D116" s="167"/>
      <c r="E116" s="164" t="str">
        <f>IF(D116=0,"",VLOOKUP($D116,seznam!$A$52:$F$5035,5,FALSE))</f>
        <v/>
      </c>
      <c r="F116" s="164" t="str">
        <f>IF($D116=0,"",VLOOKUP($D116,'Absolutní-BODY'!$E$2:$W$161,4,FALSE))</f>
        <v/>
      </c>
      <c r="G116" s="164" t="str">
        <f>IF($D116=0,"",VLOOKUP($D116,'Absolutní-BODY'!$E$2:$W$161,5,FALSE))</f>
        <v/>
      </c>
      <c r="H116" s="164" t="str">
        <f>IF($D116=0,"",VLOOKUP($D116,'Absolutní-BODY'!$E$2:$W$161,6,FALSE))</f>
        <v/>
      </c>
      <c r="I116" s="164" t="str">
        <f>IF($D116=0,"",VLOOKUP($D116,'Absolutní-BODY'!$E$2:$W$161,7,FALSE))</f>
        <v/>
      </c>
      <c r="J116" s="164" t="str">
        <f>IF($D116=0,"",VLOOKUP($D116,'Absolutní-BODY'!$E$2:$W$161,8,FALSE))</f>
        <v/>
      </c>
      <c r="K116" s="164" t="str">
        <f>IF($D116=0,"",VLOOKUP($D116,'Absolutní-BODY'!$E$2:$W$161,9,FALSE))</f>
        <v/>
      </c>
      <c r="L116" s="164" t="str">
        <f>IF($D116=0,"",VLOOKUP($D116,'Absolutní-BODY'!$E$2:$W$161,10,FALSE))</f>
        <v/>
      </c>
      <c r="M116" s="164" t="str">
        <f>IF($D116=0,"",VLOOKUP($D116,'Absolutní-BODY'!$E$2:$W$161,11,FALSE))</f>
        <v/>
      </c>
      <c r="N116" s="170" t="str">
        <f t="shared" si="12"/>
        <v/>
      </c>
      <c r="O116" s="33" t="str">
        <f t="shared" si="13"/>
        <v/>
      </c>
      <c r="P116" s="33" t="str">
        <f t="shared" si="14"/>
        <v/>
      </c>
      <c r="Q116" s="33" t="str">
        <f t="shared" si="15"/>
        <v/>
      </c>
      <c r="R116" s="161"/>
      <c r="S116" s="161"/>
      <c r="T116" s="161"/>
      <c r="U116" s="161"/>
    </row>
    <row r="117" spans="1:21" x14ac:dyDescent="0.25">
      <c r="A117" s="181">
        <v>12</v>
      </c>
      <c r="B117" s="165" t="str">
        <f>IF(D117=0,"",VLOOKUP($D117,seznam!$A$52:$F$5035,2,FALSE))</f>
        <v/>
      </c>
      <c r="C117" s="166" t="str">
        <f>IF(D117=0,"",VLOOKUP($D117,seznam!$A$52:$F$5035,3,FALSE))</f>
        <v/>
      </c>
      <c r="D117" s="167"/>
      <c r="E117" s="164" t="str">
        <f>IF(D117=0,"",VLOOKUP($D117,seznam!$A$52:$F$5035,5,FALSE))</f>
        <v/>
      </c>
      <c r="F117" s="164" t="str">
        <f>IF($D117=0,"",VLOOKUP($D117,'Absolutní-BODY'!$E$2:$W$161,4,FALSE))</f>
        <v/>
      </c>
      <c r="G117" s="164" t="str">
        <f>IF($D117=0,"",VLOOKUP($D117,'Absolutní-BODY'!$E$2:$W$161,5,FALSE))</f>
        <v/>
      </c>
      <c r="H117" s="164" t="str">
        <f>IF($D117=0,"",VLOOKUP($D117,'Absolutní-BODY'!$E$2:$W$161,6,FALSE))</f>
        <v/>
      </c>
      <c r="I117" s="164" t="str">
        <f>IF($D117=0,"",VLOOKUP($D117,'Absolutní-BODY'!$E$2:$W$161,7,FALSE))</f>
        <v/>
      </c>
      <c r="J117" s="164" t="str">
        <f>IF($D117=0,"",VLOOKUP($D117,'Absolutní-BODY'!$E$2:$W$161,8,FALSE))</f>
        <v/>
      </c>
      <c r="K117" s="164" t="str">
        <f>IF($D117=0,"",VLOOKUP($D117,'Absolutní-BODY'!$E$2:$W$161,9,FALSE))</f>
        <v/>
      </c>
      <c r="L117" s="164" t="str">
        <f>IF($D117=0,"",VLOOKUP($D117,'Absolutní-BODY'!$E$2:$W$161,10,FALSE))</f>
        <v/>
      </c>
      <c r="M117" s="164" t="str">
        <f>IF($D117=0,"",VLOOKUP($D117,'Absolutní-BODY'!$E$2:$W$161,11,FALSE))</f>
        <v/>
      </c>
      <c r="N117" s="170" t="str">
        <f t="shared" si="12"/>
        <v/>
      </c>
      <c r="O117" s="33" t="str">
        <f t="shared" si="13"/>
        <v/>
      </c>
      <c r="P117" s="33" t="str">
        <f t="shared" si="14"/>
        <v/>
      </c>
      <c r="Q117" s="33" t="str">
        <f t="shared" si="15"/>
        <v/>
      </c>
      <c r="R117" s="161"/>
      <c r="S117" s="161"/>
      <c r="T117" s="161"/>
      <c r="U117" s="161"/>
    </row>
    <row r="118" spans="1:21" x14ac:dyDescent="0.25">
      <c r="A118" s="181">
        <v>13</v>
      </c>
      <c r="B118" s="165" t="str">
        <f>IF(D118=0,"",VLOOKUP($D118,seznam!$A$52:$F$5035,2,FALSE))</f>
        <v/>
      </c>
      <c r="C118" s="166" t="str">
        <f>IF(D118=0,"",VLOOKUP($D118,seznam!$A$52:$F$5035,3,FALSE))</f>
        <v/>
      </c>
      <c r="D118" s="167"/>
      <c r="E118" s="164" t="str">
        <f>IF(D118=0,"",VLOOKUP($D118,seznam!$A$52:$F$5035,5,FALSE))</f>
        <v/>
      </c>
      <c r="F118" s="164" t="str">
        <f>IF($D118=0,"",VLOOKUP($D118,'Absolutní-BODY'!$E$2:$W$161,4,FALSE))</f>
        <v/>
      </c>
      <c r="G118" s="164" t="str">
        <f>IF($D118=0,"",VLOOKUP($D118,'Absolutní-BODY'!$E$2:$W$161,5,FALSE))</f>
        <v/>
      </c>
      <c r="H118" s="164" t="str">
        <f>IF($D118=0,"",VLOOKUP($D118,'Absolutní-BODY'!$E$2:$W$161,6,FALSE))</f>
        <v/>
      </c>
      <c r="I118" s="164" t="str">
        <f>IF($D118=0,"",VLOOKUP($D118,'Absolutní-BODY'!$E$2:$W$161,7,FALSE))</f>
        <v/>
      </c>
      <c r="J118" s="164" t="str">
        <f>IF($D118=0,"",VLOOKUP($D118,'Absolutní-BODY'!$E$2:$W$161,8,FALSE))</f>
        <v/>
      </c>
      <c r="K118" s="164" t="str">
        <f>IF($D118=0,"",VLOOKUP($D118,'Absolutní-BODY'!$E$2:$W$161,9,FALSE))</f>
        <v/>
      </c>
      <c r="L118" s="164" t="str">
        <f>IF($D118=0,"",VLOOKUP($D118,'Absolutní-BODY'!$E$2:$W$161,10,FALSE))</f>
        <v/>
      </c>
      <c r="M118" s="164" t="str">
        <f>IF($D118=0,"",VLOOKUP($D118,'Absolutní-BODY'!$E$2:$W$161,11,FALSE))</f>
        <v/>
      </c>
      <c r="N118" s="170" t="str">
        <f t="shared" si="12"/>
        <v/>
      </c>
      <c r="O118" s="33" t="str">
        <f t="shared" si="13"/>
        <v/>
      </c>
      <c r="P118" s="33" t="str">
        <f t="shared" si="14"/>
        <v/>
      </c>
      <c r="Q118" s="33" t="str">
        <f t="shared" si="15"/>
        <v/>
      </c>
      <c r="R118" s="161"/>
      <c r="S118" s="161"/>
      <c r="T118" s="161"/>
      <c r="U118" s="161"/>
    </row>
    <row r="119" spans="1:21" x14ac:dyDescent="0.25">
      <c r="A119" s="181">
        <v>14</v>
      </c>
      <c r="B119" s="165" t="str">
        <f>IF(D119=0,"",VLOOKUP($D119,seznam!$A$52:$F$5035,2,FALSE))</f>
        <v/>
      </c>
      <c r="C119" s="166" t="str">
        <f>IF(D119=0,"",VLOOKUP($D119,seznam!$A$52:$F$5035,3,FALSE))</f>
        <v/>
      </c>
      <c r="D119" s="167"/>
      <c r="E119" s="164" t="str">
        <f>IF(D119=0,"",VLOOKUP($D119,seznam!$A$52:$F$5035,5,FALSE))</f>
        <v/>
      </c>
      <c r="F119" s="164" t="str">
        <f>IF($D119=0,"",VLOOKUP($D119,'Absolutní-BODY'!$E$2:$W$161,4,FALSE))</f>
        <v/>
      </c>
      <c r="G119" s="164" t="str">
        <f>IF($D119=0,"",VLOOKUP($D119,'Absolutní-BODY'!$E$2:$W$161,5,FALSE))</f>
        <v/>
      </c>
      <c r="H119" s="164" t="str">
        <f>IF($D119=0,"",VLOOKUP($D119,'Absolutní-BODY'!$E$2:$W$161,6,FALSE))</f>
        <v/>
      </c>
      <c r="I119" s="164" t="str">
        <f>IF($D119=0,"",VLOOKUP($D119,'Absolutní-BODY'!$E$2:$W$161,7,FALSE))</f>
        <v/>
      </c>
      <c r="J119" s="164" t="str">
        <f>IF($D119=0,"",VLOOKUP($D119,'Absolutní-BODY'!$E$2:$W$161,8,FALSE))</f>
        <v/>
      </c>
      <c r="K119" s="164" t="str">
        <f>IF($D119=0,"",VLOOKUP($D119,'Absolutní-BODY'!$E$2:$W$161,9,FALSE))</f>
        <v/>
      </c>
      <c r="L119" s="164" t="str">
        <f>IF($D119=0,"",VLOOKUP($D119,'Absolutní-BODY'!$E$2:$W$161,10,FALSE))</f>
        <v/>
      </c>
      <c r="M119" s="164" t="str">
        <f>IF($D119=0,"",VLOOKUP($D119,'Absolutní-BODY'!$E$2:$W$161,11,FALSE))</f>
        <v/>
      </c>
      <c r="N119" s="170" t="str">
        <f t="shared" si="12"/>
        <v/>
      </c>
      <c r="O119" s="33" t="str">
        <f t="shared" si="13"/>
        <v/>
      </c>
      <c r="P119" s="33" t="str">
        <f t="shared" si="14"/>
        <v/>
      </c>
      <c r="Q119" s="33" t="str">
        <f t="shared" si="15"/>
        <v/>
      </c>
      <c r="R119" s="161"/>
      <c r="S119" s="161"/>
      <c r="T119" s="161"/>
      <c r="U119" s="161"/>
    </row>
    <row r="120" spans="1:21" x14ac:dyDescent="0.25">
      <c r="A120" s="181">
        <v>15</v>
      </c>
      <c r="B120" s="165" t="str">
        <f>IF(D120=0,"",VLOOKUP($D120,seznam!$A$52:$F$5035,2,FALSE))</f>
        <v/>
      </c>
      <c r="C120" s="166" t="str">
        <f>IF(D120=0,"",VLOOKUP($D120,seznam!$A$52:$F$5035,3,FALSE))</f>
        <v/>
      </c>
      <c r="D120" s="167"/>
      <c r="E120" s="164" t="str">
        <f>IF(D120=0,"",VLOOKUP($D120,seznam!$A$52:$F$5035,5,FALSE))</f>
        <v/>
      </c>
      <c r="F120" s="164" t="str">
        <f>IF($D120=0,"",VLOOKUP($D120,'Absolutní-BODY'!$E$2:$W$161,4,FALSE))</f>
        <v/>
      </c>
      <c r="G120" s="164" t="str">
        <f>IF($D120=0,"",VLOOKUP($D120,'Absolutní-BODY'!$E$2:$W$161,5,FALSE))</f>
        <v/>
      </c>
      <c r="H120" s="164" t="str">
        <f>IF($D120=0,"",VLOOKUP($D120,'Absolutní-BODY'!$E$2:$W$161,6,FALSE))</f>
        <v/>
      </c>
      <c r="I120" s="164" t="str">
        <f>IF($D120=0,"",VLOOKUP($D120,'Absolutní-BODY'!$E$2:$W$161,7,FALSE))</f>
        <v/>
      </c>
      <c r="J120" s="164" t="str">
        <f>IF($D120=0,"",VLOOKUP($D120,'Absolutní-BODY'!$E$2:$W$161,8,FALSE))</f>
        <v/>
      </c>
      <c r="K120" s="164" t="str">
        <f>IF($D120=0,"",VLOOKUP($D120,'Absolutní-BODY'!$E$2:$W$161,9,FALSE))</f>
        <v/>
      </c>
      <c r="L120" s="164" t="str">
        <f>IF($D120=0,"",VLOOKUP($D120,'Absolutní-BODY'!$E$2:$W$161,10,FALSE))</f>
        <v/>
      </c>
      <c r="M120" s="164" t="str">
        <f>IF($D120=0,"",VLOOKUP($D120,'Absolutní-BODY'!$E$2:$W$161,11,FALSE))</f>
        <v/>
      </c>
      <c r="N120" s="170" t="str">
        <f t="shared" si="12"/>
        <v/>
      </c>
      <c r="O120" s="33" t="str">
        <f t="shared" si="13"/>
        <v/>
      </c>
      <c r="P120" s="33" t="str">
        <f t="shared" si="14"/>
        <v/>
      </c>
      <c r="Q120" s="33" t="str">
        <f t="shared" si="15"/>
        <v/>
      </c>
      <c r="R120" s="161"/>
      <c r="S120" s="161"/>
      <c r="T120" s="161"/>
      <c r="U120" s="161"/>
    </row>
    <row r="121" spans="1:21" x14ac:dyDescent="0.25">
      <c r="A121" s="181">
        <v>16</v>
      </c>
      <c r="B121" s="165" t="str">
        <f>IF(D121=0,"",VLOOKUP($D121,seznam!$A$52:$F$5035,2,FALSE))</f>
        <v/>
      </c>
      <c r="C121" s="166" t="str">
        <f>IF(D121=0,"",VLOOKUP($D121,seznam!$A$52:$F$5035,3,FALSE))</f>
        <v/>
      </c>
      <c r="D121" s="167"/>
      <c r="E121" s="164" t="str">
        <f>IF(D121=0,"",VLOOKUP($D121,seznam!$A$52:$F$5035,5,FALSE))</f>
        <v/>
      </c>
      <c r="F121" s="164" t="str">
        <f>IF($D121=0,"",VLOOKUP($D121,'Absolutní-BODY'!$E$2:$W$161,4,FALSE))</f>
        <v/>
      </c>
      <c r="G121" s="164" t="str">
        <f>IF($D121=0,"",VLOOKUP($D121,'Absolutní-BODY'!$E$2:$W$161,5,FALSE))</f>
        <v/>
      </c>
      <c r="H121" s="164" t="str">
        <f>IF($D121=0,"",VLOOKUP($D121,'Absolutní-BODY'!$E$2:$W$161,6,FALSE))</f>
        <v/>
      </c>
      <c r="I121" s="164" t="str">
        <f>IF($D121=0,"",VLOOKUP($D121,'Absolutní-BODY'!$E$2:$W$161,7,FALSE))</f>
        <v/>
      </c>
      <c r="J121" s="164" t="str">
        <f>IF($D121=0,"",VLOOKUP($D121,'Absolutní-BODY'!$E$2:$W$161,8,FALSE))</f>
        <v/>
      </c>
      <c r="K121" s="164" t="str">
        <f>IF($D121=0,"",VLOOKUP($D121,'Absolutní-BODY'!$E$2:$W$161,9,FALSE))</f>
        <v/>
      </c>
      <c r="L121" s="164" t="str">
        <f>IF($D121=0,"",VLOOKUP($D121,'Absolutní-BODY'!$E$2:$W$161,10,FALSE))</f>
        <v/>
      </c>
      <c r="M121" s="164" t="str">
        <f>IF($D121=0,"",VLOOKUP($D121,'Absolutní-BODY'!$E$2:$W$161,11,FALSE))</f>
        <v/>
      </c>
      <c r="N121" s="170" t="str">
        <f t="shared" si="12"/>
        <v/>
      </c>
      <c r="O121" s="33" t="str">
        <f t="shared" si="13"/>
        <v/>
      </c>
      <c r="P121" s="33" t="str">
        <f t="shared" si="14"/>
        <v/>
      </c>
      <c r="Q121" s="33" t="str">
        <f t="shared" si="15"/>
        <v/>
      </c>
      <c r="R121" s="161"/>
      <c r="S121" s="161"/>
      <c r="T121" s="161"/>
      <c r="U121" s="161"/>
    </row>
    <row r="122" spans="1:21" x14ac:dyDescent="0.25">
      <c r="A122" s="181">
        <v>17</v>
      </c>
      <c r="B122" s="165" t="str">
        <f>IF(D122=0,"",VLOOKUP($D122,seznam!$A$52:$F$5035,2,FALSE))</f>
        <v/>
      </c>
      <c r="C122" s="166" t="str">
        <f>IF(D122=0,"",VLOOKUP($D122,seznam!$A$52:$F$5035,3,FALSE))</f>
        <v/>
      </c>
      <c r="D122" s="167"/>
      <c r="E122" s="164" t="str">
        <f>IF(D122=0,"",VLOOKUP($D122,seznam!$A$52:$F$5035,5,FALSE))</f>
        <v/>
      </c>
      <c r="F122" s="164" t="str">
        <f>IF($D122=0,"",VLOOKUP($D122,'Absolutní-BODY'!$E$2:$W$161,4,FALSE))</f>
        <v/>
      </c>
      <c r="G122" s="164" t="str">
        <f>IF($D122=0,"",VLOOKUP($D122,'Absolutní-BODY'!$E$2:$W$161,5,FALSE))</f>
        <v/>
      </c>
      <c r="H122" s="164" t="str">
        <f>IF($D122=0,"",VLOOKUP($D122,'Absolutní-BODY'!$E$2:$W$161,6,FALSE))</f>
        <v/>
      </c>
      <c r="I122" s="164" t="str">
        <f>IF($D122=0,"",VLOOKUP($D122,'Absolutní-BODY'!$E$2:$W$161,7,FALSE))</f>
        <v/>
      </c>
      <c r="J122" s="164" t="str">
        <f>IF($D122=0,"",VLOOKUP($D122,'Absolutní-BODY'!$E$2:$W$161,8,FALSE))</f>
        <v/>
      </c>
      <c r="K122" s="164" t="str">
        <f>IF($D122=0,"",VLOOKUP($D122,'Absolutní-BODY'!$E$2:$W$161,9,FALSE))</f>
        <v/>
      </c>
      <c r="L122" s="164" t="str">
        <f>IF($D122=0,"",VLOOKUP($D122,'Absolutní-BODY'!$E$2:$W$161,10,FALSE))</f>
        <v/>
      </c>
      <c r="M122" s="164" t="str">
        <f>IF($D122=0,"",VLOOKUP($D122,'Absolutní-BODY'!$E$2:$W$161,11,FALSE))</f>
        <v/>
      </c>
      <c r="N122" s="170" t="str">
        <f t="shared" si="12"/>
        <v/>
      </c>
      <c r="O122" s="33" t="str">
        <f t="shared" si="13"/>
        <v/>
      </c>
      <c r="P122" s="33" t="str">
        <f t="shared" si="14"/>
        <v/>
      </c>
      <c r="Q122" s="33" t="str">
        <f t="shared" si="15"/>
        <v/>
      </c>
      <c r="R122" s="161"/>
      <c r="S122" s="161"/>
      <c r="T122" s="161"/>
      <c r="U122" s="161"/>
    </row>
    <row r="123" spans="1:21" x14ac:dyDescent="0.25">
      <c r="A123" s="181">
        <v>18</v>
      </c>
      <c r="B123" s="165" t="str">
        <f>IF(D123=0,"",VLOOKUP($D123,seznam!$A$52:$F$5035,2,FALSE))</f>
        <v/>
      </c>
      <c r="C123" s="166" t="str">
        <f>IF(D123=0,"",VLOOKUP($D123,seznam!$A$52:$F$5035,3,FALSE))</f>
        <v/>
      </c>
      <c r="D123" s="167"/>
      <c r="E123" s="164" t="str">
        <f>IF(D123=0,"",VLOOKUP($D123,seznam!$A$52:$F$5035,5,FALSE))</f>
        <v/>
      </c>
      <c r="F123" s="164" t="str">
        <f>IF($D123=0,"",VLOOKUP($D123,'Absolutní-BODY'!$E$2:$W$161,4,FALSE))</f>
        <v/>
      </c>
      <c r="G123" s="164" t="str">
        <f>IF($D123=0,"",VLOOKUP($D123,'Absolutní-BODY'!$E$2:$W$161,5,FALSE))</f>
        <v/>
      </c>
      <c r="H123" s="164" t="str">
        <f>IF($D123=0,"",VLOOKUP($D123,'Absolutní-BODY'!$E$2:$W$161,6,FALSE))</f>
        <v/>
      </c>
      <c r="I123" s="164" t="str">
        <f>IF($D123=0,"",VLOOKUP($D123,'Absolutní-BODY'!$E$2:$W$161,7,FALSE))</f>
        <v/>
      </c>
      <c r="J123" s="164" t="str">
        <f>IF($D123=0,"",VLOOKUP($D123,'Absolutní-BODY'!$E$2:$W$161,8,FALSE))</f>
        <v/>
      </c>
      <c r="K123" s="164" t="str">
        <f>IF($D123=0,"",VLOOKUP($D123,'Absolutní-BODY'!$E$2:$W$161,9,FALSE))</f>
        <v/>
      </c>
      <c r="L123" s="164" t="str">
        <f>IF($D123=0,"",VLOOKUP($D123,'Absolutní-BODY'!$E$2:$W$161,10,FALSE))</f>
        <v/>
      </c>
      <c r="M123" s="164" t="str">
        <f>IF($D123=0,"",VLOOKUP($D123,'Absolutní-BODY'!$E$2:$W$161,11,FALSE))</f>
        <v/>
      </c>
      <c r="N123" s="170" t="str">
        <f t="shared" si="12"/>
        <v/>
      </c>
      <c r="O123" s="33" t="str">
        <f t="shared" si="13"/>
        <v/>
      </c>
      <c r="P123" s="33" t="str">
        <f t="shared" si="14"/>
        <v/>
      </c>
      <c r="Q123" s="33" t="str">
        <f t="shared" si="15"/>
        <v/>
      </c>
      <c r="R123" s="161"/>
      <c r="S123" s="161"/>
      <c r="T123" s="161"/>
      <c r="U123" s="161"/>
    </row>
    <row r="124" spans="1:21" x14ac:dyDescent="0.25">
      <c r="A124" s="181">
        <v>19</v>
      </c>
      <c r="B124" s="165" t="str">
        <f>IF(D124=0,"",VLOOKUP($D124,seznam!$A$52:$F$5035,2,FALSE))</f>
        <v/>
      </c>
      <c r="C124" s="166" t="str">
        <f>IF(D124=0,"",VLOOKUP($D124,seznam!$A$52:$F$5035,3,FALSE))</f>
        <v/>
      </c>
      <c r="D124" s="167"/>
      <c r="E124" s="164" t="str">
        <f>IF(D124=0,"",VLOOKUP($D124,seznam!$A$52:$F$5035,5,FALSE))</f>
        <v/>
      </c>
      <c r="F124" s="164" t="str">
        <f>IF($D124=0,"",VLOOKUP($D124,'Absolutní-BODY'!$E$2:$W$161,4,FALSE))</f>
        <v/>
      </c>
      <c r="G124" s="164" t="str">
        <f>IF($D124=0,"",VLOOKUP($D124,'Absolutní-BODY'!$E$2:$W$161,5,FALSE))</f>
        <v/>
      </c>
      <c r="H124" s="164" t="str">
        <f>IF($D124=0,"",VLOOKUP($D124,'Absolutní-BODY'!$E$2:$W$161,6,FALSE))</f>
        <v/>
      </c>
      <c r="I124" s="164" t="str">
        <f>IF($D124=0,"",VLOOKUP($D124,'Absolutní-BODY'!$E$2:$W$161,7,FALSE))</f>
        <v/>
      </c>
      <c r="J124" s="164" t="str">
        <f>IF($D124=0,"",VLOOKUP($D124,'Absolutní-BODY'!$E$2:$W$161,8,FALSE))</f>
        <v/>
      </c>
      <c r="K124" s="164" t="str">
        <f>IF($D124=0,"",VLOOKUP($D124,'Absolutní-BODY'!$E$2:$W$161,9,FALSE))</f>
        <v/>
      </c>
      <c r="L124" s="164" t="str">
        <f>IF($D124=0,"",VLOOKUP($D124,'Absolutní-BODY'!$E$2:$W$161,10,FALSE))</f>
        <v/>
      </c>
      <c r="M124" s="164" t="str">
        <f>IF($D124=0,"",VLOOKUP($D124,'Absolutní-BODY'!$E$2:$W$161,11,FALSE))</f>
        <v/>
      </c>
      <c r="N124" s="170" t="str">
        <f t="shared" si="12"/>
        <v/>
      </c>
      <c r="O124" s="33" t="str">
        <f t="shared" si="13"/>
        <v/>
      </c>
      <c r="P124" s="33" t="str">
        <f t="shared" si="14"/>
        <v/>
      </c>
      <c r="Q124" s="33" t="str">
        <f t="shared" si="15"/>
        <v/>
      </c>
      <c r="R124" s="161"/>
      <c r="S124" s="161"/>
      <c r="T124" s="161"/>
      <c r="U124" s="161"/>
    </row>
    <row r="125" spans="1:21" x14ac:dyDescent="0.25">
      <c r="A125" s="181">
        <v>20</v>
      </c>
      <c r="B125" s="165" t="str">
        <f>IF(D125=0,"",VLOOKUP($D125,seznam!$A$52:$F$5035,2,FALSE))</f>
        <v/>
      </c>
      <c r="C125" s="166" t="str">
        <f>IF(D125=0,"",VLOOKUP($D125,seznam!$A$52:$F$5035,3,FALSE))</f>
        <v/>
      </c>
      <c r="D125" s="167"/>
      <c r="E125" s="164" t="str">
        <f>IF(D125=0,"",VLOOKUP($D125,seznam!$A$52:$F$5035,5,FALSE))</f>
        <v/>
      </c>
      <c r="F125" s="164" t="str">
        <f>IF($D125=0,"",VLOOKUP($D125,'Absolutní-BODY'!$E$2:$W$161,4,FALSE))</f>
        <v/>
      </c>
      <c r="G125" s="164" t="str">
        <f>IF($D125=0,"",VLOOKUP($D125,'Absolutní-BODY'!$E$2:$W$161,5,FALSE))</f>
        <v/>
      </c>
      <c r="H125" s="164" t="str">
        <f>IF($D125=0,"",VLOOKUP($D125,'Absolutní-BODY'!$E$2:$W$161,6,FALSE))</f>
        <v/>
      </c>
      <c r="I125" s="164" t="str">
        <f>IF($D125=0,"",VLOOKUP($D125,'Absolutní-BODY'!$E$2:$W$161,7,FALSE))</f>
        <v/>
      </c>
      <c r="J125" s="164" t="str">
        <f>IF($D125=0,"",VLOOKUP($D125,'Absolutní-BODY'!$E$2:$W$161,8,FALSE))</f>
        <v/>
      </c>
      <c r="K125" s="164" t="str">
        <f>IF($D125=0,"",VLOOKUP($D125,'Absolutní-BODY'!$E$2:$W$161,9,FALSE))</f>
        <v/>
      </c>
      <c r="L125" s="164" t="str">
        <f>IF($D125=0,"",VLOOKUP($D125,'Absolutní-BODY'!$E$2:$W$161,10,FALSE))</f>
        <v/>
      </c>
      <c r="M125" s="164" t="str">
        <f>IF($D125=0,"",VLOOKUP($D125,'Absolutní-BODY'!$E$2:$W$161,11,FALSE))</f>
        <v/>
      </c>
      <c r="N125" s="170" t="str">
        <f t="shared" si="12"/>
        <v/>
      </c>
      <c r="O125" s="33" t="str">
        <f t="shared" si="13"/>
        <v/>
      </c>
      <c r="P125" s="33" t="str">
        <f t="shared" si="14"/>
        <v/>
      </c>
      <c r="Q125" s="33" t="str">
        <f t="shared" si="15"/>
        <v/>
      </c>
      <c r="R125" s="161"/>
      <c r="S125" s="161"/>
      <c r="T125" s="161"/>
      <c r="U125" s="161"/>
    </row>
    <row r="126" spans="1:21" x14ac:dyDescent="0.25">
      <c r="A126" s="181">
        <v>21</v>
      </c>
      <c r="B126" s="165" t="str">
        <f>IF(D126=0,"",VLOOKUP($D126,seznam!$A$52:$F$5035,2,FALSE))</f>
        <v/>
      </c>
      <c r="C126" s="166" t="str">
        <f>IF(D126=0,"",VLOOKUP($D126,seznam!$A$52:$F$5035,3,FALSE))</f>
        <v/>
      </c>
      <c r="D126" s="167"/>
      <c r="E126" s="164" t="str">
        <f>IF(D126=0,"",VLOOKUP($D126,seznam!$A$52:$F$5035,5,FALSE))</f>
        <v/>
      </c>
      <c r="F126" s="164" t="str">
        <f>IF($D126=0,"",VLOOKUP($D126,'Absolutní-BODY'!$E$2:$W$161,4,FALSE))</f>
        <v/>
      </c>
      <c r="G126" s="164" t="str">
        <f>IF($D126=0,"",VLOOKUP($D126,'Absolutní-BODY'!$E$2:$W$161,5,FALSE))</f>
        <v/>
      </c>
      <c r="H126" s="164" t="str">
        <f>IF($D126=0,"",VLOOKUP($D126,'Absolutní-BODY'!$E$2:$W$161,6,FALSE))</f>
        <v/>
      </c>
      <c r="I126" s="164" t="str">
        <f>IF($D126=0,"",VLOOKUP($D126,'Absolutní-BODY'!$E$2:$W$161,7,FALSE))</f>
        <v/>
      </c>
      <c r="J126" s="164" t="str">
        <f>IF($D126=0,"",VLOOKUP($D126,'Absolutní-BODY'!$E$2:$W$161,8,FALSE))</f>
        <v/>
      </c>
      <c r="K126" s="164" t="str">
        <f>IF($D126=0,"",VLOOKUP($D126,'Absolutní-BODY'!$E$2:$W$161,9,FALSE))</f>
        <v/>
      </c>
      <c r="L126" s="164" t="str">
        <f>IF($D126=0,"",VLOOKUP($D126,'Absolutní-BODY'!$E$2:$W$161,10,FALSE))</f>
        <v/>
      </c>
      <c r="M126" s="164" t="str">
        <f>IF($D126=0,"",VLOOKUP($D126,'Absolutní-BODY'!$E$2:$W$161,11,FALSE))</f>
        <v/>
      </c>
      <c r="N126" s="170" t="str">
        <f t="shared" si="12"/>
        <v/>
      </c>
      <c r="O126" s="33" t="str">
        <f t="shared" si="13"/>
        <v/>
      </c>
      <c r="P126" s="33" t="str">
        <f t="shared" si="14"/>
        <v/>
      </c>
      <c r="Q126" s="33" t="str">
        <f t="shared" si="15"/>
        <v/>
      </c>
      <c r="R126" s="161"/>
      <c r="S126" s="161"/>
      <c r="T126" s="161"/>
      <c r="U126" s="161"/>
    </row>
    <row r="127" spans="1:21" x14ac:dyDescent="0.25">
      <c r="A127" s="181">
        <v>22</v>
      </c>
      <c r="B127" s="165" t="str">
        <f>IF(D127=0,"",VLOOKUP($D127,seznam!$A$52:$F$5035,2,FALSE))</f>
        <v/>
      </c>
      <c r="C127" s="166" t="str">
        <f>IF(D127=0,"",VLOOKUP($D127,seznam!$A$52:$F$5035,3,FALSE))</f>
        <v/>
      </c>
      <c r="D127" s="167"/>
      <c r="E127" s="164" t="str">
        <f>IF(D127=0,"",VLOOKUP($D127,seznam!$A$52:$F$5035,5,FALSE))</f>
        <v/>
      </c>
      <c r="F127" s="164" t="str">
        <f>IF($D127=0,"",VLOOKUP($D127,'Absolutní-BODY'!$E$2:$W$161,4,FALSE))</f>
        <v/>
      </c>
      <c r="G127" s="164" t="str">
        <f>IF($D127=0,"",VLOOKUP($D127,'Absolutní-BODY'!$E$2:$W$161,5,FALSE))</f>
        <v/>
      </c>
      <c r="H127" s="164" t="str">
        <f>IF($D127=0,"",VLOOKUP($D127,'Absolutní-BODY'!$E$2:$W$161,6,FALSE))</f>
        <v/>
      </c>
      <c r="I127" s="164" t="str">
        <f>IF($D127=0,"",VLOOKUP($D127,'Absolutní-BODY'!$E$2:$W$161,7,FALSE))</f>
        <v/>
      </c>
      <c r="J127" s="164" t="str">
        <f>IF($D127=0,"",VLOOKUP($D127,'Absolutní-BODY'!$E$2:$W$161,8,FALSE))</f>
        <v/>
      </c>
      <c r="K127" s="164" t="str">
        <f>IF($D127=0,"",VLOOKUP($D127,'Absolutní-BODY'!$E$2:$W$161,9,FALSE))</f>
        <v/>
      </c>
      <c r="L127" s="164" t="str">
        <f>IF($D127=0,"",VLOOKUP($D127,'Absolutní-BODY'!$E$2:$W$161,10,FALSE))</f>
        <v/>
      </c>
      <c r="M127" s="164" t="str">
        <f>IF($D127=0,"",VLOOKUP($D127,'Absolutní-BODY'!$E$2:$W$161,11,FALSE))</f>
        <v/>
      </c>
      <c r="N127" s="170" t="str">
        <f t="shared" si="12"/>
        <v/>
      </c>
      <c r="O127" s="33" t="str">
        <f t="shared" si="13"/>
        <v/>
      </c>
      <c r="P127" s="33" t="str">
        <f t="shared" si="14"/>
        <v/>
      </c>
      <c r="Q127" s="33" t="str">
        <f t="shared" si="15"/>
        <v/>
      </c>
      <c r="R127" s="161"/>
      <c r="S127" s="161"/>
      <c r="T127" s="161"/>
      <c r="U127" s="161"/>
    </row>
    <row r="128" spans="1:21" x14ac:dyDescent="0.25">
      <c r="A128" s="181">
        <v>23</v>
      </c>
      <c r="B128" s="165" t="str">
        <f>IF(D128=0,"",VLOOKUP($D128,seznam!$A$52:$F$5035,2,FALSE))</f>
        <v/>
      </c>
      <c r="C128" s="166" t="str">
        <f>IF(D128=0,"",VLOOKUP($D128,seznam!$A$52:$F$5035,3,FALSE))</f>
        <v/>
      </c>
      <c r="D128" s="167"/>
      <c r="E128" s="164" t="str">
        <f>IF(D128=0,"",VLOOKUP($D128,seznam!$A$52:$F$5035,5,FALSE))</f>
        <v/>
      </c>
      <c r="F128" s="164" t="str">
        <f>IF($D128=0,"",VLOOKUP($D128,'Absolutní-BODY'!$E$2:$W$161,4,FALSE))</f>
        <v/>
      </c>
      <c r="G128" s="164" t="str">
        <f>IF($D128=0,"",VLOOKUP($D128,'Absolutní-BODY'!$E$2:$W$161,5,FALSE))</f>
        <v/>
      </c>
      <c r="H128" s="164" t="str">
        <f>IF($D128=0,"",VLOOKUP($D128,'Absolutní-BODY'!$E$2:$W$161,6,FALSE))</f>
        <v/>
      </c>
      <c r="I128" s="164" t="str">
        <f>IF($D128=0,"",VLOOKUP($D128,'Absolutní-BODY'!$E$2:$W$161,7,FALSE))</f>
        <v/>
      </c>
      <c r="J128" s="164" t="str">
        <f>IF($D128=0,"",VLOOKUP($D128,'Absolutní-BODY'!$E$2:$W$161,8,FALSE))</f>
        <v/>
      </c>
      <c r="K128" s="164" t="str">
        <f>IF($D128=0,"",VLOOKUP($D128,'Absolutní-BODY'!$E$2:$W$161,9,FALSE))</f>
        <v/>
      </c>
      <c r="L128" s="164" t="str">
        <f>IF($D128=0,"",VLOOKUP($D128,'Absolutní-BODY'!$E$2:$W$161,10,FALSE))</f>
        <v/>
      </c>
      <c r="M128" s="164" t="str">
        <f>IF($D128=0,"",VLOOKUP($D128,'Absolutní-BODY'!$E$2:$W$161,11,FALSE))</f>
        <v/>
      </c>
      <c r="N128" s="170" t="str">
        <f t="shared" si="12"/>
        <v/>
      </c>
      <c r="O128" s="33" t="str">
        <f t="shared" si="13"/>
        <v/>
      </c>
      <c r="P128" s="33" t="str">
        <f t="shared" si="14"/>
        <v/>
      </c>
      <c r="Q128" s="33" t="str">
        <f t="shared" si="15"/>
        <v/>
      </c>
      <c r="R128" s="161"/>
      <c r="S128" s="161"/>
      <c r="T128" s="161"/>
      <c r="U128" s="161"/>
    </row>
    <row r="129" spans="1:21" x14ac:dyDescent="0.25">
      <c r="A129" s="181">
        <v>24</v>
      </c>
      <c r="B129" s="165" t="str">
        <f>IF(D129=0,"",VLOOKUP($D129,seznam!$A$52:$F$5035,2,FALSE))</f>
        <v/>
      </c>
      <c r="C129" s="166" t="str">
        <f>IF(D129=0,"",VLOOKUP($D129,seznam!$A$52:$F$5035,3,FALSE))</f>
        <v/>
      </c>
      <c r="D129" s="167"/>
      <c r="E129" s="164" t="str">
        <f>IF(D129=0,"",VLOOKUP($D129,seznam!$A$52:$F$5035,5,FALSE))</f>
        <v/>
      </c>
      <c r="F129" s="164" t="str">
        <f>IF($D129=0,"",VLOOKUP($D129,'Absolutní-BODY'!$E$2:$W$161,4,FALSE))</f>
        <v/>
      </c>
      <c r="G129" s="164" t="str">
        <f>IF($D129=0,"",VLOOKUP($D129,'Absolutní-BODY'!$E$2:$W$161,5,FALSE))</f>
        <v/>
      </c>
      <c r="H129" s="164" t="str">
        <f>IF($D129=0,"",VLOOKUP($D129,'Absolutní-BODY'!$E$2:$W$161,6,FALSE))</f>
        <v/>
      </c>
      <c r="I129" s="164" t="str">
        <f>IF($D129=0,"",VLOOKUP($D129,'Absolutní-BODY'!$E$2:$W$161,7,FALSE))</f>
        <v/>
      </c>
      <c r="J129" s="164" t="str">
        <f>IF($D129=0,"",VLOOKUP($D129,'Absolutní-BODY'!$E$2:$W$161,8,FALSE))</f>
        <v/>
      </c>
      <c r="K129" s="164" t="str">
        <f>IF($D129=0,"",VLOOKUP($D129,'Absolutní-BODY'!$E$2:$W$161,9,FALSE))</f>
        <v/>
      </c>
      <c r="L129" s="164" t="str">
        <f>IF($D129=0,"",VLOOKUP($D129,'Absolutní-BODY'!$E$2:$W$161,10,FALSE))</f>
        <v/>
      </c>
      <c r="M129" s="164" t="str">
        <f>IF($D129=0,"",VLOOKUP($D129,'Absolutní-BODY'!$E$2:$W$161,11,FALSE))</f>
        <v/>
      </c>
      <c r="N129" s="170" t="str">
        <f t="shared" si="12"/>
        <v/>
      </c>
      <c r="O129" s="33" t="str">
        <f t="shared" si="13"/>
        <v/>
      </c>
      <c r="P129" s="33" t="str">
        <f t="shared" si="14"/>
        <v/>
      </c>
      <c r="Q129" s="33" t="str">
        <f t="shared" si="15"/>
        <v/>
      </c>
      <c r="R129" s="161"/>
      <c r="S129" s="161"/>
      <c r="T129" s="161"/>
      <c r="U129" s="161"/>
    </row>
    <row r="130" spans="1:21" x14ac:dyDescent="0.25">
      <c r="A130" s="181">
        <v>25</v>
      </c>
      <c r="B130" s="165" t="str">
        <f>IF(D130=0,"",VLOOKUP($D130,seznam!$A$52:$F$5035,2,FALSE))</f>
        <v/>
      </c>
      <c r="C130" s="166" t="str">
        <f>IF(D130=0,"",VLOOKUP($D130,seznam!$A$52:$F$5035,3,FALSE))</f>
        <v/>
      </c>
      <c r="D130" s="167"/>
      <c r="E130" s="164" t="str">
        <f>IF(D130=0,"",VLOOKUP($D130,seznam!$A$52:$F$5035,5,FALSE))</f>
        <v/>
      </c>
      <c r="F130" s="164" t="str">
        <f>IF($D130=0,"",VLOOKUP($D130,'Absolutní-BODY'!$E$2:$W$161,4,FALSE))</f>
        <v/>
      </c>
      <c r="G130" s="164" t="str">
        <f>IF($D130=0,"",VLOOKUP($D130,'Absolutní-BODY'!$E$2:$W$161,5,FALSE))</f>
        <v/>
      </c>
      <c r="H130" s="164" t="str">
        <f>IF($D130=0,"",VLOOKUP($D130,'Absolutní-BODY'!$E$2:$W$161,6,FALSE))</f>
        <v/>
      </c>
      <c r="I130" s="164" t="str">
        <f>IF($D130=0,"",VLOOKUP($D130,'Absolutní-BODY'!$E$2:$W$161,7,FALSE))</f>
        <v/>
      </c>
      <c r="J130" s="164" t="str">
        <f>IF($D130=0,"",VLOOKUP($D130,'Absolutní-BODY'!$E$2:$W$161,8,FALSE))</f>
        <v/>
      </c>
      <c r="K130" s="164" t="str">
        <f>IF($D130=0,"",VLOOKUP($D130,'Absolutní-BODY'!$E$2:$W$161,9,FALSE))</f>
        <v/>
      </c>
      <c r="L130" s="164" t="str">
        <f>IF($D130=0,"",VLOOKUP($D130,'Absolutní-BODY'!$E$2:$W$161,10,FALSE))</f>
        <v/>
      </c>
      <c r="M130" s="164" t="str">
        <f>IF($D130=0,"",VLOOKUP($D130,'Absolutní-BODY'!$E$2:$W$161,11,FALSE))</f>
        <v/>
      </c>
      <c r="N130" s="170" t="str">
        <f t="shared" si="12"/>
        <v/>
      </c>
      <c r="O130" s="33" t="str">
        <f t="shared" si="13"/>
        <v/>
      </c>
      <c r="P130" s="33" t="str">
        <f t="shared" si="14"/>
        <v/>
      </c>
      <c r="Q130" s="33" t="str">
        <f t="shared" si="15"/>
        <v/>
      </c>
      <c r="R130" s="161"/>
      <c r="S130" s="161"/>
      <c r="T130" s="161"/>
      <c r="U130" s="161"/>
    </row>
    <row r="131" spans="1:21" x14ac:dyDescent="0.25">
      <c r="A131" s="181">
        <v>26</v>
      </c>
      <c r="B131" s="165" t="str">
        <f>IF(D131=0,"",VLOOKUP($D131,seznam!$A$52:$F$5035,2,FALSE))</f>
        <v/>
      </c>
      <c r="C131" s="166" t="str">
        <f>IF(D131=0,"",VLOOKUP($D131,seznam!$A$52:$F$5035,3,FALSE))</f>
        <v/>
      </c>
      <c r="D131" s="167"/>
      <c r="E131" s="164" t="str">
        <f>IF(D131=0,"",VLOOKUP($D131,seznam!$A$52:$F$5035,5,FALSE))</f>
        <v/>
      </c>
      <c r="F131" s="164" t="str">
        <f>IF($D131=0,"",VLOOKUP($D131,'Absolutní-BODY'!$E$2:$W$161,4,FALSE))</f>
        <v/>
      </c>
      <c r="G131" s="164" t="str">
        <f>IF($D131=0,"",VLOOKUP($D131,'Absolutní-BODY'!$E$2:$W$161,5,FALSE))</f>
        <v/>
      </c>
      <c r="H131" s="164" t="str">
        <f>IF($D131=0,"",VLOOKUP($D131,'Absolutní-BODY'!$E$2:$W$161,6,FALSE))</f>
        <v/>
      </c>
      <c r="I131" s="164" t="str">
        <f>IF($D131=0,"",VLOOKUP($D131,'Absolutní-BODY'!$E$2:$W$161,7,FALSE))</f>
        <v/>
      </c>
      <c r="J131" s="164" t="str">
        <f>IF($D131=0,"",VLOOKUP($D131,'Absolutní-BODY'!$E$2:$W$161,8,FALSE))</f>
        <v/>
      </c>
      <c r="K131" s="164" t="str">
        <f>IF($D131=0,"",VLOOKUP($D131,'Absolutní-BODY'!$E$2:$W$161,9,FALSE))</f>
        <v/>
      </c>
      <c r="L131" s="164" t="str">
        <f>IF($D131=0,"",VLOOKUP($D131,'Absolutní-BODY'!$E$2:$W$161,10,FALSE))</f>
        <v/>
      </c>
      <c r="M131" s="164" t="str">
        <f>IF($D131=0,"",VLOOKUP($D131,'Absolutní-BODY'!$E$2:$W$161,11,FALSE))</f>
        <v/>
      </c>
      <c r="N131" s="170" t="str">
        <f t="shared" si="12"/>
        <v/>
      </c>
      <c r="O131" s="33" t="str">
        <f t="shared" si="13"/>
        <v/>
      </c>
      <c r="P131" s="33" t="str">
        <f t="shared" si="14"/>
        <v/>
      </c>
      <c r="Q131" s="33" t="str">
        <f t="shared" si="15"/>
        <v/>
      </c>
      <c r="R131" s="161"/>
      <c r="S131" s="161"/>
      <c r="T131" s="161"/>
      <c r="U131" s="161"/>
    </row>
    <row r="132" spans="1:21" x14ac:dyDescent="0.25">
      <c r="A132" s="181">
        <v>27</v>
      </c>
      <c r="B132" s="165" t="str">
        <f>IF(D132=0,"",VLOOKUP($D132,seznam!$A$52:$F$5035,2,FALSE))</f>
        <v/>
      </c>
      <c r="C132" s="166" t="str">
        <f>IF(D132=0,"",VLOOKUP($D132,seznam!$A$52:$F$5035,3,FALSE))</f>
        <v/>
      </c>
      <c r="D132" s="167"/>
      <c r="E132" s="164" t="str">
        <f>IF(D132=0,"",VLOOKUP($D132,seznam!$A$52:$F$5035,5,FALSE))</f>
        <v/>
      </c>
      <c r="F132" s="164" t="str">
        <f>IF($D132=0,"",VLOOKUP($D132,'Absolutní-BODY'!$E$2:$W$161,4,FALSE))</f>
        <v/>
      </c>
      <c r="G132" s="164" t="str">
        <f>IF($D132=0,"",VLOOKUP($D132,'Absolutní-BODY'!$E$2:$W$161,5,FALSE))</f>
        <v/>
      </c>
      <c r="H132" s="164" t="str">
        <f>IF($D132=0,"",VLOOKUP($D132,'Absolutní-BODY'!$E$2:$W$161,6,FALSE))</f>
        <v/>
      </c>
      <c r="I132" s="164" t="str">
        <f>IF($D132=0,"",VLOOKUP($D132,'Absolutní-BODY'!$E$2:$W$161,7,FALSE))</f>
        <v/>
      </c>
      <c r="J132" s="164" t="str">
        <f>IF($D132=0,"",VLOOKUP($D132,'Absolutní-BODY'!$E$2:$W$161,8,FALSE))</f>
        <v/>
      </c>
      <c r="K132" s="164" t="str">
        <f>IF($D132=0,"",VLOOKUP($D132,'Absolutní-BODY'!$E$2:$W$161,9,FALSE))</f>
        <v/>
      </c>
      <c r="L132" s="164" t="str">
        <f>IF($D132=0,"",VLOOKUP($D132,'Absolutní-BODY'!$E$2:$W$161,10,FALSE))</f>
        <v/>
      </c>
      <c r="M132" s="164" t="str">
        <f>IF($D132=0,"",VLOOKUP($D132,'Absolutní-BODY'!$E$2:$W$161,11,FALSE))</f>
        <v/>
      </c>
      <c r="N132" s="170" t="str">
        <f t="shared" si="12"/>
        <v/>
      </c>
      <c r="O132" s="33" t="str">
        <f t="shared" si="13"/>
        <v/>
      </c>
      <c r="P132" s="33" t="str">
        <f t="shared" si="14"/>
        <v/>
      </c>
      <c r="Q132" s="33" t="str">
        <f t="shared" si="15"/>
        <v/>
      </c>
      <c r="R132" s="161"/>
      <c r="S132" s="161"/>
      <c r="T132" s="161"/>
      <c r="U132" s="161"/>
    </row>
    <row r="133" spans="1:21" x14ac:dyDescent="0.25">
      <c r="A133" s="181">
        <v>28</v>
      </c>
      <c r="B133" s="165" t="str">
        <f>IF(D133=0,"",VLOOKUP($D133,seznam!$A$52:$F$5035,2,FALSE))</f>
        <v/>
      </c>
      <c r="C133" s="166" t="str">
        <f>IF(D133=0,"",VLOOKUP($D133,seznam!$A$52:$F$5035,3,FALSE))</f>
        <v/>
      </c>
      <c r="D133" s="167"/>
      <c r="E133" s="164" t="str">
        <f>IF(D133=0,"",VLOOKUP($D133,seznam!$A$52:$F$5035,5,FALSE))</f>
        <v/>
      </c>
      <c r="F133" s="164" t="str">
        <f>IF($D133=0,"",VLOOKUP($D133,'Absolutní-BODY'!$E$2:$W$161,4,FALSE))</f>
        <v/>
      </c>
      <c r="G133" s="164" t="str">
        <f>IF($D133=0,"",VLOOKUP($D133,'Absolutní-BODY'!$E$2:$W$161,5,FALSE))</f>
        <v/>
      </c>
      <c r="H133" s="164" t="str">
        <f>IF($D133=0,"",VLOOKUP($D133,'Absolutní-BODY'!$E$2:$W$161,6,FALSE))</f>
        <v/>
      </c>
      <c r="I133" s="164" t="str">
        <f>IF($D133=0,"",VLOOKUP($D133,'Absolutní-BODY'!$E$2:$W$161,7,FALSE))</f>
        <v/>
      </c>
      <c r="J133" s="164" t="str">
        <f>IF($D133=0,"",VLOOKUP($D133,'Absolutní-BODY'!$E$2:$W$161,8,FALSE))</f>
        <v/>
      </c>
      <c r="K133" s="164" t="str">
        <f>IF($D133=0,"",VLOOKUP($D133,'Absolutní-BODY'!$E$2:$W$161,9,FALSE))</f>
        <v/>
      </c>
      <c r="L133" s="164" t="str">
        <f>IF($D133=0,"",VLOOKUP($D133,'Absolutní-BODY'!$E$2:$W$161,10,FALSE))</f>
        <v/>
      </c>
      <c r="M133" s="164" t="str">
        <f>IF($D133=0,"",VLOOKUP($D133,'Absolutní-BODY'!$E$2:$W$161,11,FALSE))</f>
        <v/>
      </c>
      <c r="N133" s="170" t="str">
        <f t="shared" si="12"/>
        <v/>
      </c>
      <c r="O133" s="33" t="str">
        <f t="shared" si="13"/>
        <v/>
      </c>
      <c r="P133" s="33" t="str">
        <f t="shared" si="14"/>
        <v/>
      </c>
      <c r="Q133" s="33" t="str">
        <f t="shared" si="15"/>
        <v/>
      </c>
      <c r="R133" s="161"/>
      <c r="S133" s="161"/>
      <c r="T133" s="161"/>
      <c r="U133" s="161"/>
    </row>
    <row r="134" spans="1:21" x14ac:dyDescent="0.25">
      <c r="A134" s="181">
        <v>29</v>
      </c>
      <c r="B134" s="165" t="str">
        <f>IF(D134=0,"",VLOOKUP($D134,seznam!$A$52:$F$5035,2,FALSE))</f>
        <v/>
      </c>
      <c r="C134" s="166" t="str">
        <f>IF(D134=0,"",VLOOKUP($D134,seznam!$A$52:$F$5035,3,FALSE))</f>
        <v/>
      </c>
      <c r="D134" s="167"/>
      <c r="E134" s="164" t="str">
        <f>IF(D134=0,"",VLOOKUP($D134,seznam!$A$52:$F$5035,5,FALSE))</f>
        <v/>
      </c>
      <c r="F134" s="164" t="str">
        <f>IF($D134=0,"",VLOOKUP($D134,'Absolutní-BODY'!$E$2:$W$161,4,FALSE))</f>
        <v/>
      </c>
      <c r="G134" s="164" t="str">
        <f>IF($D134=0,"",VLOOKUP($D134,'Absolutní-BODY'!$E$2:$W$161,5,FALSE))</f>
        <v/>
      </c>
      <c r="H134" s="164" t="str">
        <f>IF($D134=0,"",VLOOKUP($D134,'Absolutní-BODY'!$E$2:$W$161,6,FALSE))</f>
        <v/>
      </c>
      <c r="I134" s="164" t="str">
        <f>IF($D134=0,"",VLOOKUP($D134,'Absolutní-BODY'!$E$2:$W$161,7,FALSE))</f>
        <v/>
      </c>
      <c r="J134" s="164" t="str">
        <f>IF($D134=0,"",VLOOKUP($D134,'Absolutní-BODY'!$E$2:$W$161,8,FALSE))</f>
        <v/>
      </c>
      <c r="K134" s="164" t="str">
        <f>IF($D134=0,"",VLOOKUP($D134,'Absolutní-BODY'!$E$2:$W$161,9,FALSE))</f>
        <v/>
      </c>
      <c r="L134" s="164" t="str">
        <f>IF($D134=0,"",VLOOKUP($D134,'Absolutní-BODY'!$E$2:$W$161,10,FALSE))</f>
        <v/>
      </c>
      <c r="M134" s="164" t="str">
        <f>IF($D134=0,"",VLOOKUP($D134,'Absolutní-BODY'!$E$2:$W$161,11,FALSE))</f>
        <v/>
      </c>
      <c r="N134" s="170" t="str">
        <f t="shared" si="12"/>
        <v/>
      </c>
      <c r="O134" s="33" t="str">
        <f t="shared" si="13"/>
        <v/>
      </c>
      <c r="P134" s="33" t="str">
        <f t="shared" si="14"/>
        <v/>
      </c>
      <c r="Q134" s="33" t="str">
        <f t="shared" si="15"/>
        <v/>
      </c>
      <c r="R134" s="161"/>
      <c r="S134" s="161"/>
      <c r="T134" s="161"/>
      <c r="U134" s="161"/>
    </row>
    <row r="135" spans="1:21" x14ac:dyDescent="0.25">
      <c r="A135" s="181">
        <v>30</v>
      </c>
      <c r="B135" s="165" t="str">
        <f>IF(D135=0,"",VLOOKUP($D135,seznam!$A$52:$F$5035,2,FALSE))</f>
        <v/>
      </c>
      <c r="C135" s="166" t="str">
        <f>IF(D135=0,"",VLOOKUP($D135,seznam!$A$52:$F$5035,3,FALSE))</f>
        <v/>
      </c>
      <c r="D135" s="167"/>
      <c r="E135" s="164" t="str">
        <f>IF(D135=0,"",VLOOKUP($D135,seznam!$A$52:$F$5035,5,FALSE))</f>
        <v/>
      </c>
      <c r="F135" s="164" t="str">
        <f>IF($D135=0,"",VLOOKUP($D135,'Absolutní-BODY'!$E$2:$W$161,4,FALSE))</f>
        <v/>
      </c>
      <c r="G135" s="164" t="str">
        <f>IF($D135=0,"",VLOOKUP($D135,'Absolutní-BODY'!$E$2:$W$161,5,FALSE))</f>
        <v/>
      </c>
      <c r="H135" s="164" t="str">
        <f>IF($D135=0,"",VLOOKUP($D135,'Absolutní-BODY'!$E$2:$W$161,6,FALSE))</f>
        <v/>
      </c>
      <c r="I135" s="164" t="str">
        <f>IF($D135=0,"",VLOOKUP($D135,'Absolutní-BODY'!$E$2:$W$161,7,FALSE))</f>
        <v/>
      </c>
      <c r="J135" s="164" t="str">
        <f>IF($D135=0,"",VLOOKUP($D135,'Absolutní-BODY'!$E$2:$W$161,8,FALSE))</f>
        <v/>
      </c>
      <c r="K135" s="164" t="str">
        <f>IF($D135=0,"",VLOOKUP($D135,'Absolutní-BODY'!$E$2:$W$161,9,FALSE))</f>
        <v/>
      </c>
      <c r="L135" s="164" t="str">
        <f>IF($D135=0,"",VLOOKUP($D135,'Absolutní-BODY'!$E$2:$W$161,10,FALSE))</f>
        <v/>
      </c>
      <c r="M135" s="164" t="str">
        <f>IF($D135=0,"",VLOOKUP($D135,'Absolutní-BODY'!$E$2:$W$161,11,FALSE))</f>
        <v/>
      </c>
      <c r="N135" s="170" t="str">
        <f t="shared" si="12"/>
        <v/>
      </c>
      <c r="O135" s="33" t="str">
        <f t="shared" si="13"/>
        <v/>
      </c>
      <c r="P135" s="33" t="str">
        <f t="shared" si="14"/>
        <v/>
      </c>
      <c r="Q135" s="33" t="str">
        <f t="shared" si="15"/>
        <v/>
      </c>
      <c r="R135" s="161"/>
      <c r="S135" s="161"/>
      <c r="T135" s="161"/>
    </row>
    <row r="136" spans="1:21" x14ac:dyDescent="0.25">
      <c r="A136" s="17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71"/>
      <c r="O136" s="161"/>
      <c r="P136" s="161"/>
      <c r="Q136" s="161"/>
      <c r="R136" s="161"/>
      <c r="S136" s="161"/>
      <c r="T136" s="161"/>
    </row>
  </sheetData>
  <sortState xmlns:xlrd2="http://schemas.microsoft.com/office/spreadsheetml/2017/richdata2" ref="B106:Q135">
    <sortCondition ref="N106:N135"/>
    <sortCondition ref="O106:O135"/>
    <sortCondition ref="P106:P135"/>
    <sortCondition ref="Q106:Q135"/>
  </sortState>
  <mergeCells count="1">
    <mergeCell ref="U28:V28"/>
  </mergeCells>
  <conditionalFormatting sqref="I103:M105 G1:N2 F3:M102 K105:N105 E106:M135">
    <cfRule type="cellIs" dxfId="151" priority="20" stopIfTrue="1" operator="lessThanOrEqual">
      <formula>19</formula>
    </cfRule>
    <cfRule type="cellIs" dxfId="150" priority="21" stopIfTrue="1" operator="between">
      <formula>20</formula>
      <formula>24</formula>
    </cfRule>
    <cfRule type="cellIs" dxfId="149" priority="22" stopIfTrue="1" operator="between">
      <formula>25</formula>
      <formula>29</formula>
    </cfRule>
  </conditionalFormatting>
  <conditionalFormatting sqref="I103:M105 F3:M102 E106:M135">
    <cfRule type="cellIs" dxfId="148" priority="19" operator="equal">
      <formula>18</formula>
    </cfRule>
  </conditionalFormatting>
  <conditionalFormatting sqref="I103:M105 F3:M102 E106:M135">
    <cfRule type="cellIs" dxfId="147" priority="16" operator="equal">
      <formula>19</formula>
    </cfRule>
    <cfRule type="cellIs" dxfId="146" priority="17" operator="between">
      <formula>20</formula>
      <formula>24</formula>
    </cfRule>
    <cfRule type="cellIs" dxfId="145" priority="18" operator="between">
      <formula>25</formula>
      <formula>29</formula>
    </cfRule>
  </conditionalFormatting>
  <conditionalFormatting sqref="I103:M105 F3:M102 E106:M135">
    <cfRule type="cellIs" dxfId="144" priority="13" stopIfTrue="1" operator="lessThanOrEqual">
      <formula>19</formula>
    </cfRule>
    <cfRule type="cellIs" dxfId="143" priority="14" stopIfTrue="1" operator="between">
      <formula>20</formula>
      <formula>24</formula>
    </cfRule>
    <cfRule type="cellIs" dxfId="142" priority="15" stopIfTrue="1" operator="between">
      <formula>25</formula>
      <formula>29</formula>
    </cfRule>
  </conditionalFormatting>
  <conditionalFormatting sqref="F1:M2 F104:M105">
    <cfRule type="cellIs" dxfId="141" priority="11" stopIfTrue="1" operator="between">
      <formula>20</formula>
      <formula>24</formula>
    </cfRule>
    <cfRule type="cellIs" dxfId="140" priority="12" stopIfTrue="1" operator="between">
      <formula>25</formula>
      <formula>29</formula>
    </cfRule>
  </conditionalFormatting>
  <hyperlinks>
    <hyperlink ref="T105" location="Pořadí_KO!A1" display="nahoru" xr:uid="{00000000-0004-0000-0C00-000000000000}"/>
    <hyperlink ref="T12" location="Pořadí_KO!A105" display="ŽENY" xr:uid="{00000000-0004-0000-0C00-000001000000}"/>
    <hyperlink ref="U28" location="MANUÁL!A1" display="MANUÁL-zpět" xr:uid="{00000000-0004-0000-0C00-000002000000}"/>
    <hyperlink ref="V18" location="'Výsledková listina'!A1" display="Výsledková listina" xr:uid="{00000000-0004-0000-0C00-000003000000}"/>
    <hyperlink ref="V21" location="'KO-Muži'!C2:C3" display="do jednotlivých pavouků nutno zapsat výsledek dvojice" xr:uid="{00000000-0004-0000-0C00-000004000000}"/>
    <hyperlink ref="V22" location="'KO-Muži'!F3:F4" display="vítěz se automaticky napíše do následující dvojice" xr:uid="{00000000-0004-0000-0C00-000005000000}"/>
    <hyperlink ref="V23" location="'KO-Muži'!R25:R26" display="do finále se seřadí i poražení z jednotlivých semifinále" xr:uid="{00000000-0004-0000-0C00-000006000000}"/>
    <hyperlink ref="V24" location="'KO-Muži'!R4:S7" display="po zapsání výsledků finále o 1. místo i poražených o 3.místo se automaticky přepíší jména do tabulky" xr:uid="{00000000-0004-0000-0C00-000007000000}"/>
    <hyperlink ref="V27" location="'KO-Ženy'!A1" display="stejný postup platí i pro KO-ženy" xr:uid="{00000000-0004-0000-0C00-000008000000}"/>
  </hyperlink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3" name="Button 1">
              <controlPr defaultSize="0" print="0" autoFill="0" autoPict="0" macro="[0]!Makro7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19</xdr:col>
                    <xdr:colOff>1952625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4" name="Button 2">
              <controlPr defaultSize="0" print="0" autoFill="0" autoPict="0" macro="[0]!Makro8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19</xdr:col>
                    <xdr:colOff>1952625</xdr:colOff>
                    <xdr:row>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6">
    <tabColor rgb="FF0070C0"/>
  </sheetPr>
  <dimension ref="A1:T33"/>
  <sheetViews>
    <sheetView workbookViewId="0">
      <selection activeCell="R38" sqref="R38"/>
    </sheetView>
  </sheetViews>
  <sheetFormatPr defaultRowHeight="12.75" customHeight="1" x14ac:dyDescent="0.25"/>
  <cols>
    <col min="1" max="1" width="3.140625" bestFit="1" customWidth="1"/>
    <col min="2" max="2" width="16.28515625" customWidth="1"/>
    <col min="3" max="3" width="7.7109375" customWidth="1"/>
    <col min="4" max="4" width="7.5703125" bestFit="1" customWidth="1"/>
    <col min="5" max="5" width="5.140625" customWidth="1"/>
    <col min="6" max="6" width="16.28515625" customWidth="1"/>
    <col min="7" max="7" width="7.7109375" customWidth="1"/>
    <col min="8" max="8" width="7.42578125" bestFit="1" customWidth="1"/>
    <col min="9" max="9" width="4.85546875" customWidth="1"/>
    <col min="10" max="10" width="16.28515625" customWidth="1"/>
    <col min="11" max="11" width="7.7109375" customWidth="1"/>
    <col min="12" max="12" width="7.5703125" bestFit="1" customWidth="1"/>
    <col min="13" max="13" width="5" customWidth="1"/>
    <col min="14" max="14" width="16.28515625" customWidth="1"/>
    <col min="15" max="15" width="7.7109375" customWidth="1"/>
    <col min="16" max="16" width="7.42578125" bestFit="1" customWidth="1"/>
    <col min="17" max="17" width="5.28515625" customWidth="1"/>
    <col min="18" max="18" width="16.28515625" customWidth="1"/>
    <col min="19" max="19" width="7.7109375" customWidth="1"/>
    <col min="20" max="20" width="10.140625" bestFit="1" customWidth="1"/>
  </cols>
  <sheetData>
    <row r="1" spans="1:20" ht="12.75" customHeight="1" thickBot="1" x14ac:dyDescent="0.3">
      <c r="A1" s="182"/>
      <c r="B1" s="183" t="s">
        <v>3243</v>
      </c>
      <c r="C1" s="184"/>
      <c r="D1" s="183"/>
      <c r="E1" s="185"/>
      <c r="F1" s="186" t="s">
        <v>3244</v>
      </c>
      <c r="G1" s="187"/>
      <c r="H1" s="186"/>
      <c r="I1" s="185"/>
      <c r="J1" s="186" t="s">
        <v>3245</v>
      </c>
      <c r="K1" s="187"/>
      <c r="L1" s="188"/>
      <c r="M1" s="185"/>
      <c r="N1" s="186" t="s">
        <v>3246</v>
      </c>
      <c r="O1" s="187"/>
      <c r="P1" s="186"/>
      <c r="Q1" s="185"/>
      <c r="R1" s="186" t="s">
        <v>3247</v>
      </c>
      <c r="S1" s="187"/>
      <c r="T1" s="186"/>
    </row>
    <row r="2" spans="1:20" ht="12.75" customHeight="1" thickBot="1" x14ac:dyDescent="0.3">
      <c r="A2" s="584" t="s">
        <v>3248</v>
      </c>
      <c r="B2" s="189" t="str">
        <f>Pořadí_KO!B3</f>
        <v/>
      </c>
      <c r="C2" s="190"/>
      <c r="D2" s="191" t="s">
        <v>3249</v>
      </c>
      <c r="E2" s="192"/>
      <c r="F2" s="193"/>
      <c r="G2" s="194"/>
      <c r="H2" s="195"/>
      <c r="I2" s="192"/>
      <c r="J2" s="193"/>
      <c r="K2" s="194"/>
      <c r="L2" s="196"/>
      <c r="M2" s="192"/>
      <c r="N2" s="193"/>
      <c r="O2" s="194"/>
      <c r="P2" s="195"/>
      <c r="Q2" s="197"/>
      <c r="R2" s="193"/>
      <c r="S2" s="198"/>
      <c r="T2" s="195"/>
    </row>
    <row r="3" spans="1:20" ht="12.75" customHeight="1" thickBot="1" x14ac:dyDescent="0.3">
      <c r="A3" s="584"/>
      <c r="B3" s="199" t="str">
        <f>Pořadí_KO!B34</f>
        <v/>
      </c>
      <c r="C3" s="200"/>
      <c r="D3" s="201" t="s">
        <v>3250</v>
      </c>
      <c r="E3" s="585" t="s">
        <v>3251</v>
      </c>
      <c r="F3" s="189" t="str">
        <f>IF(C2="","",IF(C2&gt;C3,B2,B3))</f>
        <v/>
      </c>
      <c r="G3" s="190"/>
      <c r="H3" s="202" t="s">
        <v>3252</v>
      </c>
      <c r="I3" s="192"/>
      <c r="J3" s="193"/>
      <c r="K3" s="194"/>
      <c r="L3" s="196"/>
      <c r="M3" s="192"/>
      <c r="N3" s="193"/>
      <c r="O3" s="194"/>
      <c r="P3" s="195"/>
      <c r="Q3" s="197"/>
      <c r="R3" s="193"/>
      <c r="S3" s="198"/>
      <c r="T3" s="195"/>
    </row>
    <row r="4" spans="1:20" ht="12.75" customHeight="1" thickBot="1" x14ac:dyDescent="0.3">
      <c r="A4" s="584" t="s">
        <v>3253</v>
      </c>
      <c r="B4" s="189" t="str">
        <f>Pořadí_KO!B18</f>
        <v/>
      </c>
      <c r="C4" s="190"/>
      <c r="D4" s="191" t="s">
        <v>3254</v>
      </c>
      <c r="E4" s="585"/>
      <c r="F4" s="199" t="str">
        <f>IF(C4="","",IF(C4&gt;C5,B4,B5))</f>
        <v/>
      </c>
      <c r="G4" s="203"/>
      <c r="H4" s="204" t="s">
        <v>3255</v>
      </c>
      <c r="I4" s="192"/>
      <c r="J4" s="193"/>
      <c r="K4" s="194"/>
      <c r="L4" s="196"/>
      <c r="M4" s="192"/>
      <c r="N4" s="193"/>
      <c r="O4" s="194"/>
      <c r="P4" s="195"/>
      <c r="Q4" s="197"/>
      <c r="R4" s="487" t="str">
        <f>IF(S17="","",IF(S17&gt;S18,R17,R18))</f>
        <v/>
      </c>
      <c r="S4" s="488" t="s">
        <v>16</v>
      </c>
      <c r="T4" s="195"/>
    </row>
    <row r="5" spans="1:20" ht="12.75" customHeight="1" thickBot="1" x14ac:dyDescent="0.3">
      <c r="A5" s="584"/>
      <c r="B5" s="199" t="str">
        <f>Pořadí_KO!B19</f>
        <v/>
      </c>
      <c r="C5" s="200"/>
      <c r="D5" s="201" t="s">
        <v>3256</v>
      </c>
      <c r="E5" s="206"/>
      <c r="F5" s="207"/>
      <c r="G5" s="207"/>
      <c r="H5" s="208"/>
      <c r="I5" s="586" t="s">
        <v>3248</v>
      </c>
      <c r="J5" s="209" t="str">
        <f>IF(G3="","",IF(G3&gt;G4,F3,F4))</f>
        <v/>
      </c>
      <c r="K5" s="210"/>
      <c r="L5" s="211" t="s">
        <v>3257</v>
      </c>
      <c r="M5" s="192"/>
      <c r="N5" s="193"/>
      <c r="O5" s="194"/>
      <c r="P5" s="195"/>
      <c r="Q5" s="197"/>
      <c r="R5" s="489" t="str">
        <f>IF(S17="","",IF(S17&gt;S18,R18,R17))</f>
        <v/>
      </c>
      <c r="S5" s="490" t="s">
        <v>15</v>
      </c>
      <c r="T5" s="195"/>
    </row>
    <row r="6" spans="1:20" ht="12.75" customHeight="1" thickBot="1" x14ac:dyDescent="0.3">
      <c r="A6" s="584" t="s">
        <v>3258</v>
      </c>
      <c r="B6" s="189" t="str">
        <f>Pořadí_KO!B11</f>
        <v/>
      </c>
      <c r="C6" s="190"/>
      <c r="D6" s="191" t="s">
        <v>3259</v>
      </c>
      <c r="E6" s="192"/>
      <c r="F6" s="212"/>
      <c r="G6" s="212"/>
      <c r="H6" s="213"/>
      <c r="I6" s="586"/>
      <c r="J6" s="214" t="str">
        <f>IF(G7="","",IF(G7&gt;G8,F7,F8))</f>
        <v/>
      </c>
      <c r="K6" s="215"/>
      <c r="L6" s="216" t="s">
        <v>3260</v>
      </c>
      <c r="M6" s="192"/>
      <c r="N6" s="193"/>
      <c r="O6" s="194"/>
      <c r="P6" s="195"/>
      <c r="Q6" s="197"/>
      <c r="R6" s="489" t="str">
        <f>IF(S25="","",IF(S25&gt;S26,R25,R26))</f>
        <v/>
      </c>
      <c r="S6" s="490" t="s">
        <v>14</v>
      </c>
      <c r="T6" s="195"/>
    </row>
    <row r="7" spans="1:20" ht="12.75" customHeight="1" thickBot="1" x14ac:dyDescent="0.3">
      <c r="A7" s="584"/>
      <c r="B7" s="199" t="str">
        <f>Pořadí_KO!B26</f>
        <v/>
      </c>
      <c r="C7" s="200"/>
      <c r="D7" s="201" t="s">
        <v>3261</v>
      </c>
      <c r="E7" s="585" t="s">
        <v>3262</v>
      </c>
      <c r="F7" s="189" t="str">
        <f>IF(C6="","",IF(C6&gt;C7,B6,B7))</f>
        <v/>
      </c>
      <c r="G7" s="217"/>
      <c r="H7" s="202" t="s">
        <v>3263</v>
      </c>
      <c r="I7" s="192"/>
      <c r="J7" s="212"/>
      <c r="K7" s="212"/>
      <c r="L7" s="218"/>
      <c r="M7" s="192"/>
      <c r="N7" s="193"/>
      <c r="O7" s="194"/>
      <c r="P7" s="195"/>
      <c r="Q7" s="197"/>
      <c r="R7" s="491" t="str">
        <f>IF(S25="","",IF(S25&gt;S26,R26,R25))</f>
        <v/>
      </c>
      <c r="S7" s="492" t="s">
        <v>17</v>
      </c>
      <c r="T7" s="195"/>
    </row>
    <row r="8" spans="1:20" ht="12.75" customHeight="1" thickBot="1" x14ac:dyDescent="0.3">
      <c r="A8" s="584" t="s">
        <v>3264</v>
      </c>
      <c r="B8" s="189" t="str">
        <f>Pořadí_KO!B10</f>
        <v/>
      </c>
      <c r="C8" s="190"/>
      <c r="D8" s="191" t="s">
        <v>3265</v>
      </c>
      <c r="E8" s="585"/>
      <c r="F8" s="199" t="str">
        <f>IF(C8="","",IF(C8&gt;C9,B8,B9))</f>
        <v/>
      </c>
      <c r="G8" s="203"/>
      <c r="H8" s="204" t="s">
        <v>3266</v>
      </c>
      <c r="I8" s="192"/>
      <c r="J8" s="212"/>
      <c r="K8" s="212"/>
      <c r="L8" s="218"/>
      <c r="M8" s="192"/>
      <c r="N8" s="193"/>
      <c r="O8" s="194"/>
      <c r="P8" s="195"/>
      <c r="Q8" s="197"/>
      <c r="R8" s="193"/>
      <c r="S8" s="198"/>
      <c r="T8" s="195"/>
    </row>
    <row r="9" spans="1:20" ht="12.75" customHeight="1" thickBot="1" x14ac:dyDescent="0.3">
      <c r="A9" s="584"/>
      <c r="B9" s="199" t="str">
        <f>Pořadí_KO!B27</f>
        <v/>
      </c>
      <c r="C9" s="200"/>
      <c r="D9" s="201" t="s">
        <v>3267</v>
      </c>
      <c r="E9" s="206"/>
      <c r="F9" s="207"/>
      <c r="G9" s="207"/>
      <c r="H9" s="208"/>
      <c r="I9" s="219"/>
      <c r="J9" s="207"/>
      <c r="K9" s="207"/>
      <c r="L9" s="220"/>
      <c r="M9" s="586" t="s">
        <v>3248</v>
      </c>
      <c r="N9" s="209" t="str">
        <f>IF(K5="","",IF(K5&gt;K6,J5,J6))</f>
        <v/>
      </c>
      <c r="O9" s="190"/>
      <c r="P9" s="202" t="s">
        <v>3252</v>
      </c>
      <c r="Q9" s="197"/>
      <c r="R9" s="193"/>
      <c r="S9" s="198"/>
      <c r="T9" s="195"/>
    </row>
    <row r="10" spans="1:20" ht="12.75" customHeight="1" thickBot="1" x14ac:dyDescent="0.3">
      <c r="A10" s="584" t="s">
        <v>3268</v>
      </c>
      <c r="B10" s="189" t="str">
        <f>Pořadí_KO!B7</f>
        <v/>
      </c>
      <c r="C10" s="190"/>
      <c r="D10" s="191" t="s">
        <v>3269</v>
      </c>
      <c r="E10" s="192"/>
      <c r="F10" s="212"/>
      <c r="G10" s="212"/>
      <c r="H10" s="213"/>
      <c r="I10" s="221"/>
      <c r="J10" s="212"/>
      <c r="K10" s="212"/>
      <c r="L10" s="218"/>
      <c r="M10" s="586"/>
      <c r="N10" s="214" t="str">
        <f>IF(K13="","",IF(K13&gt;K14,J13,J14))</f>
        <v/>
      </c>
      <c r="O10" s="203"/>
      <c r="P10" s="204" t="s">
        <v>3270</v>
      </c>
      <c r="Q10" s="197"/>
      <c r="R10" s="193"/>
      <c r="S10" s="198"/>
      <c r="T10" s="195"/>
    </row>
    <row r="11" spans="1:20" ht="12.75" customHeight="1" thickBot="1" x14ac:dyDescent="0.3">
      <c r="A11" s="584"/>
      <c r="B11" s="199" t="str">
        <f>Pořadí_KO!B30</f>
        <v/>
      </c>
      <c r="C11" s="200"/>
      <c r="D11" s="201" t="s">
        <v>3271</v>
      </c>
      <c r="E11" s="585" t="s">
        <v>3272</v>
      </c>
      <c r="F11" s="189" t="str">
        <f>IF(C10="","",IF(C10&gt;C11,B10,B11))</f>
        <v/>
      </c>
      <c r="G11" s="217"/>
      <c r="H11" s="202" t="s">
        <v>3273</v>
      </c>
      <c r="I11" s="221"/>
      <c r="J11" s="212"/>
      <c r="K11" s="212"/>
      <c r="L11" s="218"/>
      <c r="M11" s="192"/>
      <c r="N11" s="205"/>
      <c r="O11" s="194"/>
      <c r="P11" s="195"/>
      <c r="Q11" s="197"/>
      <c r="R11" s="193"/>
      <c r="S11" s="198"/>
      <c r="T11" s="195"/>
    </row>
    <row r="12" spans="1:20" ht="12.75" customHeight="1" thickBot="1" x14ac:dyDescent="0.3">
      <c r="A12" s="584" t="s">
        <v>3274</v>
      </c>
      <c r="B12" s="189" t="str">
        <f>Pořadí_KO!B14</f>
        <v/>
      </c>
      <c r="C12" s="190"/>
      <c r="D12" s="191" t="s">
        <v>3275</v>
      </c>
      <c r="E12" s="585"/>
      <c r="F12" s="199" t="str">
        <f>IF(C12="","",IF(C12&gt;C13,B12,B13))</f>
        <v/>
      </c>
      <c r="G12" s="203"/>
      <c r="H12" s="204" t="s">
        <v>3276</v>
      </c>
      <c r="I12" s="221"/>
      <c r="J12" s="212"/>
      <c r="K12" s="212"/>
      <c r="L12" s="218"/>
      <c r="M12" s="192"/>
      <c r="N12" s="205"/>
      <c r="O12" s="194"/>
      <c r="P12" s="195"/>
      <c r="Q12" s="197"/>
      <c r="R12" s="587"/>
      <c r="S12" s="587"/>
      <c r="T12" s="587"/>
    </row>
    <row r="13" spans="1:20" ht="12.75" customHeight="1" thickBot="1" x14ac:dyDescent="0.3">
      <c r="A13" s="584"/>
      <c r="B13" s="199" t="str">
        <f>Pořadí_KO!B23</f>
        <v/>
      </c>
      <c r="C13" s="200"/>
      <c r="D13" s="201" t="s">
        <v>3277</v>
      </c>
      <c r="E13" s="206"/>
      <c r="F13" s="207"/>
      <c r="G13" s="207"/>
      <c r="H13" s="208"/>
      <c r="I13" s="586" t="s">
        <v>3258</v>
      </c>
      <c r="J13" s="209" t="str">
        <f>IF(G11="","",IF(G11&gt;G12,F11,F12))</f>
        <v/>
      </c>
      <c r="K13" s="222"/>
      <c r="L13" s="211" t="s">
        <v>3278</v>
      </c>
      <c r="M13" s="192"/>
      <c r="N13" s="205"/>
      <c r="O13" s="194"/>
      <c r="P13" s="195"/>
      <c r="Q13" s="197"/>
      <c r="R13" s="587"/>
      <c r="S13" s="587"/>
      <c r="T13" s="587"/>
    </row>
    <row r="14" spans="1:20" ht="12.75" customHeight="1" thickBot="1" x14ac:dyDescent="0.3">
      <c r="A14" s="584" t="s">
        <v>3279</v>
      </c>
      <c r="B14" s="189" t="str">
        <f>Pořadí_KO!B15</f>
        <v/>
      </c>
      <c r="C14" s="190"/>
      <c r="D14" s="191" t="s">
        <v>3280</v>
      </c>
      <c r="E14" s="223"/>
      <c r="F14" s="212"/>
      <c r="G14" s="212"/>
      <c r="H14" s="213"/>
      <c r="I14" s="586"/>
      <c r="J14" s="214" t="str">
        <f>IF(G15="","",IF(G15&gt;G16,F15,F16))</f>
        <v/>
      </c>
      <c r="K14" s="215"/>
      <c r="L14" s="216" t="s">
        <v>3281</v>
      </c>
      <c r="M14" s="192"/>
      <c r="N14" s="205"/>
      <c r="O14" s="194"/>
      <c r="P14" s="195"/>
      <c r="Q14" s="197"/>
      <c r="R14" s="193"/>
      <c r="S14" s="198"/>
      <c r="T14" s="195"/>
    </row>
    <row r="15" spans="1:20" ht="12.75" customHeight="1" thickBot="1" x14ac:dyDescent="0.3">
      <c r="A15" s="584"/>
      <c r="B15" s="199" t="str">
        <f>Pořadí_KO!B22</f>
        <v/>
      </c>
      <c r="C15" s="200"/>
      <c r="D15" s="201" t="s">
        <v>3282</v>
      </c>
      <c r="E15" s="585" t="s">
        <v>3283</v>
      </c>
      <c r="F15" s="189" t="str">
        <f>IF(C14="","",IF(C14&gt;C15,B14,B15))</f>
        <v/>
      </c>
      <c r="G15" s="217"/>
      <c r="H15" s="202" t="s">
        <v>3284</v>
      </c>
      <c r="I15" s="221"/>
      <c r="J15" s="212"/>
      <c r="K15" s="212"/>
      <c r="L15" s="224"/>
      <c r="M15" s="192"/>
      <c r="N15" s="205"/>
      <c r="O15" s="194"/>
      <c r="P15" s="195"/>
      <c r="Q15" s="197"/>
      <c r="R15" s="193"/>
      <c r="S15" s="198"/>
      <c r="T15" s="195"/>
    </row>
    <row r="16" spans="1:20" ht="12.75" customHeight="1" thickBot="1" x14ac:dyDescent="0.3">
      <c r="A16" s="584" t="s">
        <v>3285</v>
      </c>
      <c r="B16" s="189" t="str">
        <f>Pořadí_KO!B6</f>
        <v/>
      </c>
      <c r="C16" s="190"/>
      <c r="D16" s="191" t="s">
        <v>3286</v>
      </c>
      <c r="E16" s="585"/>
      <c r="F16" s="199" t="str">
        <f>IF(C16="","",IF(C16&gt;C17,B16,B17))</f>
        <v/>
      </c>
      <c r="G16" s="203"/>
      <c r="H16" s="204" t="s">
        <v>3287</v>
      </c>
      <c r="I16" s="221"/>
      <c r="J16" s="212"/>
      <c r="K16" s="212"/>
      <c r="L16" s="224"/>
      <c r="M16" s="192"/>
      <c r="N16" s="205"/>
      <c r="O16" s="194"/>
      <c r="P16" s="195"/>
      <c r="Q16" s="197"/>
      <c r="R16" s="193"/>
      <c r="S16" s="198"/>
      <c r="T16" s="195"/>
    </row>
    <row r="17" spans="1:20" ht="12.75" customHeight="1" thickBot="1" x14ac:dyDescent="0.3">
      <c r="A17" s="584"/>
      <c r="B17" s="199" t="str">
        <f>Pořadí_KO!B31</f>
        <v/>
      </c>
      <c r="C17" s="200"/>
      <c r="D17" s="201" t="s">
        <v>3288</v>
      </c>
      <c r="E17" s="206"/>
      <c r="F17" s="207"/>
      <c r="G17" s="207"/>
      <c r="H17" s="208"/>
      <c r="I17" s="219"/>
      <c r="J17" s="207"/>
      <c r="K17" s="207"/>
      <c r="L17" s="225"/>
      <c r="M17" s="219"/>
      <c r="N17" s="226"/>
      <c r="O17" s="227"/>
      <c r="P17" s="228"/>
      <c r="Q17" s="586" t="s">
        <v>3248</v>
      </c>
      <c r="R17" s="209" t="str">
        <f>IF(O9="","",IF(O9&gt;O10,N9,N10))</f>
        <v/>
      </c>
      <c r="S17" s="190"/>
      <c r="T17" s="202" t="s">
        <v>3289</v>
      </c>
    </row>
    <row r="18" spans="1:20" ht="12.75" customHeight="1" thickBot="1" x14ac:dyDescent="0.3">
      <c r="A18" s="584" t="s">
        <v>3290</v>
      </c>
      <c r="B18" s="189" t="str">
        <f>Pořadí_KO!B5</f>
        <v/>
      </c>
      <c r="C18" s="190"/>
      <c r="D18" s="191" t="s">
        <v>3291</v>
      </c>
      <c r="E18" s="223"/>
      <c r="F18" s="212"/>
      <c r="G18" s="212"/>
      <c r="H18" s="213"/>
      <c r="I18" s="221"/>
      <c r="J18" s="212"/>
      <c r="K18" s="212"/>
      <c r="L18" s="224"/>
      <c r="M18" s="192"/>
      <c r="N18" s="205"/>
      <c r="O18" s="194"/>
      <c r="P18" s="195"/>
      <c r="Q18" s="586"/>
      <c r="R18" s="214" t="str">
        <f>IF(O25="","",IF(O25&gt;O26,N25,N26))</f>
        <v/>
      </c>
      <c r="S18" s="203"/>
      <c r="T18" s="204" t="s">
        <v>3252</v>
      </c>
    </row>
    <row r="19" spans="1:20" ht="12.75" customHeight="1" thickBot="1" x14ac:dyDescent="0.3">
      <c r="A19" s="584"/>
      <c r="B19" s="199" t="str">
        <f>Pořadí_KO!B32</f>
        <v/>
      </c>
      <c r="C19" s="200"/>
      <c r="D19" s="201" t="s">
        <v>3292</v>
      </c>
      <c r="E19" s="585" t="s">
        <v>3293</v>
      </c>
      <c r="F19" s="189" t="str">
        <f>IF(C18="","",IF(C18&gt;C19,B18,B19))</f>
        <v/>
      </c>
      <c r="G19" s="217"/>
      <c r="H19" s="202" t="s">
        <v>3294</v>
      </c>
      <c r="I19" s="221"/>
      <c r="J19" s="212"/>
      <c r="K19" s="212"/>
      <c r="L19" s="224"/>
      <c r="M19" s="192"/>
      <c r="N19" s="205"/>
      <c r="O19" s="194"/>
      <c r="P19" s="195"/>
      <c r="Q19" s="197"/>
      <c r="R19" s="193"/>
      <c r="S19" s="198"/>
      <c r="T19" s="195"/>
    </row>
    <row r="20" spans="1:20" ht="12.75" customHeight="1" thickBot="1" x14ac:dyDescent="0.3">
      <c r="A20" s="584" t="s">
        <v>3295</v>
      </c>
      <c r="B20" s="189" t="str">
        <f>Pořadí_KO!B16</f>
        <v/>
      </c>
      <c r="C20" s="190"/>
      <c r="D20" s="191" t="s">
        <v>3296</v>
      </c>
      <c r="E20" s="585"/>
      <c r="F20" s="199" t="str">
        <f>IF(C20="","",IF(C20&gt;C21,B20,B21))</f>
        <v/>
      </c>
      <c r="G20" s="203"/>
      <c r="H20" s="204" t="s">
        <v>3297</v>
      </c>
      <c r="I20" s="221"/>
      <c r="J20" s="212"/>
      <c r="K20" s="212"/>
      <c r="L20" s="224"/>
      <c r="M20" s="192"/>
      <c r="N20" s="205"/>
      <c r="O20" s="194"/>
      <c r="P20" s="195"/>
      <c r="Q20" s="197"/>
      <c r="R20" s="193"/>
      <c r="S20" s="198"/>
      <c r="T20" s="195"/>
    </row>
    <row r="21" spans="1:20" ht="12.75" customHeight="1" thickBot="1" x14ac:dyDescent="0.3">
      <c r="A21" s="584"/>
      <c r="B21" s="199" t="str">
        <f>Pořadí_KO!B21</f>
        <v/>
      </c>
      <c r="C21" s="200"/>
      <c r="D21" s="201" t="s">
        <v>3298</v>
      </c>
      <c r="E21" s="206"/>
      <c r="F21" s="207"/>
      <c r="G21" s="207"/>
      <c r="H21" s="208"/>
      <c r="I21" s="586" t="s">
        <v>3274</v>
      </c>
      <c r="J21" s="209" t="str">
        <f>IF(G19="","",IF(G19&gt;G20,F19,F20))</f>
        <v/>
      </c>
      <c r="K21" s="222"/>
      <c r="L21" s="211" t="s">
        <v>3299</v>
      </c>
      <c r="M21" s="192"/>
      <c r="N21" s="205"/>
      <c r="O21" s="194"/>
      <c r="P21" s="195"/>
      <c r="Q21" s="197"/>
      <c r="R21" s="193"/>
      <c r="S21" s="198"/>
      <c r="T21" s="195"/>
    </row>
    <row r="22" spans="1:20" ht="12.75" customHeight="1" thickBot="1" x14ac:dyDescent="0.3">
      <c r="A22" s="584" t="s">
        <v>3300</v>
      </c>
      <c r="B22" s="189" t="str">
        <f>Pořadí_KO!B13</f>
        <v/>
      </c>
      <c r="C22" s="190"/>
      <c r="D22" s="191" t="s">
        <v>3301</v>
      </c>
      <c r="E22" s="223"/>
      <c r="F22" s="212"/>
      <c r="G22" s="212"/>
      <c r="H22" s="213"/>
      <c r="I22" s="586"/>
      <c r="J22" s="214" t="str">
        <f>IF(G23="","",IF(G23&gt;G24,F23,F24))</f>
        <v/>
      </c>
      <c r="K22" s="215"/>
      <c r="L22" s="216" t="s">
        <v>3302</v>
      </c>
      <c r="M22" s="192"/>
      <c r="N22" s="205"/>
      <c r="O22" s="194"/>
      <c r="P22" s="195"/>
      <c r="Q22" s="197"/>
      <c r="R22" s="587" t="s">
        <v>3303</v>
      </c>
      <c r="S22" s="587"/>
      <c r="T22" s="587"/>
    </row>
    <row r="23" spans="1:20" ht="12.75" customHeight="1" thickBot="1" x14ac:dyDescent="0.3">
      <c r="A23" s="584"/>
      <c r="B23" s="199" t="str">
        <f>Pořadí_KO!B24</f>
        <v/>
      </c>
      <c r="C23" s="200"/>
      <c r="D23" s="201" t="s">
        <v>3304</v>
      </c>
      <c r="E23" s="585" t="s">
        <v>3305</v>
      </c>
      <c r="F23" s="189" t="str">
        <f>IF(C22="","",IF(C22&gt;C23,B22,B23))</f>
        <v/>
      </c>
      <c r="G23" s="217"/>
      <c r="H23" s="202" t="s">
        <v>3306</v>
      </c>
      <c r="I23" s="221"/>
      <c r="J23" s="212"/>
      <c r="K23" s="212"/>
      <c r="L23" s="224"/>
      <c r="M23" s="192"/>
      <c r="N23" s="205"/>
      <c r="O23" s="194"/>
      <c r="P23" s="195"/>
      <c r="Q23" s="197"/>
      <c r="R23" s="587"/>
      <c r="S23" s="587"/>
      <c r="T23" s="587"/>
    </row>
    <row r="24" spans="1:20" ht="12.75" customHeight="1" thickBot="1" x14ac:dyDescent="0.3">
      <c r="A24" s="584" t="s">
        <v>3307</v>
      </c>
      <c r="B24" s="189" t="str">
        <f>Pořadí_KO!B8</f>
        <v/>
      </c>
      <c r="C24" s="190"/>
      <c r="D24" s="191" t="s">
        <v>3308</v>
      </c>
      <c r="E24" s="585"/>
      <c r="F24" s="199" t="str">
        <f>IF(C24="","",IF(C24&gt;C25,B24,B25))</f>
        <v/>
      </c>
      <c r="G24" s="203"/>
      <c r="H24" s="204" t="s">
        <v>3309</v>
      </c>
      <c r="I24" s="221"/>
      <c r="J24" s="212"/>
      <c r="K24" s="212"/>
      <c r="L24" s="224"/>
      <c r="M24" s="192"/>
      <c r="N24" s="205"/>
      <c r="O24" s="194"/>
      <c r="P24" s="195"/>
      <c r="Q24" s="197"/>
      <c r="R24" s="207"/>
      <c r="S24" s="207"/>
      <c r="T24" s="208"/>
    </row>
    <row r="25" spans="1:20" ht="12.75" customHeight="1" thickBot="1" x14ac:dyDescent="0.3">
      <c r="A25" s="584"/>
      <c r="B25" s="199" t="str">
        <f>Pořadí_KO!B29</f>
        <v/>
      </c>
      <c r="C25" s="200"/>
      <c r="D25" s="201" t="s">
        <v>3310</v>
      </c>
      <c r="E25" s="206"/>
      <c r="F25" s="226"/>
      <c r="G25" s="227"/>
      <c r="H25" s="228"/>
      <c r="I25" s="219"/>
      <c r="J25" s="226"/>
      <c r="K25" s="227"/>
      <c r="L25" s="229"/>
      <c r="M25" s="586" t="s">
        <v>3248</v>
      </c>
      <c r="N25" s="209" t="str">
        <f>IF(K21="","",IF(K21&gt;K22,J21,J22))</f>
        <v/>
      </c>
      <c r="O25" s="190"/>
      <c r="P25" s="202" t="s">
        <v>3284</v>
      </c>
      <c r="Q25" s="586" t="s">
        <v>3248</v>
      </c>
      <c r="R25" s="209" t="str">
        <f>IF(O9="","",IF(O9&gt;O10,N10,N9))</f>
        <v/>
      </c>
      <c r="S25" s="190"/>
      <c r="T25" s="202" t="s">
        <v>3311</v>
      </c>
    </row>
    <row r="26" spans="1:20" ht="12.75" customHeight="1" thickBot="1" x14ac:dyDescent="0.3">
      <c r="A26" s="584" t="s">
        <v>3312</v>
      </c>
      <c r="B26" s="189" t="str">
        <f>Pořadí_KO!B9</f>
        <v/>
      </c>
      <c r="C26" s="190"/>
      <c r="D26" s="191" t="s">
        <v>3313</v>
      </c>
      <c r="E26" s="223"/>
      <c r="F26" s="230"/>
      <c r="G26" s="231"/>
      <c r="H26" s="232"/>
      <c r="I26" s="221"/>
      <c r="J26" s="230"/>
      <c r="K26" s="231"/>
      <c r="L26" s="233"/>
      <c r="M26" s="586"/>
      <c r="N26" s="214" t="str">
        <f>IF(K29="","",IF(K29&gt;K30,J29,J30))</f>
        <v/>
      </c>
      <c r="O26" s="203"/>
      <c r="P26" s="204" t="s">
        <v>3294</v>
      </c>
      <c r="Q26" s="586"/>
      <c r="R26" s="214" t="str">
        <f>IF(O25="","",IF(O25&gt;O26,N26,N25))</f>
        <v/>
      </c>
      <c r="S26" s="203"/>
      <c r="T26" s="204" t="s">
        <v>3311</v>
      </c>
    </row>
    <row r="27" spans="1:20" ht="12.75" customHeight="1" thickBot="1" x14ac:dyDescent="0.3">
      <c r="A27" s="584"/>
      <c r="B27" s="199" t="str">
        <f>Pořadí_KO!B28</f>
        <v/>
      </c>
      <c r="C27" s="200"/>
      <c r="D27" s="201" t="s">
        <v>3314</v>
      </c>
      <c r="E27" s="585" t="s">
        <v>3315</v>
      </c>
      <c r="F27" s="189" t="str">
        <f>IF(C26="","",IF(C26&gt;C27,B26,B27))</f>
        <v/>
      </c>
      <c r="G27" s="217"/>
      <c r="H27" s="202" t="s">
        <v>3316</v>
      </c>
      <c r="I27" s="221"/>
      <c r="J27" s="212"/>
      <c r="K27" s="212"/>
      <c r="L27" s="224"/>
      <c r="M27" s="192"/>
      <c r="N27" s="193"/>
      <c r="O27" s="194"/>
      <c r="P27" s="195"/>
      <c r="Q27" s="197"/>
      <c r="R27" s="193"/>
      <c r="S27" s="198"/>
      <c r="T27" s="195"/>
    </row>
    <row r="28" spans="1:20" ht="12.75" customHeight="1" thickBot="1" x14ac:dyDescent="0.3">
      <c r="A28" s="584" t="s">
        <v>3317</v>
      </c>
      <c r="B28" s="189" t="str">
        <f>Pořadí_KO!B12</f>
        <v/>
      </c>
      <c r="C28" s="190"/>
      <c r="D28" s="191" t="s">
        <v>3318</v>
      </c>
      <c r="E28" s="585"/>
      <c r="F28" s="199" t="str">
        <f>IF(C28="","",IF(C28&gt;C29,B28,B29))</f>
        <v/>
      </c>
      <c r="G28" s="203"/>
      <c r="H28" s="204" t="s">
        <v>3319</v>
      </c>
      <c r="I28" s="221"/>
      <c r="J28" s="212"/>
      <c r="K28" s="212"/>
      <c r="L28" s="224"/>
      <c r="M28" s="192"/>
      <c r="N28" s="193"/>
      <c r="O28" s="194"/>
      <c r="P28" s="195"/>
      <c r="Q28" s="197"/>
      <c r="R28" s="193"/>
      <c r="S28" s="198"/>
      <c r="T28" s="195"/>
    </row>
    <row r="29" spans="1:20" ht="12.75" customHeight="1" thickBot="1" x14ac:dyDescent="0.3">
      <c r="A29" s="584"/>
      <c r="B29" s="199" t="str">
        <f>Pořadí_KO!B25</f>
        <v/>
      </c>
      <c r="C29" s="200"/>
      <c r="D29" s="201" t="s">
        <v>3320</v>
      </c>
      <c r="E29" s="206"/>
      <c r="F29" s="207"/>
      <c r="G29" s="207"/>
      <c r="H29" s="208"/>
      <c r="I29" s="586" t="s">
        <v>3285</v>
      </c>
      <c r="J29" s="209" t="str">
        <f>IF(G27="","",IF(G27&gt;G28,F27,F28))</f>
        <v/>
      </c>
      <c r="K29" s="222"/>
      <c r="L29" s="211" t="s">
        <v>3321</v>
      </c>
      <c r="M29" s="192"/>
      <c r="N29" s="193"/>
      <c r="O29" s="194"/>
      <c r="P29" s="195"/>
      <c r="Q29" s="197"/>
      <c r="R29" s="193"/>
      <c r="S29" s="198"/>
      <c r="T29" s="195"/>
    </row>
    <row r="30" spans="1:20" ht="12.75" customHeight="1" thickBot="1" x14ac:dyDescent="0.3">
      <c r="A30" s="584" t="s">
        <v>3322</v>
      </c>
      <c r="B30" s="189" t="str">
        <f>Pořadí_KO!B17</f>
        <v/>
      </c>
      <c r="C30" s="190"/>
      <c r="D30" s="191" t="s">
        <v>3323</v>
      </c>
      <c r="E30" s="223"/>
      <c r="F30" s="212"/>
      <c r="G30" s="212"/>
      <c r="H30" s="213"/>
      <c r="I30" s="586"/>
      <c r="J30" s="214" t="str">
        <f>IF(G31="","",IF(G31&gt;G32,F31,F32))</f>
        <v/>
      </c>
      <c r="K30" s="215"/>
      <c r="L30" s="216" t="s">
        <v>3324</v>
      </c>
      <c r="M30" s="192"/>
      <c r="N30" s="193"/>
      <c r="O30" s="194"/>
      <c r="P30" s="195"/>
      <c r="Q30" s="197"/>
      <c r="R30" s="193"/>
      <c r="S30" s="198"/>
      <c r="T30" s="195"/>
    </row>
    <row r="31" spans="1:20" ht="12.75" customHeight="1" thickBot="1" x14ac:dyDescent="0.3">
      <c r="A31" s="584"/>
      <c r="B31" s="199" t="str">
        <f>Pořadí_KO!B20</f>
        <v/>
      </c>
      <c r="C31" s="200"/>
      <c r="D31" s="201" t="s">
        <v>3325</v>
      </c>
      <c r="E31" s="585" t="s">
        <v>3326</v>
      </c>
      <c r="F31" s="189" t="str">
        <f>IF(C30="","",IF(C30&gt;C31,B30,B31))</f>
        <v/>
      </c>
      <c r="G31" s="217"/>
      <c r="H31" s="202" t="s">
        <v>3327</v>
      </c>
      <c r="I31" s="221"/>
      <c r="J31" s="212"/>
      <c r="K31" s="212"/>
      <c r="L31" s="224"/>
      <c r="M31" s="192"/>
      <c r="N31" s="193"/>
      <c r="O31" s="194"/>
      <c r="P31" s="195"/>
      <c r="Q31" s="197"/>
      <c r="R31" s="193"/>
      <c r="S31" s="198"/>
      <c r="T31" s="195"/>
    </row>
    <row r="32" spans="1:20" ht="12.75" customHeight="1" thickBot="1" x14ac:dyDescent="0.3">
      <c r="A32" s="584" t="s">
        <v>3328</v>
      </c>
      <c r="B32" s="189" t="str">
        <f>Pořadí_KO!B4</f>
        <v/>
      </c>
      <c r="C32" s="190"/>
      <c r="D32" s="191" t="s">
        <v>3329</v>
      </c>
      <c r="E32" s="585"/>
      <c r="F32" s="199" t="str">
        <f>IF(C32="","",IF(C32&gt;C33,B32,B33))</f>
        <v/>
      </c>
      <c r="G32" s="203"/>
      <c r="H32" s="204" t="s">
        <v>3330</v>
      </c>
      <c r="I32" s="221"/>
      <c r="J32" s="234"/>
      <c r="K32" s="212"/>
      <c r="L32" s="224"/>
      <c r="M32" s="192"/>
      <c r="N32" s="193"/>
      <c r="O32" s="194"/>
      <c r="P32" s="195"/>
      <c r="Q32" s="197"/>
      <c r="R32" s="193"/>
      <c r="S32" s="198"/>
      <c r="T32" s="195"/>
    </row>
    <row r="33" spans="1:20" ht="12.75" customHeight="1" thickBot="1" x14ac:dyDescent="0.3">
      <c r="A33" s="584"/>
      <c r="B33" s="199" t="str">
        <f>Pořadí_KO!B33</f>
        <v/>
      </c>
      <c r="C33" s="203"/>
      <c r="D33" s="201" t="s">
        <v>3331</v>
      </c>
      <c r="E33" s="206"/>
      <c r="F33" s="235"/>
      <c r="G33" s="227"/>
      <c r="H33" s="228"/>
      <c r="I33" s="219"/>
      <c r="J33" s="235"/>
      <c r="K33" s="227"/>
      <c r="L33" s="229"/>
      <c r="M33" s="219"/>
      <c r="N33" s="235"/>
      <c r="O33" s="227"/>
      <c r="P33" s="228"/>
      <c r="Q33" s="236"/>
      <c r="R33" s="235"/>
      <c r="S33" s="208"/>
      <c r="T33" s="228"/>
    </row>
  </sheetData>
  <mergeCells count="34">
    <mergeCell ref="R22:T23"/>
    <mergeCell ref="E23:E24"/>
    <mergeCell ref="A24:A25"/>
    <mergeCell ref="M25:M26"/>
    <mergeCell ref="Q25:Q26"/>
    <mergeCell ref="I21:I22"/>
    <mergeCell ref="A22:A23"/>
    <mergeCell ref="A26:A27"/>
    <mergeCell ref="E27:E28"/>
    <mergeCell ref="A28:A29"/>
    <mergeCell ref="I29:I30"/>
    <mergeCell ref="A30:A31"/>
    <mergeCell ref="E31:E32"/>
    <mergeCell ref="A32:A33"/>
    <mergeCell ref="M9:M10"/>
    <mergeCell ref="A10:A11"/>
    <mergeCell ref="E11:E12"/>
    <mergeCell ref="A12:A13"/>
    <mergeCell ref="R12:T13"/>
    <mergeCell ref="I13:I14"/>
    <mergeCell ref="A14:A15"/>
    <mergeCell ref="E15:E16"/>
    <mergeCell ref="A16:A17"/>
    <mergeCell ref="Q17:Q18"/>
    <mergeCell ref="A18:A19"/>
    <mergeCell ref="E19:E20"/>
    <mergeCell ref="A20:A21"/>
    <mergeCell ref="A2:A3"/>
    <mergeCell ref="E3:E4"/>
    <mergeCell ref="A4:A5"/>
    <mergeCell ref="I5:I6"/>
    <mergeCell ref="A6:A7"/>
    <mergeCell ref="E7:E8"/>
    <mergeCell ref="A8:A9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7">
    <tabColor rgb="FF0070C0"/>
  </sheetPr>
  <dimension ref="A1:P17"/>
  <sheetViews>
    <sheetView workbookViewId="0"/>
  </sheetViews>
  <sheetFormatPr defaultColWidth="9.140625" defaultRowHeight="13.5" customHeight="1" x14ac:dyDescent="0.2"/>
  <cols>
    <col min="1" max="1" width="5" style="156" customWidth="1"/>
    <col min="2" max="2" width="17.42578125" style="156" customWidth="1"/>
    <col min="3" max="3" width="7.7109375" style="156" customWidth="1"/>
    <col min="4" max="4" width="10.85546875" style="156" customWidth="1"/>
    <col min="5" max="5" width="4" style="156" customWidth="1"/>
    <col min="6" max="6" width="16.28515625" style="156" customWidth="1"/>
    <col min="7" max="7" width="7.7109375" style="156" customWidth="1"/>
    <col min="8" max="8" width="10.85546875" style="156" customWidth="1"/>
    <col min="9" max="9" width="5.42578125" style="156" customWidth="1"/>
    <col min="10" max="10" width="16.28515625" style="156" customWidth="1"/>
    <col min="11" max="11" width="7.7109375" style="156" customWidth="1"/>
    <col min="12" max="12" width="10.85546875" style="156" customWidth="1"/>
    <col min="13" max="13" width="5.140625" style="156" customWidth="1"/>
    <col min="14" max="14" width="16.28515625" style="156" customWidth="1"/>
    <col min="15" max="15" width="7.7109375" style="156" customWidth="1"/>
    <col min="16" max="16" width="10.85546875" style="156" customWidth="1"/>
    <col min="17" max="16384" width="9.140625" style="156"/>
  </cols>
  <sheetData>
    <row r="1" spans="1:16" ht="13.5" customHeight="1" thickBot="1" x14ac:dyDescent="0.25">
      <c r="A1" s="183"/>
      <c r="B1" s="183" t="s">
        <v>3244</v>
      </c>
      <c r="C1" s="184"/>
      <c r="D1" s="183"/>
      <c r="E1" s="186"/>
      <c r="F1" s="186" t="s">
        <v>3245</v>
      </c>
      <c r="G1" s="187"/>
      <c r="H1" s="186"/>
      <c r="I1" s="237"/>
      <c r="J1" s="186" t="s">
        <v>3246</v>
      </c>
      <c r="K1" s="187"/>
      <c r="L1" s="186"/>
      <c r="M1" s="186"/>
      <c r="N1" s="186" t="s">
        <v>3247</v>
      </c>
      <c r="O1" s="187"/>
      <c r="P1" s="186"/>
    </row>
    <row r="2" spans="1:16" ht="13.5" customHeight="1" thickBot="1" x14ac:dyDescent="0.25">
      <c r="A2" s="584" t="s">
        <v>3248</v>
      </c>
      <c r="B2" s="189" t="str">
        <f>Pořadí_KO!B106</f>
        <v/>
      </c>
      <c r="C2" s="190"/>
      <c r="D2" s="191" t="s">
        <v>3332</v>
      </c>
      <c r="E2" s="238"/>
      <c r="F2" s="193"/>
      <c r="G2" s="198"/>
      <c r="H2" s="193"/>
      <c r="I2" s="239"/>
      <c r="J2" s="193"/>
      <c r="K2" s="198"/>
      <c r="L2" s="193"/>
      <c r="M2" s="193"/>
      <c r="N2" s="193"/>
      <c r="O2" s="240"/>
      <c r="P2" s="193"/>
    </row>
    <row r="3" spans="1:16" ht="13.5" customHeight="1" thickBot="1" x14ac:dyDescent="0.25">
      <c r="A3" s="584"/>
      <c r="B3" s="199" t="str">
        <f>Pořadí_KO!B121</f>
        <v/>
      </c>
      <c r="C3" s="200"/>
      <c r="D3" s="201" t="s">
        <v>3333</v>
      </c>
      <c r="E3" s="585" t="s">
        <v>3290</v>
      </c>
      <c r="F3" s="189" t="str">
        <f>IF(C2="","",IF(C2&gt;C3,B2,B3))</f>
        <v/>
      </c>
      <c r="G3" s="190"/>
      <c r="H3" s="191" t="s">
        <v>3967</v>
      </c>
      <c r="I3" s="239"/>
      <c r="J3" s="193"/>
      <c r="K3" s="198"/>
      <c r="L3" s="193"/>
      <c r="M3" s="193"/>
      <c r="N3" s="487" t="str">
        <f>IF(O9="","",IF(O9&gt;O10,N9,N10))</f>
        <v/>
      </c>
      <c r="O3" s="488" t="s">
        <v>16</v>
      </c>
      <c r="P3" s="193"/>
    </row>
    <row r="4" spans="1:16" ht="13.5" customHeight="1" thickBot="1" x14ac:dyDescent="0.25">
      <c r="A4" s="584" t="s">
        <v>3253</v>
      </c>
      <c r="B4" s="189" t="str">
        <f>Pořadí_KO!B113</f>
        <v/>
      </c>
      <c r="C4" s="190"/>
      <c r="D4" s="191" t="s">
        <v>3334</v>
      </c>
      <c r="E4" s="585"/>
      <c r="F4" s="199" t="str">
        <f>IF(C4="","",IF(C4&gt;C5,B4,B5))</f>
        <v/>
      </c>
      <c r="G4" s="241"/>
      <c r="H4" s="201" t="s">
        <v>3968</v>
      </c>
      <c r="I4" s="239"/>
      <c r="J4" s="193"/>
      <c r="K4" s="198"/>
      <c r="L4" s="193"/>
      <c r="M4" s="193"/>
      <c r="N4" s="489" t="str">
        <f>IF(O9="","",IF(O9&gt;O10,N10,N9))</f>
        <v/>
      </c>
      <c r="O4" s="490" t="s">
        <v>15</v>
      </c>
      <c r="P4" s="193"/>
    </row>
    <row r="5" spans="1:16" ht="13.5" customHeight="1" thickBot="1" x14ac:dyDescent="0.25">
      <c r="A5" s="584"/>
      <c r="B5" s="199" t="str">
        <f>Pořadí_KO!B114</f>
        <v/>
      </c>
      <c r="C5" s="200"/>
      <c r="D5" s="201" t="s">
        <v>3335</v>
      </c>
      <c r="E5" s="206"/>
      <c r="F5" s="226"/>
      <c r="G5" s="227"/>
      <c r="H5" s="242"/>
      <c r="I5" s="586" t="s">
        <v>3248</v>
      </c>
      <c r="J5" s="189" t="str">
        <f>IF(G3="","",IF(G3&gt;G4,F3,F4))</f>
        <v/>
      </c>
      <c r="K5" s="190"/>
      <c r="L5" s="243" t="s">
        <v>3975</v>
      </c>
      <c r="M5" s="193"/>
      <c r="N5" s="489" t="str">
        <f>IF(O15="","",IF(O15&gt;O16,N15,N16))</f>
        <v/>
      </c>
      <c r="O5" s="490" t="s">
        <v>14</v>
      </c>
      <c r="P5" s="193"/>
    </row>
    <row r="6" spans="1:16" ht="13.5" customHeight="1" thickBot="1" x14ac:dyDescent="0.25">
      <c r="A6" s="584" t="s">
        <v>3258</v>
      </c>
      <c r="B6" s="189" t="str">
        <f>Pořadí_KO!B110</f>
        <v/>
      </c>
      <c r="C6" s="190"/>
      <c r="D6" s="191" t="s">
        <v>3336</v>
      </c>
      <c r="E6" s="223"/>
      <c r="F6" s="212"/>
      <c r="G6" s="212"/>
      <c r="H6" s="244"/>
      <c r="I6" s="586"/>
      <c r="J6" s="199" t="str">
        <f>IF(G7="","",IF(G7&gt;G8,F7,F8))</f>
        <v/>
      </c>
      <c r="K6" s="200"/>
      <c r="L6" s="245" t="s">
        <v>3976</v>
      </c>
      <c r="M6" s="193"/>
      <c r="N6" s="491" t="str">
        <f>IF(O15="","",IF(O15&gt;O16,N16,N15))</f>
        <v/>
      </c>
      <c r="O6" s="492" t="s">
        <v>17</v>
      </c>
      <c r="P6" s="193"/>
    </row>
    <row r="7" spans="1:16" ht="13.5" customHeight="1" thickBot="1" x14ac:dyDescent="0.25">
      <c r="A7" s="584"/>
      <c r="B7" s="199" t="str">
        <f>Pořadí_KO!B117</f>
        <v/>
      </c>
      <c r="C7" s="200"/>
      <c r="D7" s="201" t="s">
        <v>3337</v>
      </c>
      <c r="E7" s="585" t="s">
        <v>3300</v>
      </c>
      <c r="F7" s="189" t="str">
        <f>IF(C6="","",IF(C6&gt;C7,B6,B7))</f>
        <v/>
      </c>
      <c r="G7" s="190"/>
      <c r="H7" s="191" t="s">
        <v>3969</v>
      </c>
      <c r="I7" s="192"/>
      <c r="J7" s="205"/>
      <c r="K7" s="194"/>
      <c r="L7" s="193"/>
      <c r="M7" s="193"/>
      <c r="N7" s="193"/>
      <c r="O7" s="240"/>
      <c r="P7" s="193"/>
    </row>
    <row r="8" spans="1:16" ht="13.5" customHeight="1" thickBot="1" x14ac:dyDescent="0.25">
      <c r="A8" s="584" t="s">
        <v>3264</v>
      </c>
      <c r="B8" s="189" t="str">
        <f>Pořadí_KO!B109</f>
        <v/>
      </c>
      <c r="C8" s="190"/>
      <c r="D8" s="191" t="s">
        <v>3338</v>
      </c>
      <c r="E8" s="585"/>
      <c r="F8" s="199" t="str">
        <f>IF(C8="","",IF(C8&gt;C9,B8,B9))</f>
        <v/>
      </c>
      <c r="G8" s="203"/>
      <c r="H8" s="201" t="s">
        <v>3970</v>
      </c>
      <c r="I8" s="192"/>
      <c r="J8" s="205"/>
      <c r="K8" s="194"/>
      <c r="L8" s="193"/>
      <c r="M8" s="193"/>
      <c r="N8" s="193"/>
      <c r="O8" s="240"/>
      <c r="P8" s="193"/>
    </row>
    <row r="9" spans="1:16" ht="13.5" customHeight="1" thickBot="1" x14ac:dyDescent="0.25">
      <c r="A9" s="584"/>
      <c r="B9" s="199" t="str">
        <f>Pořadí_KO!B118</f>
        <v/>
      </c>
      <c r="C9" s="200"/>
      <c r="D9" s="201" t="s">
        <v>3339</v>
      </c>
      <c r="E9" s="206"/>
      <c r="F9" s="226"/>
      <c r="G9" s="227"/>
      <c r="H9" s="235"/>
      <c r="I9" s="219"/>
      <c r="J9" s="226"/>
      <c r="K9" s="227"/>
      <c r="L9" s="235"/>
      <c r="M9" s="586" t="s">
        <v>3248</v>
      </c>
      <c r="N9" s="189" t="str">
        <f>IF(K5="","",IF(K5&gt;K6,J5,J6))</f>
        <v/>
      </c>
      <c r="O9" s="190"/>
      <c r="P9" s="191" t="s">
        <v>3967</v>
      </c>
    </row>
    <row r="10" spans="1:16" ht="13.5" customHeight="1" thickBot="1" x14ac:dyDescent="0.25">
      <c r="A10" s="584" t="s">
        <v>3268</v>
      </c>
      <c r="B10" s="189" t="str">
        <f>Pořadí_KO!B108</f>
        <v/>
      </c>
      <c r="C10" s="190"/>
      <c r="D10" s="191" t="s">
        <v>3340</v>
      </c>
      <c r="E10" s="223"/>
      <c r="F10" s="230"/>
      <c r="G10" s="231"/>
      <c r="H10" s="246"/>
      <c r="I10" s="221"/>
      <c r="J10" s="230"/>
      <c r="K10" s="231"/>
      <c r="L10" s="247"/>
      <c r="M10" s="586"/>
      <c r="N10" s="199" t="str">
        <f>IF(K13="","",IF(K13&gt;K14,J13,J14))</f>
        <v/>
      </c>
      <c r="O10" s="248"/>
      <c r="P10" s="201" t="s">
        <v>3967</v>
      </c>
    </row>
    <row r="11" spans="1:16" ht="13.5" customHeight="1" thickBot="1" x14ac:dyDescent="0.25">
      <c r="A11" s="584"/>
      <c r="B11" s="199" t="str">
        <f>Pořadí_KO!B119</f>
        <v/>
      </c>
      <c r="C11" s="200"/>
      <c r="D11" s="201" t="s">
        <v>3341</v>
      </c>
      <c r="E11" s="585" t="s">
        <v>3317</v>
      </c>
      <c r="F11" s="189" t="str">
        <f>IF(C10="","",IF(C10&gt;C11,B10,B11))</f>
        <v/>
      </c>
      <c r="G11" s="190"/>
      <c r="H11" s="191" t="s">
        <v>3971</v>
      </c>
      <c r="I11" s="221"/>
      <c r="J11" s="230"/>
      <c r="K11" s="231"/>
      <c r="L11" s="247"/>
      <c r="M11" s="197"/>
      <c r="N11" s="193"/>
      <c r="O11" s="240"/>
      <c r="P11" s="193"/>
    </row>
    <row r="12" spans="1:16" ht="13.5" customHeight="1" thickBot="1" x14ac:dyDescent="0.25">
      <c r="A12" s="584" t="s">
        <v>3274</v>
      </c>
      <c r="B12" s="189" t="str">
        <f>Pořadí_KO!B111</f>
        <v/>
      </c>
      <c r="C12" s="190"/>
      <c r="D12" s="191" t="s">
        <v>3342</v>
      </c>
      <c r="E12" s="585"/>
      <c r="F12" s="199" t="str">
        <f>IF(C12="","",IF(C12&gt;C13,B12,B13))</f>
        <v/>
      </c>
      <c r="G12" s="203"/>
      <c r="H12" s="201" t="s">
        <v>3972</v>
      </c>
      <c r="I12" s="221"/>
      <c r="J12" s="212"/>
      <c r="K12" s="212"/>
      <c r="L12" s="212"/>
      <c r="M12" s="197"/>
      <c r="N12" s="587" t="s">
        <v>3303</v>
      </c>
      <c r="O12" s="587"/>
      <c r="P12" s="587"/>
    </row>
    <row r="13" spans="1:16" ht="13.5" customHeight="1" thickBot="1" x14ac:dyDescent="0.25">
      <c r="A13" s="584"/>
      <c r="B13" s="199" t="str">
        <f>Pořadí_KO!B116</f>
        <v/>
      </c>
      <c r="C13" s="200"/>
      <c r="D13" s="201" t="s">
        <v>3343</v>
      </c>
      <c r="E13" s="206"/>
      <c r="F13" s="207"/>
      <c r="G13" s="207"/>
      <c r="H13" s="249"/>
      <c r="I13" s="586" t="s">
        <v>3248</v>
      </c>
      <c r="J13" s="189" t="str">
        <f>IF(G11="","",IF(G11&gt;G12,F11,F12))</f>
        <v/>
      </c>
      <c r="K13" s="190"/>
      <c r="L13" s="243" t="s">
        <v>3977</v>
      </c>
      <c r="M13" s="197"/>
      <c r="N13" s="587"/>
      <c r="O13" s="587"/>
      <c r="P13" s="587"/>
    </row>
    <row r="14" spans="1:16" ht="13.5" customHeight="1" thickBot="1" x14ac:dyDescent="0.25">
      <c r="A14" s="584" t="s">
        <v>3279</v>
      </c>
      <c r="B14" s="189" t="str">
        <f>Pořadí_KO!B112</f>
        <v/>
      </c>
      <c r="C14" s="190"/>
      <c r="D14" s="191" t="s">
        <v>3344</v>
      </c>
      <c r="E14" s="223"/>
      <c r="F14" s="212"/>
      <c r="G14" s="212"/>
      <c r="H14" s="244"/>
      <c r="I14" s="586"/>
      <c r="J14" s="199" t="str">
        <f>IF(G15="","",IF(G15&gt;G16,F15,F16))</f>
        <v/>
      </c>
      <c r="K14" s="200"/>
      <c r="L14" s="245" t="s">
        <v>3978</v>
      </c>
      <c r="M14" s="197"/>
      <c r="N14" s="207"/>
      <c r="O14" s="207"/>
      <c r="P14" s="249"/>
    </row>
    <row r="15" spans="1:16" ht="13.5" customHeight="1" thickBot="1" x14ac:dyDescent="0.25">
      <c r="A15" s="584"/>
      <c r="B15" s="199" t="str">
        <f>Pořadí_KO!B115</f>
        <v/>
      </c>
      <c r="C15" s="200"/>
      <c r="D15" s="201" t="s">
        <v>3345</v>
      </c>
      <c r="E15" s="585" t="s">
        <v>3328</v>
      </c>
      <c r="F15" s="189" t="str">
        <f>IF(C14="","",IF(C14&gt;C15,B14,B15))</f>
        <v/>
      </c>
      <c r="G15" s="190"/>
      <c r="H15" s="191" t="s">
        <v>3973</v>
      </c>
      <c r="I15" s="250"/>
      <c r="J15" s="212"/>
      <c r="K15" s="212"/>
      <c r="L15" s="212"/>
      <c r="M15" s="586" t="s">
        <v>3248</v>
      </c>
      <c r="N15" s="189" t="str">
        <f>IF(K5="","",IF(K5&gt;K6,J6,J5))</f>
        <v/>
      </c>
      <c r="O15" s="190"/>
      <c r="P15" s="202" t="s">
        <v>3979</v>
      </c>
    </row>
    <row r="16" spans="1:16" ht="13.5" customHeight="1" thickBot="1" x14ac:dyDescent="0.25">
      <c r="A16" s="584" t="s">
        <v>3285</v>
      </c>
      <c r="B16" s="189" t="str">
        <f>Pořadí_KO!B107</f>
        <v/>
      </c>
      <c r="C16" s="190"/>
      <c r="D16" s="191" t="s">
        <v>3346</v>
      </c>
      <c r="E16" s="585"/>
      <c r="F16" s="199" t="str">
        <f>IF(C16="","",IF(C16&gt;C17,B16,B17))</f>
        <v/>
      </c>
      <c r="G16" s="203"/>
      <c r="H16" s="201" t="s">
        <v>3974</v>
      </c>
      <c r="I16" s="250"/>
      <c r="J16" s="212"/>
      <c r="K16" s="212"/>
      <c r="L16" s="212"/>
      <c r="M16" s="586"/>
      <c r="N16" s="199" t="str">
        <f>IF(K13="","",IF(K13&gt;K14,J14,J13))</f>
        <v/>
      </c>
      <c r="O16" s="203"/>
      <c r="P16" s="204" t="s">
        <v>3979</v>
      </c>
    </row>
    <row r="17" spans="1:16" ht="13.5" customHeight="1" thickBot="1" x14ac:dyDescent="0.25">
      <c r="A17" s="584"/>
      <c r="B17" s="199" t="str">
        <f>Pořadí_KO!B120</f>
        <v/>
      </c>
      <c r="C17" s="203"/>
      <c r="D17" s="201" t="s">
        <v>3347</v>
      </c>
      <c r="E17" s="251"/>
      <c r="F17" s="235"/>
      <c r="G17" s="208"/>
      <c r="H17" s="235"/>
      <c r="I17" s="252"/>
      <c r="J17" s="207"/>
      <c r="K17" s="207"/>
      <c r="L17" s="207"/>
      <c r="M17" s="235"/>
      <c r="N17" s="235"/>
      <c r="O17" s="253"/>
      <c r="P17" s="235"/>
    </row>
  </sheetData>
  <mergeCells count="17">
    <mergeCell ref="M9:M10"/>
    <mergeCell ref="A10:A11"/>
    <mergeCell ref="E11:E12"/>
    <mergeCell ref="A12:A13"/>
    <mergeCell ref="N12:P13"/>
    <mergeCell ref="I13:I14"/>
    <mergeCell ref="A14:A15"/>
    <mergeCell ref="E15:E16"/>
    <mergeCell ref="M15:M16"/>
    <mergeCell ref="A16:A17"/>
    <mergeCell ref="A2:A3"/>
    <mergeCell ref="E3:E4"/>
    <mergeCell ref="A4:A5"/>
    <mergeCell ref="I5:I6"/>
    <mergeCell ref="A6:A7"/>
    <mergeCell ref="E7:E8"/>
    <mergeCell ref="A8:A9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3"/>
  <dimension ref="A1:AG54"/>
  <sheetViews>
    <sheetView topLeftCell="B22" workbookViewId="0">
      <selection activeCell="M40" sqref="M40"/>
    </sheetView>
  </sheetViews>
  <sheetFormatPr defaultColWidth="9.140625" defaultRowHeight="15" x14ac:dyDescent="0.25"/>
  <cols>
    <col min="1" max="1" width="21" style="254" bestFit="1" customWidth="1"/>
    <col min="2" max="5" width="6.28515625" style="17" customWidth="1"/>
    <col min="6" max="6" width="6.28515625" style="359" customWidth="1"/>
    <col min="7" max="11" width="6.28515625" style="17" customWidth="1"/>
    <col min="12" max="12" width="8.42578125" style="17" customWidth="1"/>
    <col min="13" max="13" width="8.140625" style="17" customWidth="1"/>
    <col min="14" max="14" width="7.7109375" style="17" customWidth="1"/>
    <col min="15" max="15" width="6.5703125" style="17" customWidth="1"/>
    <col min="16" max="19" width="2.7109375" style="17" hidden="1" customWidth="1"/>
    <col min="20" max="20" width="2.7109375" style="359" hidden="1" customWidth="1"/>
    <col min="21" max="25" width="2.7109375" style="17" hidden="1" customWidth="1"/>
    <col min="26" max="26" width="4.28515625" style="17" customWidth="1"/>
    <col min="27" max="27" width="22.7109375" style="17" customWidth="1"/>
    <col min="28" max="28" width="9.140625" style="377"/>
    <col min="29" max="29" width="10.42578125" style="377" customWidth="1"/>
    <col min="30" max="16384" width="9.140625" style="17"/>
  </cols>
  <sheetData>
    <row r="1" spans="1:33" x14ac:dyDescent="0.25">
      <c r="A1" s="100"/>
      <c r="B1" s="4" t="s">
        <v>3141</v>
      </c>
      <c r="C1" s="5" t="s">
        <v>3142</v>
      </c>
      <c r="D1" s="5" t="s">
        <v>3143</v>
      </c>
      <c r="E1" s="5" t="s">
        <v>3144</v>
      </c>
      <c r="F1" s="5" t="s">
        <v>3145</v>
      </c>
      <c r="G1" s="6" t="s">
        <v>4283</v>
      </c>
      <c r="H1" s="4" t="s">
        <v>3136</v>
      </c>
      <c r="I1" s="5" t="s">
        <v>3138</v>
      </c>
      <c r="J1" s="5" t="s">
        <v>3139</v>
      </c>
      <c r="K1" s="6" t="s">
        <v>3140</v>
      </c>
      <c r="L1" s="591" t="s">
        <v>3137</v>
      </c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</row>
    <row r="2" spans="1:33" x14ac:dyDescent="0.25">
      <c r="A2" s="100"/>
      <c r="B2" s="7" t="s">
        <v>76</v>
      </c>
      <c r="C2" s="8" t="s">
        <v>394</v>
      </c>
      <c r="D2" s="8" t="s">
        <v>23</v>
      </c>
      <c r="E2" s="8" t="s">
        <v>21</v>
      </c>
      <c r="F2" s="8" t="s">
        <v>33</v>
      </c>
      <c r="G2" s="9" t="s">
        <v>4234</v>
      </c>
      <c r="H2" s="7" t="s">
        <v>1638</v>
      </c>
      <c r="I2" s="8" t="s">
        <v>1893</v>
      </c>
      <c r="J2" s="8" t="s">
        <v>1302</v>
      </c>
      <c r="K2" s="9" t="s">
        <v>1989</v>
      </c>
      <c r="M2" s="3"/>
      <c r="N2" s="3"/>
      <c r="O2" s="3"/>
      <c r="P2" s="3"/>
      <c r="Q2" s="3"/>
      <c r="R2" s="3"/>
      <c r="S2" s="3"/>
      <c r="T2" s="3"/>
      <c r="U2" s="3"/>
      <c r="V2" s="3"/>
      <c r="W2" s="101"/>
    </row>
    <row r="3" spans="1:33" ht="15.75" thickBot="1" x14ac:dyDescent="0.3">
      <c r="A3" s="356" t="s">
        <v>3544</v>
      </c>
      <c r="B3" s="588">
        <v>250</v>
      </c>
      <c r="C3" s="589"/>
      <c r="D3" s="589"/>
      <c r="E3" s="589"/>
      <c r="F3" s="589"/>
      <c r="G3" s="590"/>
      <c r="H3" s="588">
        <v>100</v>
      </c>
      <c r="I3" s="589"/>
      <c r="J3" s="589"/>
      <c r="K3" s="590"/>
      <c r="L3" s="11" t="s">
        <v>3149</v>
      </c>
      <c r="M3" s="10" t="s">
        <v>3135</v>
      </c>
      <c r="N3" s="10" t="s">
        <v>3147</v>
      </c>
      <c r="O3" s="102"/>
      <c r="P3" s="103"/>
      <c r="U3" s="103"/>
      <c r="V3" s="103"/>
      <c r="W3" s="103"/>
      <c r="X3" s="103"/>
      <c r="Y3" s="103"/>
    </row>
    <row r="4" spans="1:33" x14ac:dyDescent="0.25">
      <c r="A4" s="499" t="s">
        <v>3532</v>
      </c>
      <c r="B4" s="105" t="str">
        <f t="shared" ref="B4:K4" si="0">IF(P4=0,"",P4)</f>
        <v/>
      </c>
      <c r="C4" s="106" t="str">
        <f t="shared" si="0"/>
        <v/>
      </c>
      <c r="D4" s="106" t="str">
        <f t="shared" si="0"/>
        <v/>
      </c>
      <c r="E4" s="106" t="str">
        <f t="shared" si="0"/>
        <v/>
      </c>
      <c r="F4" s="106" t="str">
        <f t="shared" si="0"/>
        <v/>
      </c>
      <c r="G4" s="107" t="str">
        <f>IF(U4=0,"",U4)</f>
        <v/>
      </c>
      <c r="H4" s="106" t="str">
        <f t="shared" si="0"/>
        <v/>
      </c>
      <c r="I4" s="106" t="str">
        <f t="shared" si="0"/>
        <v/>
      </c>
      <c r="J4" s="106" t="str">
        <f t="shared" si="0"/>
        <v/>
      </c>
      <c r="K4" s="107" t="str">
        <f t="shared" si="0"/>
        <v/>
      </c>
      <c r="L4" s="108">
        <f>SUM(M4:N4)</f>
        <v>0</v>
      </c>
      <c r="M4" s="109">
        <f>SUM(B4:G4)*$B$3</f>
        <v>0</v>
      </c>
      <c r="N4" s="109">
        <f>SUM(H4:K4)*$H$3</f>
        <v>0</v>
      </c>
      <c r="P4" s="110">
        <f>COUNTIFS('Absolutní-BODY'!$D$2:$D$161,A4,'Absolutní-BODY'!$G$2:$G$161,$B$2)</f>
        <v>0</v>
      </c>
      <c r="Q4" s="110">
        <f>COUNTIFS('Absolutní-BODY'!$D$2:$D$161,A4,'Absolutní-BODY'!$G$2:$G$161,$C$2)</f>
        <v>0</v>
      </c>
      <c r="R4" s="110">
        <f>COUNTIFS('Absolutní-BODY'!$D$2:$D$161,A4,'Absolutní-BODY'!$G$2:$G$161,$D$2)</f>
        <v>0</v>
      </c>
      <c r="S4" s="110">
        <f>COUNTIFS('Absolutní-BODY'!$D$2:$D$161,A4,'Absolutní-BODY'!$G$2:$G$161,$E$2)</f>
        <v>0</v>
      </c>
      <c r="T4" s="110">
        <f>COUNTIFS('Absolutní-BODY'!$D$2:$D$161,A4,'Absolutní-BODY'!$G$2:$G$161,$F$2)</f>
        <v>0</v>
      </c>
      <c r="U4" s="110">
        <f>COUNTIFS('Absolutní-BODY'!$D$2:$D$161,A4,'Absolutní-BODY'!$G$2:$G$161,$G$2)</f>
        <v>0</v>
      </c>
      <c r="V4" s="110">
        <f>COUNTIFS('Absolutní-BODY'!$D$2:$D$161,A4,'Absolutní-BODY'!$G$2:$G$161,$H$2)</f>
        <v>0</v>
      </c>
      <c r="W4" s="110">
        <f>COUNTIFS('Absolutní-BODY'!$D$2:$D$161,A4,'Absolutní-BODY'!$G$2:$G$161,$I$2)</f>
        <v>0</v>
      </c>
      <c r="X4" s="110">
        <f>COUNTIFS('Absolutní-BODY'!$D$2:$D$161,A4,'Absolutní-BODY'!$G$2:$G$161,$J$2)</f>
        <v>0</v>
      </c>
      <c r="Y4" s="110">
        <f>COUNTIFS('Absolutní-BODY'!$D$2:$D$161,A4,'Absolutní-BODY'!$G$2:$G$161,$K$2)</f>
        <v>0</v>
      </c>
      <c r="AA4" s="384" t="s">
        <v>4220</v>
      </c>
      <c r="AB4" s="385"/>
      <c r="AC4" s="385"/>
      <c r="AD4" s="386"/>
      <c r="AE4" s="386"/>
      <c r="AF4" s="386"/>
      <c r="AG4" s="387"/>
    </row>
    <row r="5" spans="1:33" x14ac:dyDescent="0.25">
      <c r="A5" s="499" t="s">
        <v>4082</v>
      </c>
      <c r="B5" s="111" t="str">
        <f t="shared" ref="B5:B51" si="1">IF(P5=0,"",P5)</f>
        <v/>
      </c>
      <c r="C5" s="110" t="str">
        <f t="shared" ref="C5:C51" si="2">IF(Q5=0,"",Q5)</f>
        <v/>
      </c>
      <c r="D5" s="110" t="str">
        <f t="shared" ref="D5:D51" si="3">IF(R5=0,"",R5)</f>
        <v/>
      </c>
      <c r="E5" s="110" t="str">
        <f t="shared" ref="E5:E51" si="4">IF(S5=0,"",S5)</f>
        <v/>
      </c>
      <c r="F5" s="110" t="str">
        <f t="shared" ref="F5:F51" si="5">IF(T5=0,"",T5)</f>
        <v/>
      </c>
      <c r="G5" s="112" t="str">
        <f t="shared" ref="G5:G51" si="6">IF(U5=0,"",U5)</f>
        <v/>
      </c>
      <c r="H5" s="110" t="str">
        <f t="shared" ref="H5:H51" si="7">IF(V5=0,"",V5)</f>
        <v/>
      </c>
      <c r="I5" s="110" t="str">
        <f t="shared" ref="I5:I51" si="8">IF(W5=0,"",W5)</f>
        <v/>
      </c>
      <c r="J5" s="110" t="str">
        <f t="shared" ref="J5:J51" si="9">IF(X5=0,"",X5)</f>
        <v/>
      </c>
      <c r="K5" s="112" t="str">
        <f t="shared" ref="K5:K51" si="10">IF(Y5=0,"",Y5)</f>
        <v/>
      </c>
      <c r="L5" s="113">
        <f t="shared" ref="L5:L50" si="11">SUM(M5:N5)</f>
        <v>0</v>
      </c>
      <c r="M5" s="103">
        <f t="shared" ref="M5:M50" si="12">SUM(B5:G5)*$B$3</f>
        <v>0</v>
      </c>
      <c r="N5" s="103">
        <f t="shared" ref="N5:N50" si="13">SUM(H5:K5)*$H$3</f>
        <v>0</v>
      </c>
      <c r="P5" s="110">
        <f>COUNTIFS('Absolutní-BODY'!$D$2:$D$161,A5,'Absolutní-BODY'!$G$2:$G$161,$B$2)</f>
        <v>0</v>
      </c>
      <c r="Q5" s="110">
        <f>COUNTIFS('Absolutní-BODY'!$D$2:$D$161,A5,'Absolutní-BODY'!$G$2:$G$161,$C$2)</f>
        <v>0</v>
      </c>
      <c r="R5" s="110">
        <f>COUNTIFS('Absolutní-BODY'!$D$2:$D$161,A5,'Absolutní-BODY'!$G$2:$G$161,$D$2)</f>
        <v>0</v>
      </c>
      <c r="S5" s="110">
        <f>COUNTIFS('Absolutní-BODY'!$D$2:$D$161,A5,'Absolutní-BODY'!$G$2:$G$161,$E$2)</f>
        <v>0</v>
      </c>
      <c r="T5" s="110">
        <f>COUNTIFS('Absolutní-BODY'!$D$2:$D$161,A5,'Absolutní-BODY'!$G$2:$G$161,$F$2)</f>
        <v>0</v>
      </c>
      <c r="U5" s="110">
        <f>COUNTIFS('Absolutní-BODY'!$D$2:$D$161,A5,'Absolutní-BODY'!$G$2:$G$161,$G$2)</f>
        <v>0</v>
      </c>
      <c r="V5" s="110">
        <f>COUNTIFS('Absolutní-BODY'!$D$2:$D$161,A5,'Absolutní-BODY'!$G$2:$G$161,$H$2)</f>
        <v>0</v>
      </c>
      <c r="W5" s="110">
        <f>COUNTIFS('Absolutní-BODY'!$D$2:$D$161,A5,'Absolutní-BODY'!$G$2:$G$161,$I$2)</f>
        <v>0</v>
      </c>
      <c r="X5" s="110">
        <f>COUNTIFS('Absolutní-BODY'!$D$2:$D$161,A5,'Absolutní-BODY'!$G$2:$G$161,$J$2)</f>
        <v>0</v>
      </c>
      <c r="Y5" s="110">
        <f>COUNTIFS('Absolutní-BODY'!$D$2:$D$161,A5,'Absolutní-BODY'!$G$2:$G$161,$K$2)</f>
        <v>0</v>
      </c>
      <c r="AA5" s="388"/>
      <c r="AB5" s="510" t="s">
        <v>3475</v>
      </c>
      <c r="AC5" s="510" t="s">
        <v>3728</v>
      </c>
      <c r="AD5" s="510" t="s">
        <v>3079</v>
      </c>
      <c r="AE5" s="510" t="s">
        <v>3078</v>
      </c>
      <c r="AF5" s="510" t="s">
        <v>3077</v>
      </c>
      <c r="AG5" s="511" t="s">
        <v>4219</v>
      </c>
    </row>
    <row r="6" spans="1:33" x14ac:dyDescent="0.25">
      <c r="A6" s="499" t="s">
        <v>4263</v>
      </c>
      <c r="B6" s="111" t="str">
        <f t="shared" si="1"/>
        <v/>
      </c>
      <c r="C6" s="110" t="str">
        <f t="shared" si="2"/>
        <v/>
      </c>
      <c r="D6" s="110" t="str">
        <f t="shared" si="3"/>
        <v/>
      </c>
      <c r="E6" s="110" t="str">
        <f t="shared" si="4"/>
        <v/>
      </c>
      <c r="F6" s="110" t="str">
        <f t="shared" si="5"/>
        <v/>
      </c>
      <c r="G6" s="112" t="str">
        <f t="shared" si="6"/>
        <v/>
      </c>
      <c r="H6" s="110" t="str">
        <f t="shared" si="7"/>
        <v/>
      </c>
      <c r="I6" s="110" t="str">
        <f t="shared" si="8"/>
        <v/>
      </c>
      <c r="J6" s="110" t="str">
        <f t="shared" si="9"/>
        <v/>
      </c>
      <c r="K6" s="112" t="str">
        <f t="shared" si="10"/>
        <v/>
      </c>
      <c r="L6" s="113">
        <f>SUM(M6:N6)</f>
        <v>0</v>
      </c>
      <c r="M6" s="103">
        <f>SUM(B6:G6)*$B$3</f>
        <v>0</v>
      </c>
      <c r="N6" s="103">
        <f>SUM(H6:K6)*$H$3</f>
        <v>0</v>
      </c>
      <c r="O6" s="359"/>
      <c r="P6" s="110">
        <f>COUNTIFS('Absolutní-BODY'!$D$2:$D$161,A6,'Absolutní-BODY'!$G$2:$G$161,$B$2)</f>
        <v>0</v>
      </c>
      <c r="Q6" s="110">
        <f>COUNTIFS('Absolutní-BODY'!$D$2:$D$161,A6,'Absolutní-BODY'!$G$2:$G$161,$C$2)</f>
        <v>0</v>
      </c>
      <c r="R6" s="110">
        <f>COUNTIFS('Absolutní-BODY'!$D$2:$D$161,A6,'Absolutní-BODY'!$G$2:$G$161,$D$2)</f>
        <v>0</v>
      </c>
      <c r="S6" s="110">
        <f>COUNTIFS('Absolutní-BODY'!$D$2:$D$161,A6,'Absolutní-BODY'!$G$2:$G$161,$E$2)</f>
        <v>0</v>
      </c>
      <c r="T6" s="110">
        <f>COUNTIFS('Absolutní-BODY'!$D$2:$D$161,A6,'Absolutní-BODY'!$G$2:$G$161,$F$2)</f>
        <v>0</v>
      </c>
      <c r="U6" s="110">
        <f>COUNTIFS('Absolutní-BODY'!$D$2:$D$161,A6,'Absolutní-BODY'!$G$2:$G$161,$G$2)</f>
        <v>0</v>
      </c>
      <c r="V6" s="110">
        <f>COUNTIFS('Absolutní-BODY'!$D$2:$D$161,A6,'Absolutní-BODY'!$G$2:$G$161,$H$2)</f>
        <v>0</v>
      </c>
      <c r="W6" s="110">
        <f>COUNTIFS('Absolutní-BODY'!$D$2:$D$161,A6,'Absolutní-BODY'!$G$2:$G$161,$I$2)</f>
        <v>0</v>
      </c>
      <c r="X6" s="110">
        <f>COUNTIFS('Absolutní-BODY'!$D$2:$D$161,A6,'Absolutní-BODY'!$G$2:$G$161,$J$2)</f>
        <v>0</v>
      </c>
      <c r="Y6" s="110">
        <f>COUNTIFS('Absolutní-BODY'!$D$2:$D$161,A6,'Absolutní-BODY'!$G$2:$G$161,$K$2)</f>
        <v>0</v>
      </c>
      <c r="AA6" s="304" t="s">
        <v>3658</v>
      </c>
      <c r="AB6" s="111"/>
      <c r="AC6" s="111"/>
      <c r="AD6" s="111"/>
      <c r="AE6" s="111"/>
      <c r="AF6" s="111"/>
      <c r="AG6" s="512"/>
    </row>
    <row r="7" spans="1:33" x14ac:dyDescent="0.25">
      <c r="A7" s="499" t="s">
        <v>3485</v>
      </c>
      <c r="B7" s="111" t="str">
        <f t="shared" si="1"/>
        <v/>
      </c>
      <c r="C7" s="110" t="str">
        <f t="shared" si="2"/>
        <v/>
      </c>
      <c r="D7" s="110" t="str">
        <f t="shared" si="3"/>
        <v/>
      </c>
      <c r="E7" s="110" t="str">
        <f t="shared" si="4"/>
        <v/>
      </c>
      <c r="F7" s="110" t="str">
        <f t="shared" si="5"/>
        <v/>
      </c>
      <c r="G7" s="112" t="str">
        <f t="shared" si="6"/>
        <v/>
      </c>
      <c r="H7" s="110" t="str">
        <f t="shared" si="7"/>
        <v/>
      </c>
      <c r="I7" s="110" t="str">
        <f t="shared" si="8"/>
        <v/>
      </c>
      <c r="J7" s="110" t="str">
        <f t="shared" si="9"/>
        <v/>
      </c>
      <c r="K7" s="112" t="str">
        <f t="shared" si="10"/>
        <v/>
      </c>
      <c r="L7" s="113">
        <f t="shared" si="11"/>
        <v>0</v>
      </c>
      <c r="M7" s="103">
        <f t="shared" si="12"/>
        <v>0</v>
      </c>
      <c r="N7" s="103">
        <f t="shared" si="13"/>
        <v>0</v>
      </c>
      <c r="P7" s="110">
        <f>COUNTIFS('Absolutní-BODY'!$D$2:$D$161,A7,'Absolutní-BODY'!$G$2:$G$161,$B$2)</f>
        <v>0</v>
      </c>
      <c r="Q7" s="110">
        <f>COUNTIFS('Absolutní-BODY'!$D$2:$D$161,A7,'Absolutní-BODY'!$G$2:$G$161,$C$2)</f>
        <v>0</v>
      </c>
      <c r="R7" s="110">
        <f>COUNTIFS('Absolutní-BODY'!$D$2:$D$161,A7,'Absolutní-BODY'!$G$2:$G$161,$D$2)</f>
        <v>0</v>
      </c>
      <c r="S7" s="110">
        <f>COUNTIFS('Absolutní-BODY'!$D$2:$D$161,A7,'Absolutní-BODY'!$G$2:$G$161,$E$2)</f>
        <v>0</v>
      </c>
      <c r="T7" s="110">
        <f>COUNTIFS('Absolutní-BODY'!$D$2:$D$161,A7,'Absolutní-BODY'!$G$2:$G$161,$F$2)</f>
        <v>0</v>
      </c>
      <c r="U7" s="110">
        <f>COUNTIFS('Absolutní-BODY'!$D$2:$D$161,A7,'Absolutní-BODY'!$G$2:$G$161,$G$2)</f>
        <v>0</v>
      </c>
      <c r="V7" s="110">
        <f>COUNTIFS('Absolutní-BODY'!$D$2:$D$161,A7,'Absolutní-BODY'!$G$2:$G$161,$H$2)</f>
        <v>0</v>
      </c>
      <c r="W7" s="110">
        <f>COUNTIFS('Absolutní-BODY'!$D$2:$D$161,A7,'Absolutní-BODY'!$G$2:$G$161,$I$2)</f>
        <v>0</v>
      </c>
      <c r="X7" s="110">
        <f>COUNTIFS('Absolutní-BODY'!$D$2:$D$161,A7,'Absolutní-BODY'!$G$2:$G$161,$J$2)</f>
        <v>0</v>
      </c>
      <c r="Y7" s="110">
        <f>COUNTIFS('Absolutní-BODY'!$D$2:$D$161,A7,'Absolutní-BODY'!$G$2:$G$161,$K$2)</f>
        <v>0</v>
      </c>
      <c r="AA7" s="305" t="s">
        <v>3808</v>
      </c>
      <c r="AB7" s="382" t="s">
        <v>4221</v>
      </c>
      <c r="AC7" s="382" t="s">
        <v>4222</v>
      </c>
      <c r="AD7" s="382" t="s">
        <v>4223</v>
      </c>
      <c r="AE7" s="382" t="s">
        <v>4224</v>
      </c>
      <c r="AF7" s="382" t="s">
        <v>4225</v>
      </c>
      <c r="AG7" s="512" t="s">
        <v>4226</v>
      </c>
    </row>
    <row r="8" spans="1:33" x14ac:dyDescent="0.25">
      <c r="A8" s="499" t="s">
        <v>3065</v>
      </c>
      <c r="B8" s="111" t="str">
        <f t="shared" si="1"/>
        <v/>
      </c>
      <c r="C8" s="110" t="str">
        <f t="shared" si="2"/>
        <v/>
      </c>
      <c r="D8" s="110" t="str">
        <f t="shared" si="3"/>
        <v/>
      </c>
      <c r="E8" s="110" t="str">
        <f t="shared" si="4"/>
        <v/>
      </c>
      <c r="F8" s="110" t="str">
        <f t="shared" si="5"/>
        <v/>
      </c>
      <c r="G8" s="112" t="str">
        <f t="shared" si="6"/>
        <v/>
      </c>
      <c r="H8" s="110" t="str">
        <f t="shared" si="7"/>
        <v/>
      </c>
      <c r="I8" s="110" t="str">
        <f t="shared" si="8"/>
        <v/>
      </c>
      <c r="J8" s="110" t="str">
        <f t="shared" si="9"/>
        <v/>
      </c>
      <c r="K8" s="112" t="str">
        <f t="shared" si="10"/>
        <v/>
      </c>
      <c r="L8" s="113">
        <f t="shared" si="11"/>
        <v>0</v>
      </c>
      <c r="M8" s="103">
        <f t="shared" si="12"/>
        <v>0</v>
      </c>
      <c r="N8" s="103">
        <f t="shared" si="13"/>
        <v>0</v>
      </c>
      <c r="P8" s="110">
        <f>COUNTIFS('Absolutní-BODY'!$D$2:$D$161,A8,'Absolutní-BODY'!$G$2:$G$161,$B$2)</f>
        <v>0</v>
      </c>
      <c r="Q8" s="110">
        <f>COUNTIFS('Absolutní-BODY'!$D$2:$D$161,A8,'Absolutní-BODY'!$G$2:$G$161,$C$2)</f>
        <v>0</v>
      </c>
      <c r="R8" s="110">
        <f>COUNTIFS('Absolutní-BODY'!$D$2:$D$161,A8,'Absolutní-BODY'!$G$2:$G$161,$D$2)</f>
        <v>0</v>
      </c>
      <c r="S8" s="110">
        <f>COUNTIFS('Absolutní-BODY'!$D$2:$D$161,A8,'Absolutní-BODY'!$G$2:$G$161,$E$2)</f>
        <v>0</v>
      </c>
      <c r="T8" s="110">
        <f>COUNTIFS('Absolutní-BODY'!$D$2:$D$161,A8,'Absolutní-BODY'!$G$2:$G$161,$F$2)</f>
        <v>0</v>
      </c>
      <c r="U8" s="110">
        <f>COUNTIFS('Absolutní-BODY'!$D$2:$D$161,A8,'Absolutní-BODY'!$G$2:$G$161,$G$2)</f>
        <v>0</v>
      </c>
      <c r="V8" s="110">
        <f>COUNTIFS('Absolutní-BODY'!$D$2:$D$161,A8,'Absolutní-BODY'!$G$2:$G$161,$H$2)</f>
        <v>0</v>
      </c>
      <c r="W8" s="110">
        <f>COUNTIFS('Absolutní-BODY'!$D$2:$D$161,A8,'Absolutní-BODY'!$G$2:$G$161,$I$2)</f>
        <v>0</v>
      </c>
      <c r="X8" s="110">
        <f>COUNTIFS('Absolutní-BODY'!$D$2:$D$161,A8,'Absolutní-BODY'!$G$2:$G$161,$J$2)</f>
        <v>0</v>
      </c>
      <c r="Y8" s="110">
        <f>COUNTIFS('Absolutní-BODY'!$D$2:$D$161,A8,'Absolutní-BODY'!$G$2:$G$161,$K$2)</f>
        <v>0</v>
      </c>
      <c r="AA8" s="305"/>
      <c r="AB8" s="382"/>
      <c r="AC8" s="382"/>
      <c r="AD8" s="382"/>
      <c r="AE8" s="382"/>
      <c r="AF8" s="382"/>
      <c r="AG8" s="512"/>
    </row>
    <row r="9" spans="1:33" x14ac:dyDescent="0.25">
      <c r="A9" s="499" t="s">
        <v>3443</v>
      </c>
      <c r="B9" s="111" t="str">
        <f t="shared" si="1"/>
        <v/>
      </c>
      <c r="C9" s="110" t="str">
        <f t="shared" si="2"/>
        <v/>
      </c>
      <c r="D9" s="110" t="str">
        <f t="shared" si="3"/>
        <v/>
      </c>
      <c r="E9" s="110" t="str">
        <f t="shared" si="4"/>
        <v/>
      </c>
      <c r="F9" s="110" t="str">
        <f t="shared" si="5"/>
        <v/>
      </c>
      <c r="G9" s="112" t="str">
        <f t="shared" si="6"/>
        <v/>
      </c>
      <c r="H9" s="110" t="str">
        <f t="shared" si="7"/>
        <v/>
      </c>
      <c r="I9" s="110" t="str">
        <f t="shared" si="8"/>
        <v/>
      </c>
      <c r="J9" s="110" t="str">
        <f t="shared" si="9"/>
        <v/>
      </c>
      <c r="K9" s="112" t="str">
        <f t="shared" si="10"/>
        <v/>
      </c>
      <c r="L9" s="113">
        <f t="shared" si="11"/>
        <v>0</v>
      </c>
      <c r="M9" s="103">
        <f t="shared" si="12"/>
        <v>0</v>
      </c>
      <c r="N9" s="103">
        <f t="shared" si="13"/>
        <v>0</v>
      </c>
      <c r="P9" s="110">
        <f>COUNTIFS('Absolutní-BODY'!$D$2:$D$161,A9,'Absolutní-BODY'!$G$2:$G$161,$B$2)</f>
        <v>0</v>
      </c>
      <c r="Q9" s="110">
        <f>COUNTIFS('Absolutní-BODY'!$D$2:$D$161,A9,'Absolutní-BODY'!$G$2:$G$161,$C$2)</f>
        <v>0</v>
      </c>
      <c r="R9" s="110">
        <f>COUNTIFS('Absolutní-BODY'!$D$2:$D$161,A9,'Absolutní-BODY'!$G$2:$G$161,$D$2)</f>
        <v>0</v>
      </c>
      <c r="S9" s="110">
        <f>COUNTIFS('Absolutní-BODY'!$D$2:$D$161,A9,'Absolutní-BODY'!$G$2:$G$161,$E$2)</f>
        <v>0</v>
      </c>
      <c r="T9" s="110">
        <f>COUNTIFS('Absolutní-BODY'!$D$2:$D$161,A9,'Absolutní-BODY'!$G$2:$G$161,$F$2)</f>
        <v>0</v>
      </c>
      <c r="U9" s="110">
        <f>COUNTIFS('Absolutní-BODY'!$D$2:$D$161,A9,'Absolutní-BODY'!$G$2:$G$161,$G$2)</f>
        <v>0</v>
      </c>
      <c r="V9" s="110">
        <f>COUNTIFS('Absolutní-BODY'!$D$2:$D$161,A9,'Absolutní-BODY'!$G$2:$G$161,$H$2)</f>
        <v>0</v>
      </c>
      <c r="W9" s="110">
        <f>COUNTIFS('Absolutní-BODY'!$D$2:$D$161,A9,'Absolutní-BODY'!$G$2:$G$161,$I$2)</f>
        <v>0</v>
      </c>
      <c r="X9" s="110">
        <f>COUNTIFS('Absolutní-BODY'!$D$2:$D$161,A9,'Absolutní-BODY'!$G$2:$G$161,$J$2)</f>
        <v>0</v>
      </c>
      <c r="Y9" s="110">
        <f>COUNTIFS('Absolutní-BODY'!$D$2:$D$161,A9,'Absolutní-BODY'!$G$2:$G$161,$K$2)</f>
        <v>0</v>
      </c>
      <c r="AA9" s="304" t="s">
        <v>3660</v>
      </c>
      <c r="AB9" s="111"/>
      <c r="AC9" s="111"/>
      <c r="AD9" s="111"/>
      <c r="AE9" s="111"/>
      <c r="AF9" s="111"/>
      <c r="AG9" s="512"/>
    </row>
    <row r="10" spans="1:33" x14ac:dyDescent="0.25">
      <c r="A10" s="499" t="s">
        <v>166</v>
      </c>
      <c r="B10" s="111">
        <f t="shared" si="1"/>
        <v>1</v>
      </c>
      <c r="C10" s="110">
        <f t="shared" si="2"/>
        <v>2</v>
      </c>
      <c r="D10" s="110">
        <f t="shared" si="3"/>
        <v>2</v>
      </c>
      <c r="E10" s="110">
        <f t="shared" si="4"/>
        <v>2</v>
      </c>
      <c r="F10" s="110">
        <f t="shared" si="5"/>
        <v>1</v>
      </c>
      <c r="G10" s="112" t="str">
        <f t="shared" si="6"/>
        <v/>
      </c>
      <c r="H10" s="110" t="str">
        <f t="shared" si="7"/>
        <v/>
      </c>
      <c r="I10" s="110">
        <f t="shared" si="8"/>
        <v>1</v>
      </c>
      <c r="J10" s="110" t="str">
        <f t="shared" si="9"/>
        <v/>
      </c>
      <c r="K10" s="112" t="str">
        <f t="shared" si="10"/>
        <v/>
      </c>
      <c r="L10" s="113">
        <f t="shared" si="11"/>
        <v>2100</v>
      </c>
      <c r="M10" s="103">
        <f t="shared" si="12"/>
        <v>2000</v>
      </c>
      <c r="N10" s="103">
        <f t="shared" si="13"/>
        <v>100</v>
      </c>
      <c r="P10" s="110">
        <f>COUNTIFS('Absolutní-BODY'!$D$2:$D$161,A10,'Absolutní-BODY'!$G$2:$G$161,$B$2)</f>
        <v>1</v>
      </c>
      <c r="Q10" s="110">
        <f>COUNTIFS('Absolutní-BODY'!$D$2:$D$161,A10,'Absolutní-BODY'!$G$2:$G$161,$C$2)</f>
        <v>2</v>
      </c>
      <c r="R10" s="110">
        <f>COUNTIFS('Absolutní-BODY'!$D$2:$D$161,A10,'Absolutní-BODY'!$G$2:$G$161,$D$2)</f>
        <v>2</v>
      </c>
      <c r="S10" s="110">
        <f>COUNTIFS('Absolutní-BODY'!$D$2:$D$161,A10,'Absolutní-BODY'!$G$2:$G$161,$E$2)</f>
        <v>2</v>
      </c>
      <c r="T10" s="110">
        <f>COUNTIFS('Absolutní-BODY'!$D$2:$D$161,A10,'Absolutní-BODY'!$G$2:$G$161,$F$2)</f>
        <v>1</v>
      </c>
      <c r="U10" s="110">
        <f>COUNTIFS('Absolutní-BODY'!$D$2:$D$161,A10,'Absolutní-BODY'!$G$2:$G$161,$G$2)</f>
        <v>0</v>
      </c>
      <c r="V10" s="110">
        <f>COUNTIFS('Absolutní-BODY'!$D$2:$D$161,A10,'Absolutní-BODY'!$G$2:$G$161,$H$2)</f>
        <v>0</v>
      </c>
      <c r="W10" s="110">
        <f>COUNTIFS('Absolutní-BODY'!$D$2:$D$161,A10,'Absolutní-BODY'!$G$2:$G$161,$I$2)</f>
        <v>1</v>
      </c>
      <c r="X10" s="110">
        <f>COUNTIFS('Absolutní-BODY'!$D$2:$D$161,A10,'Absolutní-BODY'!$G$2:$G$161,$J$2)</f>
        <v>0</v>
      </c>
      <c r="Y10" s="110">
        <f>COUNTIFS('Absolutní-BODY'!$D$2:$D$161,A10,'Absolutní-BODY'!$G$2:$G$161,$K$2)</f>
        <v>0</v>
      </c>
      <c r="AA10" s="305" t="s">
        <v>3808</v>
      </c>
      <c r="AB10" s="382" t="s">
        <v>4230</v>
      </c>
      <c r="AC10" s="382"/>
      <c r="AD10" s="382" t="s">
        <v>4229</v>
      </c>
      <c r="AE10" s="382" t="s">
        <v>4228</v>
      </c>
      <c r="AF10" s="382" t="s">
        <v>4227</v>
      </c>
      <c r="AG10" s="512" t="s">
        <v>3729</v>
      </c>
    </row>
    <row r="11" spans="1:33" x14ac:dyDescent="0.25">
      <c r="A11" s="499" t="s">
        <v>413</v>
      </c>
      <c r="B11" s="111" t="str">
        <f t="shared" si="1"/>
        <v/>
      </c>
      <c r="C11" s="110" t="str">
        <f t="shared" si="2"/>
        <v/>
      </c>
      <c r="D11" s="110" t="str">
        <f t="shared" si="3"/>
        <v/>
      </c>
      <c r="E11" s="110" t="str">
        <f t="shared" si="4"/>
        <v/>
      </c>
      <c r="F11" s="110" t="str">
        <f t="shared" si="5"/>
        <v/>
      </c>
      <c r="G11" s="112" t="str">
        <f t="shared" si="6"/>
        <v/>
      </c>
      <c r="H11" s="110" t="str">
        <f t="shared" si="7"/>
        <v/>
      </c>
      <c r="I11" s="110" t="str">
        <f t="shared" si="8"/>
        <v/>
      </c>
      <c r="J11" s="110" t="str">
        <f t="shared" si="9"/>
        <v/>
      </c>
      <c r="K11" s="112" t="str">
        <f t="shared" si="10"/>
        <v/>
      </c>
      <c r="L11" s="113">
        <f t="shared" si="11"/>
        <v>0</v>
      </c>
      <c r="M11" s="103">
        <f t="shared" si="12"/>
        <v>0</v>
      </c>
      <c r="N11" s="103">
        <f t="shared" si="13"/>
        <v>0</v>
      </c>
      <c r="P11" s="110">
        <f>COUNTIFS('Absolutní-BODY'!$D$2:$D$161,A11,'Absolutní-BODY'!$G$2:$G$161,$B$2)</f>
        <v>0</v>
      </c>
      <c r="Q11" s="110">
        <f>COUNTIFS('Absolutní-BODY'!$D$2:$D$161,A11,'Absolutní-BODY'!$G$2:$G$161,$C$2)</f>
        <v>0</v>
      </c>
      <c r="R11" s="110">
        <f>COUNTIFS('Absolutní-BODY'!$D$2:$D$161,A11,'Absolutní-BODY'!$G$2:$G$161,$D$2)</f>
        <v>0</v>
      </c>
      <c r="S11" s="110">
        <f>COUNTIFS('Absolutní-BODY'!$D$2:$D$161,A11,'Absolutní-BODY'!$G$2:$G$161,$E$2)</f>
        <v>0</v>
      </c>
      <c r="T11" s="110">
        <f>COUNTIFS('Absolutní-BODY'!$D$2:$D$161,A11,'Absolutní-BODY'!$G$2:$G$161,$F$2)</f>
        <v>0</v>
      </c>
      <c r="U11" s="110">
        <f>COUNTIFS('Absolutní-BODY'!$D$2:$D$161,A11,'Absolutní-BODY'!$G$2:$G$161,$G$2)</f>
        <v>0</v>
      </c>
      <c r="V11" s="110">
        <f>COUNTIFS('Absolutní-BODY'!$D$2:$D$161,A11,'Absolutní-BODY'!$G$2:$G$161,$H$2)</f>
        <v>0</v>
      </c>
      <c r="W11" s="110">
        <f>COUNTIFS('Absolutní-BODY'!$D$2:$D$161,A11,'Absolutní-BODY'!$G$2:$G$161,$I$2)</f>
        <v>0</v>
      </c>
      <c r="X11" s="110">
        <f>COUNTIFS('Absolutní-BODY'!$D$2:$D$161,A11,'Absolutní-BODY'!$G$2:$G$161,$J$2)</f>
        <v>0</v>
      </c>
      <c r="Y11" s="110">
        <f>COUNTIFS('Absolutní-BODY'!$D$2:$D$161,A11,'Absolutní-BODY'!$G$2:$G$161,$K$2)</f>
        <v>0</v>
      </c>
      <c r="AA11" s="305"/>
      <c r="AB11" s="382"/>
      <c r="AC11" s="382"/>
      <c r="AD11" s="382"/>
      <c r="AE11" s="382"/>
      <c r="AF11" s="382"/>
      <c r="AG11" s="512"/>
    </row>
    <row r="12" spans="1:33" x14ac:dyDescent="0.25">
      <c r="A12" s="499" t="s">
        <v>880</v>
      </c>
      <c r="B12" s="111" t="str">
        <f t="shared" si="1"/>
        <v/>
      </c>
      <c r="C12" s="110" t="str">
        <f t="shared" si="2"/>
        <v/>
      </c>
      <c r="D12" s="110" t="str">
        <f t="shared" si="3"/>
        <v/>
      </c>
      <c r="E12" s="110" t="str">
        <f t="shared" si="4"/>
        <v/>
      </c>
      <c r="F12" s="110" t="str">
        <f t="shared" si="5"/>
        <v/>
      </c>
      <c r="G12" s="112" t="str">
        <f t="shared" si="6"/>
        <v/>
      </c>
      <c r="H12" s="110" t="str">
        <f t="shared" si="7"/>
        <v/>
      </c>
      <c r="I12" s="110" t="str">
        <f t="shared" si="8"/>
        <v/>
      </c>
      <c r="J12" s="110" t="str">
        <f t="shared" si="9"/>
        <v/>
      </c>
      <c r="K12" s="112" t="str">
        <f t="shared" si="10"/>
        <v/>
      </c>
      <c r="L12" s="113">
        <f t="shared" si="11"/>
        <v>0</v>
      </c>
      <c r="M12" s="103">
        <f t="shared" si="12"/>
        <v>0</v>
      </c>
      <c r="N12" s="103">
        <f t="shared" si="13"/>
        <v>0</v>
      </c>
      <c r="P12" s="110">
        <f>COUNTIFS('Absolutní-BODY'!$D$2:$D$161,A12,'Absolutní-BODY'!$G$2:$G$161,$B$2)</f>
        <v>0</v>
      </c>
      <c r="Q12" s="110">
        <f>COUNTIFS('Absolutní-BODY'!$D$2:$D$161,A12,'Absolutní-BODY'!$G$2:$G$161,$C$2)</f>
        <v>0</v>
      </c>
      <c r="R12" s="110">
        <f>COUNTIFS('Absolutní-BODY'!$D$2:$D$161,A12,'Absolutní-BODY'!$G$2:$G$161,$D$2)</f>
        <v>0</v>
      </c>
      <c r="S12" s="110">
        <f>COUNTIFS('Absolutní-BODY'!$D$2:$D$161,A12,'Absolutní-BODY'!$G$2:$G$161,$E$2)</f>
        <v>0</v>
      </c>
      <c r="T12" s="110">
        <f>COUNTIFS('Absolutní-BODY'!$D$2:$D$161,A12,'Absolutní-BODY'!$G$2:$G$161,$F$2)</f>
        <v>0</v>
      </c>
      <c r="U12" s="110">
        <f>COUNTIFS('Absolutní-BODY'!$D$2:$D$161,A12,'Absolutní-BODY'!$G$2:$G$161,$G$2)</f>
        <v>0</v>
      </c>
      <c r="V12" s="110">
        <f>COUNTIFS('Absolutní-BODY'!$D$2:$D$161,A12,'Absolutní-BODY'!$G$2:$G$161,$H$2)</f>
        <v>0</v>
      </c>
      <c r="W12" s="110">
        <f>COUNTIFS('Absolutní-BODY'!$D$2:$D$161,A12,'Absolutní-BODY'!$G$2:$G$161,$I$2)</f>
        <v>0</v>
      </c>
      <c r="X12" s="110">
        <f>COUNTIFS('Absolutní-BODY'!$D$2:$D$161,A12,'Absolutní-BODY'!$G$2:$G$161,$J$2)</f>
        <v>0</v>
      </c>
      <c r="Y12" s="110">
        <f>COUNTIFS('Absolutní-BODY'!$D$2:$D$161,A12,'Absolutní-BODY'!$G$2:$G$161,$K$2)</f>
        <v>0</v>
      </c>
      <c r="AA12" s="304" t="s">
        <v>3662</v>
      </c>
      <c r="AB12" s="111"/>
      <c r="AC12" s="111"/>
      <c r="AD12" s="111"/>
      <c r="AE12" s="111"/>
      <c r="AF12" s="111"/>
      <c r="AG12" s="512"/>
    </row>
    <row r="13" spans="1:33" ht="15.75" thickBot="1" x14ac:dyDescent="0.3">
      <c r="A13" s="499" t="s">
        <v>3606</v>
      </c>
      <c r="B13" s="111" t="str">
        <f t="shared" si="1"/>
        <v/>
      </c>
      <c r="C13" s="110" t="str">
        <f t="shared" si="2"/>
        <v/>
      </c>
      <c r="D13" s="110" t="str">
        <f t="shared" si="3"/>
        <v/>
      </c>
      <c r="E13" s="110" t="str">
        <f t="shared" si="4"/>
        <v/>
      </c>
      <c r="F13" s="110" t="str">
        <f t="shared" si="5"/>
        <v/>
      </c>
      <c r="G13" s="112" t="str">
        <f t="shared" si="6"/>
        <v/>
      </c>
      <c r="H13" s="110" t="str">
        <f t="shared" si="7"/>
        <v/>
      </c>
      <c r="I13" s="110" t="str">
        <f t="shared" si="8"/>
        <v/>
      </c>
      <c r="J13" s="110" t="str">
        <f t="shared" si="9"/>
        <v/>
      </c>
      <c r="K13" s="112" t="str">
        <f t="shared" si="10"/>
        <v/>
      </c>
      <c r="L13" s="113">
        <f t="shared" si="11"/>
        <v>0</v>
      </c>
      <c r="M13" s="103">
        <f t="shared" si="12"/>
        <v>0</v>
      </c>
      <c r="N13" s="103">
        <f t="shared" si="13"/>
        <v>0</v>
      </c>
      <c r="P13" s="110">
        <f>COUNTIFS('Absolutní-BODY'!$D$2:$D$161,A13,'Absolutní-BODY'!$G$2:$G$161,$B$2)</f>
        <v>0</v>
      </c>
      <c r="Q13" s="110">
        <f>COUNTIFS('Absolutní-BODY'!$D$2:$D$161,A13,'Absolutní-BODY'!$G$2:$G$161,$C$2)</f>
        <v>0</v>
      </c>
      <c r="R13" s="110">
        <f>COUNTIFS('Absolutní-BODY'!$D$2:$D$161,A13,'Absolutní-BODY'!$G$2:$G$161,$D$2)</f>
        <v>0</v>
      </c>
      <c r="S13" s="110">
        <f>COUNTIFS('Absolutní-BODY'!$D$2:$D$161,A13,'Absolutní-BODY'!$G$2:$G$161,$E$2)</f>
        <v>0</v>
      </c>
      <c r="T13" s="110">
        <f>COUNTIFS('Absolutní-BODY'!$D$2:$D$161,A13,'Absolutní-BODY'!$G$2:$G$161,$F$2)</f>
        <v>0</v>
      </c>
      <c r="U13" s="110">
        <f>COUNTIFS('Absolutní-BODY'!$D$2:$D$161,A13,'Absolutní-BODY'!$G$2:$G$161,$G$2)</f>
        <v>0</v>
      </c>
      <c r="V13" s="110">
        <f>COUNTIFS('Absolutní-BODY'!$D$2:$D$161,A13,'Absolutní-BODY'!$G$2:$G$161,$H$2)</f>
        <v>0</v>
      </c>
      <c r="W13" s="110">
        <f>COUNTIFS('Absolutní-BODY'!$D$2:$D$161,A13,'Absolutní-BODY'!$G$2:$G$161,$I$2)</f>
        <v>0</v>
      </c>
      <c r="X13" s="110">
        <f>COUNTIFS('Absolutní-BODY'!$D$2:$D$161,A13,'Absolutní-BODY'!$G$2:$G$161,$J$2)</f>
        <v>0</v>
      </c>
      <c r="Y13" s="110">
        <f>COUNTIFS('Absolutní-BODY'!$D$2:$D$161,A13,'Absolutní-BODY'!$G$2:$G$161,$K$2)</f>
        <v>0</v>
      </c>
      <c r="AA13" s="389" t="s">
        <v>3808</v>
      </c>
      <c r="AB13" s="390" t="s">
        <v>4231</v>
      </c>
      <c r="AC13" s="390" t="s">
        <v>4223</v>
      </c>
      <c r="AD13" s="390" t="s">
        <v>3659</v>
      </c>
      <c r="AE13" s="390" t="s">
        <v>4226</v>
      </c>
      <c r="AF13" s="390" t="s">
        <v>4232</v>
      </c>
      <c r="AG13" s="513" t="s">
        <v>3661</v>
      </c>
    </row>
    <row r="14" spans="1:33" x14ac:dyDescent="0.25">
      <c r="A14" s="499" t="s">
        <v>3619</v>
      </c>
      <c r="B14" s="111" t="str">
        <f t="shared" si="1"/>
        <v/>
      </c>
      <c r="C14" s="110" t="str">
        <f t="shared" si="2"/>
        <v/>
      </c>
      <c r="D14" s="110" t="str">
        <f t="shared" si="3"/>
        <v/>
      </c>
      <c r="E14" s="110" t="str">
        <f t="shared" si="4"/>
        <v/>
      </c>
      <c r="F14" s="110" t="str">
        <f t="shared" si="5"/>
        <v/>
      </c>
      <c r="G14" s="112" t="str">
        <f t="shared" si="6"/>
        <v/>
      </c>
      <c r="H14" s="110" t="str">
        <f t="shared" si="7"/>
        <v/>
      </c>
      <c r="I14" s="110" t="str">
        <f t="shared" si="8"/>
        <v/>
      </c>
      <c r="J14" s="110" t="str">
        <f t="shared" si="9"/>
        <v/>
      </c>
      <c r="K14" s="112" t="str">
        <f t="shared" si="10"/>
        <v/>
      </c>
      <c r="L14" s="113">
        <f t="shared" si="11"/>
        <v>0</v>
      </c>
      <c r="M14" s="103">
        <f t="shared" si="12"/>
        <v>0</v>
      </c>
      <c r="N14" s="103">
        <f t="shared" si="13"/>
        <v>0</v>
      </c>
      <c r="P14" s="110">
        <f>COUNTIFS('Absolutní-BODY'!$D$2:$D$161,A14,'Absolutní-BODY'!$G$2:$G$161,$B$2)</f>
        <v>0</v>
      </c>
      <c r="Q14" s="110">
        <f>COUNTIFS('Absolutní-BODY'!$D$2:$D$161,A14,'Absolutní-BODY'!$G$2:$G$161,$C$2)</f>
        <v>0</v>
      </c>
      <c r="R14" s="110">
        <f>COUNTIFS('Absolutní-BODY'!$D$2:$D$161,A14,'Absolutní-BODY'!$G$2:$G$161,$D$2)</f>
        <v>0</v>
      </c>
      <c r="S14" s="110">
        <f>COUNTIFS('Absolutní-BODY'!$D$2:$D$161,A14,'Absolutní-BODY'!$G$2:$G$161,$E$2)</f>
        <v>0</v>
      </c>
      <c r="T14" s="110">
        <f>COUNTIFS('Absolutní-BODY'!$D$2:$D$161,A14,'Absolutní-BODY'!$G$2:$G$161,$F$2)</f>
        <v>0</v>
      </c>
      <c r="U14" s="110">
        <f>COUNTIFS('Absolutní-BODY'!$D$2:$D$161,A14,'Absolutní-BODY'!$G$2:$G$161,$G$2)</f>
        <v>0</v>
      </c>
      <c r="V14" s="110">
        <f>COUNTIFS('Absolutní-BODY'!$D$2:$D$161,A14,'Absolutní-BODY'!$G$2:$G$161,$H$2)</f>
        <v>0</v>
      </c>
      <c r="W14" s="110">
        <f>COUNTIFS('Absolutní-BODY'!$D$2:$D$161,A14,'Absolutní-BODY'!$G$2:$G$161,$I$2)</f>
        <v>0</v>
      </c>
      <c r="X14" s="110">
        <f>COUNTIFS('Absolutní-BODY'!$D$2:$D$161,A14,'Absolutní-BODY'!$G$2:$G$161,$J$2)</f>
        <v>0</v>
      </c>
      <c r="Y14" s="110">
        <f>COUNTIFS('Absolutní-BODY'!$D$2:$D$161,A14,'Absolutní-BODY'!$G$2:$G$161,$K$2)</f>
        <v>0</v>
      </c>
      <c r="AB14" s="376"/>
      <c r="AC14" s="376"/>
    </row>
    <row r="15" spans="1:33" x14ac:dyDescent="0.25">
      <c r="A15" s="499" t="s">
        <v>3048</v>
      </c>
      <c r="B15" s="111" t="str">
        <f t="shared" si="1"/>
        <v/>
      </c>
      <c r="C15" s="110" t="str">
        <f t="shared" si="2"/>
        <v/>
      </c>
      <c r="D15" s="110" t="str">
        <f t="shared" si="3"/>
        <v/>
      </c>
      <c r="E15" s="110" t="str">
        <f t="shared" si="4"/>
        <v/>
      </c>
      <c r="F15" s="110" t="str">
        <f t="shared" si="5"/>
        <v/>
      </c>
      <c r="G15" s="112" t="str">
        <f t="shared" si="6"/>
        <v/>
      </c>
      <c r="H15" s="110" t="str">
        <f t="shared" si="7"/>
        <v/>
      </c>
      <c r="I15" s="110" t="str">
        <f t="shared" si="8"/>
        <v/>
      </c>
      <c r="J15" s="110" t="str">
        <f t="shared" si="9"/>
        <v/>
      </c>
      <c r="K15" s="112" t="str">
        <f t="shared" si="10"/>
        <v/>
      </c>
      <c r="L15" s="113">
        <f t="shared" si="11"/>
        <v>0</v>
      </c>
      <c r="M15" s="103">
        <f t="shared" si="12"/>
        <v>0</v>
      </c>
      <c r="N15" s="103">
        <f t="shared" si="13"/>
        <v>0</v>
      </c>
      <c r="P15" s="110">
        <f>COUNTIFS('Absolutní-BODY'!$D$2:$D$161,A15,'Absolutní-BODY'!$G$2:$G$161,$B$2)</f>
        <v>0</v>
      </c>
      <c r="Q15" s="110">
        <f>COUNTIFS('Absolutní-BODY'!$D$2:$D$161,A15,'Absolutní-BODY'!$G$2:$G$161,$C$2)</f>
        <v>0</v>
      </c>
      <c r="R15" s="110">
        <f>COUNTIFS('Absolutní-BODY'!$D$2:$D$161,A15,'Absolutní-BODY'!$G$2:$G$161,$D$2)</f>
        <v>0</v>
      </c>
      <c r="S15" s="110">
        <f>COUNTIFS('Absolutní-BODY'!$D$2:$D$161,A15,'Absolutní-BODY'!$G$2:$G$161,$E$2)</f>
        <v>0</v>
      </c>
      <c r="T15" s="110">
        <f>COUNTIFS('Absolutní-BODY'!$D$2:$D$161,A15,'Absolutní-BODY'!$G$2:$G$161,$F$2)</f>
        <v>0</v>
      </c>
      <c r="U15" s="110">
        <f>COUNTIFS('Absolutní-BODY'!$D$2:$D$161,A15,'Absolutní-BODY'!$G$2:$G$161,$G$2)</f>
        <v>0</v>
      </c>
      <c r="V15" s="110">
        <f>COUNTIFS('Absolutní-BODY'!$D$2:$D$161,A15,'Absolutní-BODY'!$G$2:$G$161,$H$2)</f>
        <v>0</v>
      </c>
      <c r="W15" s="110">
        <f>COUNTIFS('Absolutní-BODY'!$D$2:$D$161,A15,'Absolutní-BODY'!$G$2:$G$161,$I$2)</f>
        <v>0</v>
      </c>
      <c r="X15" s="110">
        <f>COUNTIFS('Absolutní-BODY'!$D$2:$D$161,A15,'Absolutní-BODY'!$G$2:$G$161,$J$2)</f>
        <v>0</v>
      </c>
      <c r="Y15" s="110">
        <f>COUNTIFS('Absolutní-BODY'!$D$2:$D$161,A15,'Absolutní-BODY'!$G$2:$G$161,$K$2)</f>
        <v>0</v>
      </c>
      <c r="AA15" t="s">
        <v>3667</v>
      </c>
    </row>
    <row r="16" spans="1:33" x14ac:dyDescent="0.25">
      <c r="A16" s="499" t="s">
        <v>1750</v>
      </c>
      <c r="B16" s="111" t="str">
        <f t="shared" si="1"/>
        <v/>
      </c>
      <c r="C16" s="110" t="str">
        <f t="shared" si="2"/>
        <v/>
      </c>
      <c r="D16" s="110" t="str">
        <f t="shared" si="3"/>
        <v/>
      </c>
      <c r="E16" s="110" t="str">
        <f t="shared" si="4"/>
        <v/>
      </c>
      <c r="F16" s="110" t="str">
        <f t="shared" si="5"/>
        <v/>
      </c>
      <c r="G16" s="112" t="str">
        <f t="shared" si="6"/>
        <v/>
      </c>
      <c r="H16" s="110" t="str">
        <f t="shared" si="7"/>
        <v/>
      </c>
      <c r="I16" s="110" t="str">
        <f t="shared" si="8"/>
        <v/>
      </c>
      <c r="J16" s="110" t="str">
        <f t="shared" si="9"/>
        <v/>
      </c>
      <c r="K16" s="112" t="str">
        <f t="shared" si="10"/>
        <v/>
      </c>
      <c r="L16" s="113">
        <f t="shared" si="11"/>
        <v>0</v>
      </c>
      <c r="M16" s="103">
        <f t="shared" si="12"/>
        <v>0</v>
      </c>
      <c r="N16" s="103">
        <f t="shared" si="13"/>
        <v>0</v>
      </c>
      <c r="P16" s="110">
        <f>COUNTIFS('Absolutní-BODY'!$D$2:$D$161,A16,'Absolutní-BODY'!$G$2:$G$161,$B$2)</f>
        <v>0</v>
      </c>
      <c r="Q16" s="110">
        <f>COUNTIFS('Absolutní-BODY'!$D$2:$D$161,A16,'Absolutní-BODY'!$G$2:$G$161,$C$2)</f>
        <v>0</v>
      </c>
      <c r="R16" s="110">
        <f>COUNTIFS('Absolutní-BODY'!$D$2:$D$161,A16,'Absolutní-BODY'!$G$2:$G$161,$D$2)</f>
        <v>0</v>
      </c>
      <c r="S16" s="110">
        <f>COUNTIFS('Absolutní-BODY'!$D$2:$D$161,A16,'Absolutní-BODY'!$G$2:$G$161,$E$2)</f>
        <v>0</v>
      </c>
      <c r="T16" s="110">
        <f>COUNTIFS('Absolutní-BODY'!$D$2:$D$161,A16,'Absolutní-BODY'!$G$2:$G$161,$F$2)</f>
        <v>0</v>
      </c>
      <c r="U16" s="110">
        <f>COUNTIFS('Absolutní-BODY'!$D$2:$D$161,A16,'Absolutní-BODY'!$G$2:$G$161,$G$2)</f>
        <v>0</v>
      </c>
      <c r="V16" s="110">
        <f>COUNTIFS('Absolutní-BODY'!$D$2:$D$161,A16,'Absolutní-BODY'!$G$2:$G$161,$H$2)</f>
        <v>0</v>
      </c>
      <c r="W16" s="110">
        <f>COUNTIFS('Absolutní-BODY'!$D$2:$D$161,A16,'Absolutní-BODY'!$G$2:$G$161,$I$2)</f>
        <v>0</v>
      </c>
      <c r="X16" s="110">
        <f>COUNTIFS('Absolutní-BODY'!$D$2:$D$161,A16,'Absolutní-BODY'!$G$2:$G$161,$J$2)</f>
        <v>0</v>
      </c>
      <c r="Y16" s="110">
        <f>COUNTIFS('Absolutní-BODY'!$D$2:$D$161,A16,'Absolutní-BODY'!$G$2:$G$161,$K$2)</f>
        <v>0</v>
      </c>
      <c r="AA16" t="s">
        <v>4064</v>
      </c>
    </row>
    <row r="17" spans="1:33" x14ac:dyDescent="0.25">
      <c r="A17" s="499" t="s">
        <v>911</v>
      </c>
      <c r="B17" s="111" t="str">
        <f t="shared" si="1"/>
        <v/>
      </c>
      <c r="C17" s="110" t="str">
        <f t="shared" si="2"/>
        <v/>
      </c>
      <c r="D17" s="110" t="str">
        <f t="shared" si="3"/>
        <v/>
      </c>
      <c r="E17" s="110" t="str">
        <f t="shared" si="4"/>
        <v/>
      </c>
      <c r="F17" s="110" t="str">
        <f t="shared" si="5"/>
        <v/>
      </c>
      <c r="G17" s="112" t="str">
        <f t="shared" si="6"/>
        <v/>
      </c>
      <c r="H17" s="110" t="str">
        <f t="shared" si="7"/>
        <v/>
      </c>
      <c r="I17" s="110" t="str">
        <f t="shared" si="8"/>
        <v/>
      </c>
      <c r="J17" s="110" t="str">
        <f t="shared" si="9"/>
        <v/>
      </c>
      <c r="K17" s="112" t="str">
        <f t="shared" si="10"/>
        <v/>
      </c>
      <c r="L17" s="113">
        <f t="shared" si="11"/>
        <v>0</v>
      </c>
      <c r="M17" s="103">
        <f t="shared" si="12"/>
        <v>0</v>
      </c>
      <c r="N17" s="103">
        <f t="shared" si="13"/>
        <v>0</v>
      </c>
      <c r="P17" s="110">
        <f>COUNTIFS('Absolutní-BODY'!$D$2:$D$161,A17,'Absolutní-BODY'!$G$2:$G$161,$B$2)</f>
        <v>0</v>
      </c>
      <c r="Q17" s="110">
        <f>COUNTIFS('Absolutní-BODY'!$D$2:$D$161,A17,'Absolutní-BODY'!$G$2:$G$161,$C$2)</f>
        <v>0</v>
      </c>
      <c r="R17" s="110">
        <f>COUNTIFS('Absolutní-BODY'!$D$2:$D$161,A17,'Absolutní-BODY'!$G$2:$G$161,$D$2)</f>
        <v>0</v>
      </c>
      <c r="S17" s="110">
        <f>COUNTIFS('Absolutní-BODY'!$D$2:$D$161,A17,'Absolutní-BODY'!$G$2:$G$161,$E$2)</f>
        <v>0</v>
      </c>
      <c r="T17" s="110">
        <f>COUNTIFS('Absolutní-BODY'!$D$2:$D$161,A17,'Absolutní-BODY'!$G$2:$G$161,$F$2)</f>
        <v>0</v>
      </c>
      <c r="U17" s="110">
        <f>COUNTIFS('Absolutní-BODY'!$D$2:$D$161,A17,'Absolutní-BODY'!$G$2:$G$161,$G$2)</f>
        <v>0</v>
      </c>
      <c r="V17" s="110">
        <f>COUNTIFS('Absolutní-BODY'!$D$2:$D$161,A17,'Absolutní-BODY'!$G$2:$G$161,$H$2)</f>
        <v>0</v>
      </c>
      <c r="W17" s="110">
        <f>COUNTIFS('Absolutní-BODY'!$D$2:$D$161,A17,'Absolutní-BODY'!$G$2:$G$161,$I$2)</f>
        <v>0</v>
      </c>
      <c r="X17" s="110">
        <f>COUNTIFS('Absolutní-BODY'!$D$2:$D$161,A17,'Absolutní-BODY'!$G$2:$G$161,$J$2)</f>
        <v>0</v>
      </c>
      <c r="Y17" s="110">
        <f>COUNTIFS('Absolutní-BODY'!$D$2:$D$161,A17,'Absolutní-BODY'!$G$2:$G$161,$K$2)</f>
        <v>0</v>
      </c>
      <c r="AA17" t="s">
        <v>3668</v>
      </c>
    </row>
    <row r="18" spans="1:33" x14ac:dyDescent="0.25">
      <c r="A18" s="499" t="s">
        <v>357</v>
      </c>
      <c r="B18" s="111" t="str">
        <f t="shared" si="1"/>
        <v/>
      </c>
      <c r="C18" s="110" t="str">
        <f t="shared" si="2"/>
        <v/>
      </c>
      <c r="D18" s="110" t="str">
        <f t="shared" si="3"/>
        <v/>
      </c>
      <c r="E18" s="110" t="str">
        <f t="shared" si="4"/>
        <v/>
      </c>
      <c r="F18" s="110" t="str">
        <f t="shared" si="5"/>
        <v/>
      </c>
      <c r="G18" s="112" t="str">
        <f t="shared" si="6"/>
        <v/>
      </c>
      <c r="H18" s="110" t="str">
        <f t="shared" si="7"/>
        <v/>
      </c>
      <c r="I18" s="110" t="str">
        <f t="shared" si="8"/>
        <v/>
      </c>
      <c r="J18" s="110" t="str">
        <f t="shared" si="9"/>
        <v/>
      </c>
      <c r="K18" s="112" t="str">
        <f t="shared" si="10"/>
        <v/>
      </c>
      <c r="L18" s="113">
        <f t="shared" si="11"/>
        <v>0</v>
      </c>
      <c r="M18" s="103">
        <f t="shared" si="12"/>
        <v>0</v>
      </c>
      <c r="N18" s="103">
        <f t="shared" si="13"/>
        <v>0</v>
      </c>
      <c r="P18" s="110">
        <f>COUNTIFS('Absolutní-BODY'!$D$2:$D$161,A18,'Absolutní-BODY'!$G$2:$G$161,$B$2)</f>
        <v>0</v>
      </c>
      <c r="Q18" s="110">
        <f>COUNTIFS('Absolutní-BODY'!$D$2:$D$161,A18,'Absolutní-BODY'!$G$2:$G$161,$C$2)</f>
        <v>0</v>
      </c>
      <c r="R18" s="110">
        <f>COUNTIFS('Absolutní-BODY'!$D$2:$D$161,A18,'Absolutní-BODY'!$G$2:$G$161,$D$2)</f>
        <v>0</v>
      </c>
      <c r="S18" s="110">
        <f>COUNTIFS('Absolutní-BODY'!$D$2:$D$161,A18,'Absolutní-BODY'!$G$2:$G$161,$E$2)</f>
        <v>0</v>
      </c>
      <c r="T18" s="110">
        <f>COUNTIFS('Absolutní-BODY'!$D$2:$D$161,A18,'Absolutní-BODY'!$G$2:$G$161,$F$2)</f>
        <v>0</v>
      </c>
      <c r="U18" s="110">
        <f>COUNTIFS('Absolutní-BODY'!$D$2:$D$161,A18,'Absolutní-BODY'!$G$2:$G$161,$G$2)</f>
        <v>0</v>
      </c>
      <c r="V18" s="110">
        <f>COUNTIFS('Absolutní-BODY'!$D$2:$D$161,A18,'Absolutní-BODY'!$G$2:$G$161,$H$2)</f>
        <v>0</v>
      </c>
      <c r="W18" s="110">
        <f>COUNTIFS('Absolutní-BODY'!$D$2:$D$161,A18,'Absolutní-BODY'!$G$2:$G$161,$I$2)</f>
        <v>0</v>
      </c>
      <c r="X18" s="110">
        <f>COUNTIFS('Absolutní-BODY'!$D$2:$D$161,A18,'Absolutní-BODY'!$G$2:$G$161,$J$2)</f>
        <v>0</v>
      </c>
      <c r="Y18" s="110">
        <f>COUNTIFS('Absolutní-BODY'!$D$2:$D$161,A18,'Absolutní-BODY'!$G$2:$G$161,$K$2)</f>
        <v>0</v>
      </c>
      <c r="AA18" s="359" t="s">
        <v>3669</v>
      </c>
    </row>
    <row r="19" spans="1:33" ht="15.75" thickBot="1" x14ac:dyDescent="0.3">
      <c r="A19" s="499" t="s">
        <v>419</v>
      </c>
      <c r="B19" s="111" t="str">
        <f t="shared" si="1"/>
        <v/>
      </c>
      <c r="C19" s="110" t="str">
        <f t="shared" si="2"/>
        <v/>
      </c>
      <c r="D19" s="110" t="str">
        <f t="shared" si="3"/>
        <v/>
      </c>
      <c r="E19" s="110" t="str">
        <f t="shared" si="4"/>
        <v/>
      </c>
      <c r="F19" s="110" t="str">
        <f t="shared" si="5"/>
        <v/>
      </c>
      <c r="G19" s="112" t="str">
        <f t="shared" si="6"/>
        <v/>
      </c>
      <c r="H19" s="110" t="str">
        <f t="shared" si="7"/>
        <v/>
      </c>
      <c r="I19" s="110" t="str">
        <f t="shared" si="8"/>
        <v/>
      </c>
      <c r="J19" s="110" t="str">
        <f t="shared" si="9"/>
        <v/>
      </c>
      <c r="K19" s="112" t="str">
        <f t="shared" si="10"/>
        <v/>
      </c>
      <c r="L19" s="113">
        <f t="shared" si="11"/>
        <v>0</v>
      </c>
      <c r="M19" s="103">
        <f t="shared" si="12"/>
        <v>0</v>
      </c>
      <c r="N19" s="103">
        <f t="shared" si="13"/>
        <v>0</v>
      </c>
      <c r="P19" s="110">
        <f>COUNTIFS('Absolutní-BODY'!$D$2:$D$161,A19,'Absolutní-BODY'!$G$2:$G$161,$B$2)</f>
        <v>0</v>
      </c>
      <c r="Q19" s="110">
        <f>COUNTIFS('Absolutní-BODY'!$D$2:$D$161,A19,'Absolutní-BODY'!$G$2:$G$161,$C$2)</f>
        <v>0</v>
      </c>
      <c r="R19" s="110">
        <f>COUNTIFS('Absolutní-BODY'!$D$2:$D$161,A19,'Absolutní-BODY'!$G$2:$G$161,$D$2)</f>
        <v>0</v>
      </c>
      <c r="S19" s="110">
        <f>COUNTIFS('Absolutní-BODY'!$D$2:$D$161,A19,'Absolutní-BODY'!$G$2:$G$161,$E$2)</f>
        <v>0</v>
      </c>
      <c r="T19" s="110">
        <f>COUNTIFS('Absolutní-BODY'!$D$2:$D$161,A19,'Absolutní-BODY'!$G$2:$G$161,$F$2)</f>
        <v>0</v>
      </c>
      <c r="U19" s="110">
        <f>COUNTIFS('Absolutní-BODY'!$D$2:$D$161,A19,'Absolutní-BODY'!$G$2:$G$161,$G$2)</f>
        <v>0</v>
      </c>
      <c r="V19" s="110">
        <f>COUNTIFS('Absolutní-BODY'!$D$2:$D$161,A19,'Absolutní-BODY'!$G$2:$G$161,$H$2)</f>
        <v>0</v>
      </c>
      <c r="W19" s="110">
        <f>COUNTIFS('Absolutní-BODY'!$D$2:$D$161,A19,'Absolutní-BODY'!$G$2:$G$161,$I$2)</f>
        <v>0</v>
      </c>
      <c r="X19" s="110">
        <f>COUNTIFS('Absolutní-BODY'!$D$2:$D$161,A19,'Absolutní-BODY'!$G$2:$G$161,$J$2)</f>
        <v>0</v>
      </c>
      <c r="Y19" s="110">
        <f>COUNTIFS('Absolutní-BODY'!$D$2:$D$161,A19,'Absolutní-BODY'!$G$2:$G$161,$K$2)</f>
        <v>0</v>
      </c>
    </row>
    <row r="20" spans="1:33" x14ac:dyDescent="0.25">
      <c r="A20" s="499" t="s">
        <v>284</v>
      </c>
      <c r="B20" s="111" t="str">
        <f t="shared" si="1"/>
        <v/>
      </c>
      <c r="C20" s="110" t="str">
        <f t="shared" si="2"/>
        <v/>
      </c>
      <c r="D20" s="110" t="str">
        <f t="shared" si="3"/>
        <v/>
      </c>
      <c r="E20" s="110" t="str">
        <f t="shared" si="4"/>
        <v/>
      </c>
      <c r="F20" s="110" t="str">
        <f t="shared" si="5"/>
        <v/>
      </c>
      <c r="G20" s="112" t="str">
        <f t="shared" si="6"/>
        <v/>
      </c>
      <c r="H20" s="110" t="str">
        <f t="shared" si="7"/>
        <v/>
      </c>
      <c r="I20" s="110" t="str">
        <f t="shared" si="8"/>
        <v/>
      </c>
      <c r="J20" s="110" t="str">
        <f t="shared" si="9"/>
        <v/>
      </c>
      <c r="K20" s="112" t="str">
        <f t="shared" si="10"/>
        <v/>
      </c>
      <c r="L20" s="113">
        <f t="shared" si="11"/>
        <v>0</v>
      </c>
      <c r="M20" s="103">
        <f t="shared" si="12"/>
        <v>0</v>
      </c>
      <c r="N20" s="103">
        <f t="shared" si="13"/>
        <v>0</v>
      </c>
      <c r="P20" s="110">
        <f>COUNTIFS('Absolutní-BODY'!$D$2:$D$161,A20,'Absolutní-BODY'!$G$2:$G$161,$B$2)</f>
        <v>0</v>
      </c>
      <c r="Q20" s="110">
        <f>COUNTIFS('Absolutní-BODY'!$D$2:$D$161,A20,'Absolutní-BODY'!$G$2:$G$161,$C$2)</f>
        <v>0</v>
      </c>
      <c r="R20" s="110">
        <f>COUNTIFS('Absolutní-BODY'!$D$2:$D$161,A20,'Absolutní-BODY'!$G$2:$G$161,$D$2)</f>
        <v>0</v>
      </c>
      <c r="S20" s="110">
        <f>COUNTIFS('Absolutní-BODY'!$D$2:$D$161,A20,'Absolutní-BODY'!$G$2:$G$161,$E$2)</f>
        <v>0</v>
      </c>
      <c r="T20" s="110">
        <f>COUNTIFS('Absolutní-BODY'!$D$2:$D$161,A20,'Absolutní-BODY'!$G$2:$G$161,$F$2)</f>
        <v>0</v>
      </c>
      <c r="U20" s="110">
        <f>COUNTIFS('Absolutní-BODY'!$D$2:$D$161,A20,'Absolutní-BODY'!$G$2:$G$161,$G$2)</f>
        <v>0</v>
      </c>
      <c r="V20" s="110">
        <f>COUNTIFS('Absolutní-BODY'!$D$2:$D$161,A20,'Absolutní-BODY'!$G$2:$G$161,$H$2)</f>
        <v>0</v>
      </c>
      <c r="W20" s="110">
        <f>COUNTIFS('Absolutní-BODY'!$D$2:$D$161,A20,'Absolutní-BODY'!$G$2:$G$161,$I$2)</f>
        <v>0</v>
      </c>
      <c r="X20" s="110">
        <f>COUNTIFS('Absolutní-BODY'!$D$2:$D$161,A20,'Absolutní-BODY'!$G$2:$G$161,$J$2)</f>
        <v>0</v>
      </c>
      <c r="Y20" s="110">
        <f>COUNTIFS('Absolutní-BODY'!$D$2:$D$161,A20,'Absolutní-BODY'!$G$2:$G$161,$K$2)</f>
        <v>0</v>
      </c>
      <c r="AA20" s="384" t="s">
        <v>3670</v>
      </c>
      <c r="AB20" s="385"/>
      <c r="AC20" s="391"/>
    </row>
    <row r="21" spans="1:33" x14ac:dyDescent="0.25">
      <c r="A21" s="499" t="s">
        <v>4254</v>
      </c>
      <c r="B21" s="111" t="str">
        <f t="shared" si="1"/>
        <v/>
      </c>
      <c r="C21" s="110" t="str">
        <f t="shared" si="2"/>
        <v/>
      </c>
      <c r="D21" s="110" t="str">
        <f t="shared" si="3"/>
        <v/>
      </c>
      <c r="E21" s="110" t="str">
        <f t="shared" si="4"/>
        <v/>
      </c>
      <c r="F21" s="110" t="str">
        <f t="shared" si="5"/>
        <v/>
      </c>
      <c r="G21" s="112" t="str">
        <f t="shared" si="6"/>
        <v/>
      </c>
      <c r="H21" s="110" t="str">
        <f t="shared" si="7"/>
        <v/>
      </c>
      <c r="I21" s="110" t="str">
        <f t="shared" si="8"/>
        <v/>
      </c>
      <c r="J21" s="110" t="str">
        <f t="shared" si="9"/>
        <v/>
      </c>
      <c r="K21" s="112" t="str">
        <f t="shared" si="10"/>
        <v/>
      </c>
      <c r="L21" s="113">
        <f>SUM(M21:N21)</f>
        <v>0</v>
      </c>
      <c r="M21" s="103">
        <f>SUM(B21:G21)*$B$3</f>
        <v>0</v>
      </c>
      <c r="N21" s="103">
        <f>SUM(H21:K21)*$H$3</f>
        <v>0</v>
      </c>
      <c r="O21" s="359"/>
      <c r="P21" s="110">
        <f>COUNTIFS('Absolutní-BODY'!$D$2:$D$161,A21,'Absolutní-BODY'!$G$2:$G$161,$B$2)</f>
        <v>0</v>
      </c>
      <c r="Q21" s="110">
        <f>COUNTIFS('Absolutní-BODY'!$D$2:$D$161,A21,'Absolutní-BODY'!$G$2:$G$161,$C$2)</f>
        <v>0</v>
      </c>
      <c r="R21" s="110">
        <f>COUNTIFS('Absolutní-BODY'!$D$2:$D$161,A21,'Absolutní-BODY'!$G$2:$G$161,$D$2)</f>
        <v>0</v>
      </c>
      <c r="S21" s="110">
        <f>COUNTIFS('Absolutní-BODY'!$D$2:$D$161,A21,'Absolutní-BODY'!$G$2:$G$161,$E$2)</f>
        <v>0</v>
      </c>
      <c r="T21" s="110">
        <f>COUNTIFS('Absolutní-BODY'!$D$2:$D$161,A21,'Absolutní-BODY'!$G$2:$G$161,$F$2)</f>
        <v>0</v>
      </c>
      <c r="U21" s="110">
        <f>COUNTIFS('Absolutní-BODY'!$D$2:$D$161,A21,'Absolutní-BODY'!$G$2:$G$161,$G$2)</f>
        <v>0</v>
      </c>
      <c r="V21" s="110">
        <f>COUNTIFS('Absolutní-BODY'!$D$2:$D$161,A21,'Absolutní-BODY'!$G$2:$G$161,$H$2)</f>
        <v>0</v>
      </c>
      <c r="W21" s="110">
        <f>COUNTIFS('Absolutní-BODY'!$D$2:$D$161,A21,'Absolutní-BODY'!$G$2:$G$161,$I$2)</f>
        <v>0</v>
      </c>
      <c r="X21" s="110">
        <f>COUNTIFS('Absolutní-BODY'!$D$2:$D$161,A21,'Absolutní-BODY'!$G$2:$G$161,$J$2)</f>
        <v>0</v>
      </c>
      <c r="Y21" s="110">
        <f>COUNTIFS('Absolutní-BODY'!$D$2:$D$161,A21,'Absolutní-BODY'!$G$2:$G$161,$K$2)</f>
        <v>0</v>
      </c>
      <c r="AA21" s="392"/>
      <c r="AB21" s="383" t="s">
        <v>3135</v>
      </c>
      <c r="AC21" s="393" t="s">
        <v>3147</v>
      </c>
    </row>
    <row r="22" spans="1:33" x14ac:dyDescent="0.25">
      <c r="A22" s="499" t="s">
        <v>218</v>
      </c>
      <c r="B22" s="111" t="str">
        <f t="shared" si="1"/>
        <v/>
      </c>
      <c r="C22" s="110">
        <f t="shared" si="2"/>
        <v>1</v>
      </c>
      <c r="D22" s="110" t="str">
        <f t="shared" si="3"/>
        <v/>
      </c>
      <c r="E22" s="110">
        <f t="shared" si="4"/>
        <v>1</v>
      </c>
      <c r="F22" s="110" t="str">
        <f t="shared" si="5"/>
        <v/>
      </c>
      <c r="G22" s="112" t="str">
        <f t="shared" si="6"/>
        <v/>
      </c>
      <c r="H22" s="110" t="str">
        <f t="shared" si="7"/>
        <v/>
      </c>
      <c r="I22" s="110" t="str">
        <f t="shared" si="8"/>
        <v/>
      </c>
      <c r="J22" s="110">
        <f t="shared" si="9"/>
        <v>1</v>
      </c>
      <c r="K22" s="112" t="str">
        <f t="shared" si="10"/>
        <v/>
      </c>
      <c r="L22" s="113">
        <f t="shared" si="11"/>
        <v>600</v>
      </c>
      <c r="M22" s="103">
        <f t="shared" si="12"/>
        <v>500</v>
      </c>
      <c r="N22" s="103">
        <f t="shared" si="13"/>
        <v>100</v>
      </c>
      <c r="P22" s="110">
        <f>COUNTIFS('Absolutní-BODY'!$D$2:$D$161,A22,'Absolutní-BODY'!$G$2:$G$161,$B$2)</f>
        <v>0</v>
      </c>
      <c r="Q22" s="110">
        <f>COUNTIFS('Absolutní-BODY'!$D$2:$D$161,A22,'Absolutní-BODY'!$G$2:$G$161,$C$2)</f>
        <v>1</v>
      </c>
      <c r="R22" s="110">
        <f>COUNTIFS('Absolutní-BODY'!$D$2:$D$161,A22,'Absolutní-BODY'!$G$2:$G$161,$D$2)</f>
        <v>0</v>
      </c>
      <c r="S22" s="110">
        <f>COUNTIFS('Absolutní-BODY'!$D$2:$D$161,A22,'Absolutní-BODY'!$G$2:$G$161,$E$2)</f>
        <v>1</v>
      </c>
      <c r="T22" s="110">
        <f>COUNTIFS('Absolutní-BODY'!$D$2:$D$161,A22,'Absolutní-BODY'!$G$2:$G$161,$F$2)</f>
        <v>0</v>
      </c>
      <c r="U22" s="110">
        <f>COUNTIFS('Absolutní-BODY'!$D$2:$D$161,A22,'Absolutní-BODY'!$G$2:$G$161,$G$2)</f>
        <v>0</v>
      </c>
      <c r="V22" s="110">
        <f>COUNTIFS('Absolutní-BODY'!$D$2:$D$161,A22,'Absolutní-BODY'!$G$2:$G$161,$H$2)</f>
        <v>0</v>
      </c>
      <c r="W22" s="110">
        <f>COUNTIFS('Absolutní-BODY'!$D$2:$D$161,A22,'Absolutní-BODY'!$G$2:$G$161,$I$2)</f>
        <v>0</v>
      </c>
      <c r="X22" s="110">
        <f>COUNTIFS('Absolutní-BODY'!$D$2:$D$161,A22,'Absolutní-BODY'!$G$2:$G$161,$J$2)</f>
        <v>1</v>
      </c>
      <c r="Y22" s="110">
        <f>COUNTIFS('Absolutní-BODY'!$D$2:$D$161,A22,'Absolutní-BODY'!$G$2:$G$161,$K$2)</f>
        <v>0</v>
      </c>
      <c r="AA22" s="304" t="s">
        <v>3475</v>
      </c>
      <c r="AB22" s="380" t="s">
        <v>3729</v>
      </c>
      <c r="AC22" s="381" t="s">
        <v>3664</v>
      </c>
      <c r="AE22" s="359"/>
    </row>
    <row r="23" spans="1:33" x14ac:dyDescent="0.25">
      <c r="A23" s="499" t="s">
        <v>3221</v>
      </c>
      <c r="B23" s="111" t="str">
        <f t="shared" si="1"/>
        <v/>
      </c>
      <c r="C23" s="110" t="str">
        <f t="shared" si="2"/>
        <v/>
      </c>
      <c r="D23" s="110" t="str">
        <f t="shared" si="3"/>
        <v/>
      </c>
      <c r="E23" s="110" t="str">
        <f t="shared" si="4"/>
        <v/>
      </c>
      <c r="F23" s="110" t="str">
        <f t="shared" si="5"/>
        <v/>
      </c>
      <c r="G23" s="112" t="str">
        <f t="shared" si="6"/>
        <v/>
      </c>
      <c r="H23" s="110" t="str">
        <f t="shared" si="7"/>
        <v/>
      </c>
      <c r="I23" s="110" t="str">
        <f t="shared" si="8"/>
        <v/>
      </c>
      <c r="J23" s="110" t="str">
        <f t="shared" si="9"/>
        <v/>
      </c>
      <c r="K23" s="112" t="str">
        <f t="shared" si="10"/>
        <v/>
      </c>
      <c r="L23" s="113">
        <f t="shared" si="11"/>
        <v>0</v>
      </c>
      <c r="M23" s="103">
        <f t="shared" si="12"/>
        <v>0</v>
      </c>
      <c r="N23" s="103">
        <f t="shared" si="13"/>
        <v>0</v>
      </c>
      <c r="P23" s="110">
        <f>COUNTIFS('Absolutní-BODY'!$D$2:$D$161,A23,'Absolutní-BODY'!$G$2:$G$161,$B$2)</f>
        <v>0</v>
      </c>
      <c r="Q23" s="110">
        <f>COUNTIFS('Absolutní-BODY'!$D$2:$D$161,A23,'Absolutní-BODY'!$G$2:$G$161,$C$2)</f>
        <v>0</v>
      </c>
      <c r="R23" s="110">
        <f>COUNTIFS('Absolutní-BODY'!$D$2:$D$161,A23,'Absolutní-BODY'!$G$2:$G$161,$D$2)</f>
        <v>0</v>
      </c>
      <c r="S23" s="110">
        <f>COUNTIFS('Absolutní-BODY'!$D$2:$D$161,A23,'Absolutní-BODY'!$G$2:$G$161,$E$2)</f>
        <v>0</v>
      </c>
      <c r="T23" s="110">
        <f>COUNTIFS('Absolutní-BODY'!$D$2:$D$161,A23,'Absolutní-BODY'!$G$2:$G$161,$F$2)</f>
        <v>0</v>
      </c>
      <c r="U23" s="110">
        <f>COUNTIFS('Absolutní-BODY'!$D$2:$D$161,A23,'Absolutní-BODY'!$G$2:$G$161,$G$2)</f>
        <v>0</v>
      </c>
      <c r="V23" s="110">
        <f>COUNTIFS('Absolutní-BODY'!$D$2:$D$161,A23,'Absolutní-BODY'!$G$2:$G$161,$H$2)</f>
        <v>0</v>
      </c>
      <c r="W23" s="110">
        <f>COUNTIFS('Absolutní-BODY'!$D$2:$D$161,A23,'Absolutní-BODY'!$G$2:$G$161,$I$2)</f>
        <v>0</v>
      </c>
      <c r="X23" s="110">
        <f>COUNTIFS('Absolutní-BODY'!$D$2:$D$161,A23,'Absolutní-BODY'!$G$2:$G$161,$J$2)</f>
        <v>0</v>
      </c>
      <c r="Y23" s="110">
        <f>COUNTIFS('Absolutní-BODY'!$D$2:$D$161,A23,'Absolutní-BODY'!$G$2:$G$161,$K$2)</f>
        <v>0</v>
      </c>
      <c r="AA23" s="304" t="s">
        <v>3728</v>
      </c>
      <c r="AB23" s="380"/>
      <c r="AC23" s="381" t="s">
        <v>3661</v>
      </c>
      <c r="AE23" s="359"/>
    </row>
    <row r="24" spans="1:33" x14ac:dyDescent="0.25">
      <c r="A24" s="104" t="s">
        <v>3608</v>
      </c>
      <c r="B24" s="111" t="str">
        <f t="shared" si="1"/>
        <v/>
      </c>
      <c r="C24" s="110" t="str">
        <f t="shared" si="2"/>
        <v/>
      </c>
      <c r="D24" s="110" t="str">
        <f t="shared" si="3"/>
        <v/>
      </c>
      <c r="E24" s="110" t="str">
        <f t="shared" si="4"/>
        <v/>
      </c>
      <c r="F24" s="110" t="str">
        <f t="shared" si="5"/>
        <v/>
      </c>
      <c r="G24" s="112" t="str">
        <f t="shared" si="6"/>
        <v/>
      </c>
      <c r="H24" s="110" t="str">
        <f t="shared" si="7"/>
        <v/>
      </c>
      <c r="I24" s="110" t="str">
        <f t="shared" si="8"/>
        <v/>
      </c>
      <c r="J24" s="110" t="str">
        <f t="shared" si="9"/>
        <v/>
      </c>
      <c r="K24" s="112" t="str">
        <f t="shared" si="10"/>
        <v/>
      </c>
      <c r="L24" s="113">
        <f t="shared" si="11"/>
        <v>0</v>
      </c>
      <c r="M24" s="103">
        <f t="shared" si="12"/>
        <v>0</v>
      </c>
      <c r="N24" s="103">
        <f t="shared" si="13"/>
        <v>0</v>
      </c>
      <c r="P24" s="110">
        <f>COUNTIFS('Absolutní-BODY'!$D$2:$D$161,A24,'Absolutní-BODY'!$G$2:$G$161,$B$2)</f>
        <v>0</v>
      </c>
      <c r="Q24" s="110">
        <f>COUNTIFS('Absolutní-BODY'!$D$2:$D$161,A24,'Absolutní-BODY'!$G$2:$G$161,$C$2)</f>
        <v>0</v>
      </c>
      <c r="R24" s="110">
        <f>COUNTIFS('Absolutní-BODY'!$D$2:$D$161,A24,'Absolutní-BODY'!$G$2:$G$161,$D$2)</f>
        <v>0</v>
      </c>
      <c r="S24" s="110">
        <f>COUNTIFS('Absolutní-BODY'!$D$2:$D$161,A24,'Absolutní-BODY'!$G$2:$G$161,$E$2)</f>
        <v>0</v>
      </c>
      <c r="T24" s="110">
        <f>COUNTIFS('Absolutní-BODY'!$D$2:$D$161,A24,'Absolutní-BODY'!$G$2:$G$161,$F$2)</f>
        <v>0</v>
      </c>
      <c r="U24" s="110">
        <f>COUNTIFS('Absolutní-BODY'!$D$2:$D$161,A24,'Absolutní-BODY'!$G$2:$G$161,$G$2)</f>
        <v>0</v>
      </c>
      <c r="V24" s="110">
        <f>COUNTIFS('Absolutní-BODY'!$D$2:$D$161,A24,'Absolutní-BODY'!$G$2:$G$161,$H$2)</f>
        <v>0</v>
      </c>
      <c r="W24" s="110">
        <f>COUNTIFS('Absolutní-BODY'!$D$2:$D$161,A24,'Absolutní-BODY'!$G$2:$G$161,$I$2)</f>
        <v>0</v>
      </c>
      <c r="X24" s="110">
        <f>COUNTIFS('Absolutní-BODY'!$D$2:$D$161,A24,'Absolutní-BODY'!$G$2:$G$161,$J$2)</f>
        <v>0</v>
      </c>
      <c r="Y24" s="110">
        <f>COUNTIFS('Absolutní-BODY'!$D$2:$D$161,A24,'Absolutní-BODY'!$G$2:$G$161,$K$2)</f>
        <v>0</v>
      </c>
      <c r="Z24" s="359"/>
      <c r="AA24" s="304" t="s">
        <v>3079</v>
      </c>
      <c r="AB24" s="508" t="s">
        <v>3659</v>
      </c>
      <c r="AC24" s="509" t="s">
        <v>3666</v>
      </c>
      <c r="AD24" s="359"/>
      <c r="AE24" s="359"/>
      <c r="AF24" s="359"/>
      <c r="AG24" s="359"/>
    </row>
    <row r="25" spans="1:33" x14ac:dyDescent="0.25">
      <c r="P25" s="110">
        <f>COUNTIFS('Absolutní-BODY'!$D$2:$D$161,A39,'Absolutní-BODY'!$G$2:$G$161,$B$2)</f>
        <v>1</v>
      </c>
      <c r="Q25" s="110">
        <f>COUNTIFS('Absolutní-BODY'!$D$2:$D$161,A39,'Absolutní-BODY'!$G$2:$G$161,$C$2)</f>
        <v>1</v>
      </c>
      <c r="R25" s="110">
        <f>COUNTIFS('Absolutní-BODY'!$D$2:$D$161,A39,'Absolutní-BODY'!$G$2:$G$161,$D$2)</f>
        <v>2</v>
      </c>
      <c r="S25" s="110">
        <f>COUNTIFS('Absolutní-BODY'!$D$2:$D$161,A39,'Absolutní-BODY'!$G$2:$G$161,$E$2)</f>
        <v>1</v>
      </c>
      <c r="T25" s="110">
        <f>COUNTIFS('Absolutní-BODY'!$D$2:$D$161,A39,'Absolutní-BODY'!$G$2:$G$161,$F$2)</f>
        <v>0</v>
      </c>
      <c r="U25" s="110">
        <f>COUNTIFS('Absolutní-BODY'!$D$2:$D$161,A39,'Absolutní-BODY'!$G$2:$G$161,$G$2)</f>
        <v>0</v>
      </c>
      <c r="V25" s="110">
        <f>COUNTIFS('Absolutní-BODY'!$D$2:$D$161,A39,'Absolutní-BODY'!$G$2:$G$161,$H$2)</f>
        <v>0</v>
      </c>
      <c r="W25" s="110">
        <f>COUNTIFS('Absolutní-BODY'!$D$2:$D$161,A39,'Absolutní-BODY'!$G$2:$G$161,$I$2)</f>
        <v>0</v>
      </c>
      <c r="X25" s="110">
        <f>COUNTIFS('Absolutní-BODY'!$D$2:$D$161,A39,'Absolutní-BODY'!$G$2:$G$161,$J$2)</f>
        <v>0</v>
      </c>
      <c r="Y25" s="110">
        <f>COUNTIFS('Absolutní-BODY'!$D$2:$D$161,A39,'Absolutní-BODY'!$G$2:$G$161,$K$2)</f>
        <v>0</v>
      </c>
      <c r="Z25" s="359"/>
      <c r="AA25" s="304" t="s">
        <v>3078</v>
      </c>
      <c r="AB25" s="508" t="s">
        <v>3659</v>
      </c>
      <c r="AC25" s="509" t="s">
        <v>3666</v>
      </c>
      <c r="AD25" s="359"/>
      <c r="AE25" s="359"/>
      <c r="AF25" s="359"/>
      <c r="AG25" s="359"/>
    </row>
    <row r="26" spans="1:33" x14ac:dyDescent="0.25">
      <c r="A26" s="499" t="s">
        <v>4084</v>
      </c>
      <c r="B26" s="111" t="str">
        <f t="shared" si="1"/>
        <v/>
      </c>
      <c r="C26" s="110">
        <f t="shared" si="2"/>
        <v>2</v>
      </c>
      <c r="D26" s="110" t="str">
        <f t="shared" si="3"/>
        <v/>
      </c>
      <c r="E26" s="110">
        <f t="shared" si="4"/>
        <v>3</v>
      </c>
      <c r="F26" s="110" t="str">
        <f t="shared" si="5"/>
        <v/>
      </c>
      <c r="G26" s="112">
        <f t="shared" si="6"/>
        <v>3</v>
      </c>
      <c r="H26" s="110" t="str">
        <f t="shared" si="7"/>
        <v/>
      </c>
      <c r="I26" s="110" t="str">
        <f t="shared" si="8"/>
        <v/>
      </c>
      <c r="J26" s="110" t="str">
        <f t="shared" si="9"/>
        <v/>
      </c>
      <c r="K26" s="112" t="str">
        <f t="shared" si="10"/>
        <v/>
      </c>
      <c r="L26" s="113">
        <f t="shared" si="11"/>
        <v>2000</v>
      </c>
      <c r="M26" s="103">
        <f t="shared" si="12"/>
        <v>2000</v>
      </c>
      <c r="N26" s="103">
        <f t="shared" si="13"/>
        <v>0</v>
      </c>
      <c r="P26" s="110">
        <f>COUNTIFS('Absolutní-BODY'!$D$2:$D$161,A26,'Absolutní-BODY'!$G$2:$G$161,$B$2)</f>
        <v>0</v>
      </c>
      <c r="Q26" s="110">
        <f>COUNTIFS('Absolutní-BODY'!$D$2:$D$161,A26,'Absolutní-BODY'!$G$2:$G$161,$C$2)</f>
        <v>2</v>
      </c>
      <c r="R26" s="110">
        <f>COUNTIFS('Absolutní-BODY'!$D$2:$D$161,A26,'Absolutní-BODY'!$G$2:$G$161,$D$2)</f>
        <v>0</v>
      </c>
      <c r="S26" s="110">
        <f>COUNTIFS('Absolutní-BODY'!$D$2:$D$161,A26,'Absolutní-BODY'!$G$2:$G$161,$E$2)</f>
        <v>3</v>
      </c>
      <c r="T26" s="110">
        <f>COUNTIFS('Absolutní-BODY'!$D$2:$D$161,A26,'Absolutní-BODY'!$G$2:$G$161,$F$2)</f>
        <v>0</v>
      </c>
      <c r="U26" s="110">
        <f>COUNTIFS('Absolutní-BODY'!$D$2:$D$161,A26,'Absolutní-BODY'!$G$2:$G$161,$G$2)</f>
        <v>3</v>
      </c>
      <c r="V26" s="110">
        <f>COUNTIFS('Absolutní-BODY'!$D$2:$D$161,A26,'Absolutní-BODY'!$G$2:$G$161,$H$2)</f>
        <v>0</v>
      </c>
      <c r="W26" s="110">
        <f>COUNTIFS('Absolutní-BODY'!$D$2:$D$161,A26,'Absolutní-BODY'!$G$2:$G$161,$I$2)</f>
        <v>0</v>
      </c>
      <c r="X26" s="110">
        <f>COUNTIFS('Absolutní-BODY'!$D$2:$D$161,A26,'Absolutní-BODY'!$G$2:$G$161,$J$2)</f>
        <v>0</v>
      </c>
      <c r="Y26" s="110">
        <f>COUNTIFS('Absolutní-BODY'!$D$2:$D$161,A26,'Absolutní-BODY'!$G$2:$G$161,$K$2)</f>
        <v>0</v>
      </c>
      <c r="AA26" s="304" t="s">
        <v>3077</v>
      </c>
      <c r="AB26" s="380" t="s">
        <v>3661</v>
      </c>
      <c r="AC26" s="381" t="s">
        <v>3666</v>
      </c>
      <c r="AE26" s="359"/>
    </row>
    <row r="27" spans="1:33" x14ac:dyDescent="0.25">
      <c r="A27" s="499" t="s">
        <v>3537</v>
      </c>
      <c r="B27" s="111" t="str">
        <f t="shared" si="1"/>
        <v/>
      </c>
      <c r="C27" s="110" t="str">
        <f t="shared" si="2"/>
        <v/>
      </c>
      <c r="D27" s="110" t="str">
        <f t="shared" si="3"/>
        <v/>
      </c>
      <c r="E27" s="110" t="str">
        <f t="shared" si="4"/>
        <v/>
      </c>
      <c r="F27" s="110" t="str">
        <f t="shared" si="5"/>
        <v/>
      </c>
      <c r="G27" s="112" t="str">
        <f t="shared" si="6"/>
        <v/>
      </c>
      <c r="H27" s="110" t="str">
        <f t="shared" si="7"/>
        <v/>
      </c>
      <c r="I27" s="110" t="str">
        <f t="shared" si="8"/>
        <v/>
      </c>
      <c r="J27" s="110" t="str">
        <f t="shared" si="9"/>
        <v/>
      </c>
      <c r="K27" s="112" t="str">
        <f t="shared" si="10"/>
        <v/>
      </c>
      <c r="L27" s="113">
        <f t="shared" si="11"/>
        <v>0</v>
      </c>
      <c r="M27" s="103">
        <f t="shared" si="12"/>
        <v>0</v>
      </c>
      <c r="N27" s="103">
        <f t="shared" si="13"/>
        <v>0</v>
      </c>
      <c r="P27" s="110">
        <f>COUNTIFS('Absolutní-BODY'!$D$2:$D$161,A27,'Absolutní-BODY'!$G$2:$G$161,$B$2)</f>
        <v>0</v>
      </c>
      <c r="Q27" s="110">
        <f>COUNTIFS('Absolutní-BODY'!$D$2:$D$161,A27,'Absolutní-BODY'!$G$2:$G$161,$C$2)</f>
        <v>0</v>
      </c>
      <c r="R27" s="110">
        <f>COUNTIFS('Absolutní-BODY'!$D$2:$D$161,A27,'Absolutní-BODY'!$G$2:$G$161,$D$2)</f>
        <v>0</v>
      </c>
      <c r="S27" s="110">
        <f>COUNTIFS('Absolutní-BODY'!$D$2:$D$161,A27,'Absolutní-BODY'!$G$2:$G$161,$E$2)</f>
        <v>0</v>
      </c>
      <c r="T27" s="110">
        <f>COUNTIFS('Absolutní-BODY'!$D$2:$D$161,A27,'Absolutní-BODY'!$G$2:$G$161,$F$2)</f>
        <v>0</v>
      </c>
      <c r="U27" s="110">
        <f>COUNTIFS('Absolutní-BODY'!$D$2:$D$161,A27,'Absolutní-BODY'!$G$2:$G$161,$G$2)</f>
        <v>0</v>
      </c>
      <c r="V27" s="110">
        <f>COUNTIFS('Absolutní-BODY'!$D$2:$D$161,A27,'Absolutní-BODY'!$G$2:$G$161,$H$2)</f>
        <v>0</v>
      </c>
      <c r="W27" s="110">
        <f>COUNTIFS('Absolutní-BODY'!$D$2:$D$161,A27,'Absolutní-BODY'!$G$2:$G$161,$I$2)</f>
        <v>0</v>
      </c>
      <c r="X27" s="110">
        <f>COUNTIFS('Absolutní-BODY'!$D$2:$D$161,A27,'Absolutní-BODY'!$G$2:$G$161,$J$2)</f>
        <v>0</v>
      </c>
      <c r="Y27" s="110">
        <f>COUNTIFS('Absolutní-BODY'!$D$2:$D$161,A27,'Absolutní-BODY'!$G$2:$G$161,$K$2)</f>
        <v>0</v>
      </c>
      <c r="AA27" s="304" t="s">
        <v>3671</v>
      </c>
      <c r="AB27" s="380" t="s">
        <v>3663</v>
      </c>
      <c r="AC27" s="381" t="s">
        <v>3665</v>
      </c>
      <c r="AE27"/>
    </row>
    <row r="28" spans="1:33" x14ac:dyDescent="0.25">
      <c r="A28" s="499" t="s">
        <v>3550</v>
      </c>
      <c r="B28" s="111" t="str">
        <f t="shared" si="1"/>
        <v/>
      </c>
      <c r="C28" s="110" t="str">
        <f t="shared" si="2"/>
        <v/>
      </c>
      <c r="D28" s="110" t="str">
        <f t="shared" si="3"/>
        <v/>
      </c>
      <c r="E28" s="110" t="str">
        <f t="shared" si="4"/>
        <v/>
      </c>
      <c r="F28" s="110" t="str">
        <f t="shared" si="5"/>
        <v/>
      </c>
      <c r="G28" s="112" t="str">
        <f t="shared" si="6"/>
        <v/>
      </c>
      <c r="H28" s="110" t="str">
        <f t="shared" si="7"/>
        <v/>
      </c>
      <c r="I28" s="110" t="str">
        <f t="shared" si="8"/>
        <v/>
      </c>
      <c r="J28" s="110" t="str">
        <f t="shared" si="9"/>
        <v/>
      </c>
      <c r="K28" s="112" t="str">
        <f t="shared" si="10"/>
        <v/>
      </c>
      <c r="L28" s="113">
        <f t="shared" si="11"/>
        <v>0</v>
      </c>
      <c r="M28" s="103">
        <f t="shared" si="12"/>
        <v>0</v>
      </c>
      <c r="N28" s="103">
        <f t="shared" si="13"/>
        <v>0</v>
      </c>
      <c r="P28" s="110">
        <f>COUNTIFS('Absolutní-BODY'!$D$2:$D$161,A28,'Absolutní-BODY'!$G$2:$G$161,$B$2)</f>
        <v>0</v>
      </c>
      <c r="Q28" s="110">
        <f>COUNTIFS('Absolutní-BODY'!$D$2:$D$161,A28,'Absolutní-BODY'!$G$2:$G$161,$C$2)</f>
        <v>0</v>
      </c>
      <c r="R28" s="110">
        <f>COUNTIFS('Absolutní-BODY'!$D$2:$D$161,A28,'Absolutní-BODY'!$G$2:$G$161,$D$2)</f>
        <v>0</v>
      </c>
      <c r="S28" s="110">
        <f>COUNTIFS('Absolutní-BODY'!$D$2:$D$161,A28,'Absolutní-BODY'!$G$2:$G$161,$E$2)</f>
        <v>0</v>
      </c>
      <c r="T28" s="110">
        <f>COUNTIFS('Absolutní-BODY'!$D$2:$D$161,A28,'Absolutní-BODY'!$G$2:$G$161,$F$2)</f>
        <v>0</v>
      </c>
      <c r="U28" s="110">
        <f>COUNTIFS('Absolutní-BODY'!$D$2:$D$161,A28,'Absolutní-BODY'!$G$2:$G$161,$G$2)</f>
        <v>0</v>
      </c>
      <c r="V28" s="110">
        <f>COUNTIFS('Absolutní-BODY'!$D$2:$D$161,A28,'Absolutní-BODY'!$G$2:$G$161,$H$2)</f>
        <v>0</v>
      </c>
      <c r="W28" s="110">
        <f>COUNTIFS('Absolutní-BODY'!$D$2:$D$161,A28,'Absolutní-BODY'!$G$2:$G$161,$I$2)</f>
        <v>0</v>
      </c>
      <c r="X28" s="110">
        <f>COUNTIFS('Absolutní-BODY'!$D$2:$D$161,A28,'Absolutní-BODY'!$G$2:$G$161,$J$2)</f>
        <v>0</v>
      </c>
      <c r="Y28" s="110">
        <f>COUNTIFS('Absolutní-BODY'!$D$2:$D$161,A28,'Absolutní-BODY'!$G$2:$G$161,$K$2)</f>
        <v>0</v>
      </c>
      <c r="AA28" s="304" t="s">
        <v>3963</v>
      </c>
      <c r="AB28" s="394" t="s">
        <v>3672</v>
      </c>
      <c r="AC28" s="395"/>
    </row>
    <row r="29" spans="1:33" x14ac:dyDescent="0.25">
      <c r="A29" s="499" t="s">
        <v>4085</v>
      </c>
      <c r="B29" s="111" t="str">
        <f t="shared" si="1"/>
        <v/>
      </c>
      <c r="C29" s="110" t="str">
        <f t="shared" si="2"/>
        <v/>
      </c>
      <c r="D29" s="110" t="str">
        <f t="shared" si="3"/>
        <v/>
      </c>
      <c r="E29" s="110" t="str">
        <f t="shared" si="4"/>
        <v/>
      </c>
      <c r="F29" s="110" t="str">
        <f t="shared" si="5"/>
        <v/>
      </c>
      <c r="G29" s="112" t="str">
        <f t="shared" si="6"/>
        <v/>
      </c>
      <c r="H29" s="110" t="str">
        <f t="shared" si="7"/>
        <v/>
      </c>
      <c r="I29" s="110" t="str">
        <f t="shared" si="8"/>
        <v/>
      </c>
      <c r="J29" s="110" t="str">
        <f t="shared" si="9"/>
        <v/>
      </c>
      <c r="K29" s="112" t="str">
        <f t="shared" si="10"/>
        <v/>
      </c>
      <c r="L29" s="113">
        <f t="shared" si="11"/>
        <v>0</v>
      </c>
      <c r="M29" s="103">
        <f t="shared" si="12"/>
        <v>0</v>
      </c>
      <c r="N29" s="103">
        <f t="shared" si="13"/>
        <v>0</v>
      </c>
      <c r="P29" s="110">
        <f>COUNTIFS('Absolutní-BODY'!$D$2:$D$161,A29,'Absolutní-BODY'!$G$2:$G$161,$B$2)</f>
        <v>0</v>
      </c>
      <c r="Q29" s="110">
        <f>COUNTIFS('Absolutní-BODY'!$D$2:$D$161,A29,'Absolutní-BODY'!$G$2:$G$161,$C$2)</f>
        <v>0</v>
      </c>
      <c r="R29" s="110">
        <f>COUNTIFS('Absolutní-BODY'!$D$2:$D$161,A29,'Absolutní-BODY'!$G$2:$G$161,$D$2)</f>
        <v>0</v>
      </c>
      <c r="S29" s="110">
        <f>COUNTIFS('Absolutní-BODY'!$D$2:$D$161,A29,'Absolutní-BODY'!$G$2:$G$161,$E$2)</f>
        <v>0</v>
      </c>
      <c r="T29" s="110">
        <f>COUNTIFS('Absolutní-BODY'!$D$2:$D$161,A29,'Absolutní-BODY'!$G$2:$G$161,$F$2)</f>
        <v>0</v>
      </c>
      <c r="U29" s="110">
        <f>COUNTIFS('Absolutní-BODY'!$D$2:$D$161,A29,'Absolutní-BODY'!$G$2:$G$161,$G$2)</f>
        <v>0</v>
      </c>
      <c r="V29" s="110">
        <f>COUNTIFS('Absolutní-BODY'!$D$2:$D$161,A29,'Absolutní-BODY'!$G$2:$G$161,$H$2)</f>
        <v>0</v>
      </c>
      <c r="W29" s="110">
        <f>COUNTIFS('Absolutní-BODY'!$D$2:$D$161,A29,'Absolutní-BODY'!$G$2:$G$161,$I$2)</f>
        <v>0</v>
      </c>
      <c r="X29" s="110">
        <f>COUNTIFS('Absolutní-BODY'!$D$2:$D$161,A29,'Absolutní-BODY'!$G$2:$G$161,$J$2)</f>
        <v>0</v>
      </c>
      <c r="Y29" s="110">
        <f>COUNTIFS('Absolutní-BODY'!$D$2:$D$161,A29,'Absolutní-BODY'!$G$2:$G$161,$K$2)</f>
        <v>0</v>
      </c>
      <c r="AA29" s="305"/>
      <c r="AB29" s="110"/>
      <c r="AC29" s="395"/>
    </row>
    <row r="30" spans="1:33" x14ac:dyDescent="0.25">
      <c r="A30" s="499" t="s">
        <v>2235</v>
      </c>
      <c r="B30" s="111" t="str">
        <f t="shared" si="1"/>
        <v/>
      </c>
      <c r="C30" s="110" t="str">
        <f t="shared" si="2"/>
        <v/>
      </c>
      <c r="D30" s="110" t="str">
        <f t="shared" si="3"/>
        <v/>
      </c>
      <c r="E30" s="110" t="str">
        <f t="shared" si="4"/>
        <v/>
      </c>
      <c r="F30" s="110" t="str">
        <f t="shared" si="5"/>
        <v/>
      </c>
      <c r="G30" s="112" t="str">
        <f t="shared" si="6"/>
        <v/>
      </c>
      <c r="H30" s="110" t="str">
        <f t="shared" si="7"/>
        <v/>
      </c>
      <c r="I30" s="110" t="str">
        <f t="shared" si="8"/>
        <v/>
      </c>
      <c r="J30" s="110" t="str">
        <f t="shared" si="9"/>
        <v/>
      </c>
      <c r="K30" s="112" t="str">
        <f t="shared" si="10"/>
        <v/>
      </c>
      <c r="L30" s="113">
        <f t="shared" si="11"/>
        <v>0</v>
      </c>
      <c r="M30" s="103">
        <f t="shared" si="12"/>
        <v>0</v>
      </c>
      <c r="N30" s="103">
        <f t="shared" si="13"/>
        <v>0</v>
      </c>
      <c r="P30" s="110">
        <f>COUNTIFS('Absolutní-BODY'!$D$2:$D$161,A30,'Absolutní-BODY'!$G$2:$G$161,$B$2)</f>
        <v>0</v>
      </c>
      <c r="Q30" s="110">
        <f>COUNTIFS('Absolutní-BODY'!$D$2:$D$161,A30,'Absolutní-BODY'!$G$2:$G$161,$C$2)</f>
        <v>0</v>
      </c>
      <c r="R30" s="110">
        <f>COUNTIFS('Absolutní-BODY'!$D$2:$D$161,A30,'Absolutní-BODY'!$G$2:$G$161,$D$2)</f>
        <v>0</v>
      </c>
      <c r="S30" s="110">
        <f>COUNTIFS('Absolutní-BODY'!$D$2:$D$161,A30,'Absolutní-BODY'!$G$2:$G$161,$E$2)</f>
        <v>0</v>
      </c>
      <c r="T30" s="110">
        <f>COUNTIFS('Absolutní-BODY'!$D$2:$D$161,A30,'Absolutní-BODY'!$G$2:$G$161,$F$2)</f>
        <v>0</v>
      </c>
      <c r="U30" s="110">
        <f>COUNTIFS('Absolutní-BODY'!$D$2:$D$161,A30,'Absolutní-BODY'!$G$2:$G$161,$G$2)</f>
        <v>0</v>
      </c>
      <c r="V30" s="110">
        <f>COUNTIFS('Absolutní-BODY'!$D$2:$D$161,A30,'Absolutní-BODY'!$G$2:$G$161,$H$2)</f>
        <v>0</v>
      </c>
      <c r="W30" s="110">
        <f>COUNTIFS('Absolutní-BODY'!$D$2:$D$161,A30,'Absolutní-BODY'!$G$2:$G$161,$I$2)</f>
        <v>0</v>
      </c>
      <c r="X30" s="110">
        <f>COUNTIFS('Absolutní-BODY'!$D$2:$D$161,A30,'Absolutní-BODY'!$G$2:$G$161,$J$2)</f>
        <v>0</v>
      </c>
      <c r="Y30" s="110">
        <f>COUNTIFS('Absolutní-BODY'!$D$2:$D$161,A30,'Absolutní-BODY'!$G$2:$G$161,$K$2)</f>
        <v>0</v>
      </c>
      <c r="AA30" s="388" t="s">
        <v>3727</v>
      </c>
      <c r="AB30" s="116"/>
      <c r="AC30" s="398"/>
    </row>
    <row r="31" spans="1:33" ht="15.75" thickBot="1" x14ac:dyDescent="0.3">
      <c r="A31" s="499" t="s">
        <v>4083</v>
      </c>
      <c r="B31" s="111" t="str">
        <f t="shared" si="1"/>
        <v/>
      </c>
      <c r="C31" s="110" t="str">
        <f t="shared" si="2"/>
        <v/>
      </c>
      <c r="D31" s="110" t="str">
        <f t="shared" si="3"/>
        <v/>
      </c>
      <c r="E31" s="110" t="str">
        <f t="shared" si="4"/>
        <v/>
      </c>
      <c r="F31" s="110" t="str">
        <f t="shared" si="5"/>
        <v/>
      </c>
      <c r="G31" s="112" t="str">
        <f t="shared" si="6"/>
        <v/>
      </c>
      <c r="H31" s="110" t="str">
        <f t="shared" si="7"/>
        <v/>
      </c>
      <c r="I31" s="110" t="str">
        <f t="shared" si="8"/>
        <v/>
      </c>
      <c r="J31" s="110" t="str">
        <f t="shared" si="9"/>
        <v/>
      </c>
      <c r="K31" s="112" t="str">
        <f t="shared" si="10"/>
        <v/>
      </c>
      <c r="L31" s="113">
        <f t="shared" si="11"/>
        <v>0</v>
      </c>
      <c r="M31" s="103">
        <f t="shared" si="12"/>
        <v>0</v>
      </c>
      <c r="N31" s="103">
        <f t="shared" si="13"/>
        <v>0</v>
      </c>
      <c r="P31" s="110">
        <f>COUNTIFS('Absolutní-BODY'!$D$2:$D$161,A31,'Absolutní-BODY'!$G$2:$G$161,$B$2)</f>
        <v>0</v>
      </c>
      <c r="Q31" s="110">
        <f>COUNTIFS('Absolutní-BODY'!$D$2:$D$161,A31,'Absolutní-BODY'!$G$2:$G$161,$C$2)</f>
        <v>0</v>
      </c>
      <c r="R31" s="110">
        <f>COUNTIFS('Absolutní-BODY'!$D$2:$D$161,A31,'Absolutní-BODY'!$G$2:$G$161,$D$2)</f>
        <v>0</v>
      </c>
      <c r="S31" s="110">
        <f>COUNTIFS('Absolutní-BODY'!$D$2:$D$161,A31,'Absolutní-BODY'!$G$2:$G$161,$E$2)</f>
        <v>0</v>
      </c>
      <c r="T31" s="110">
        <f>COUNTIFS('Absolutní-BODY'!$D$2:$D$161,A31,'Absolutní-BODY'!$G$2:$G$161,$F$2)</f>
        <v>0</v>
      </c>
      <c r="U31" s="110">
        <f>COUNTIFS('Absolutní-BODY'!$D$2:$D$161,A31,'Absolutní-BODY'!$G$2:$G$161,$G$2)</f>
        <v>0</v>
      </c>
      <c r="V31" s="110">
        <f>COUNTIFS('Absolutní-BODY'!$D$2:$D$161,A31,'Absolutní-BODY'!$G$2:$G$161,$H$2)</f>
        <v>0</v>
      </c>
      <c r="W31" s="110">
        <f>COUNTIFS('Absolutní-BODY'!$D$2:$D$161,A31,'Absolutní-BODY'!$G$2:$G$161,$I$2)</f>
        <v>0</v>
      </c>
      <c r="X31" s="110">
        <f>COUNTIFS('Absolutní-BODY'!$D$2:$D$161,A31,'Absolutní-BODY'!$G$2:$G$161,$J$2)</f>
        <v>0</v>
      </c>
      <c r="Y31" s="110">
        <f>COUNTIFS('Absolutní-BODY'!$D$2:$D$161,A31,'Absolutní-BODY'!$G$2:$G$161,$K$2)</f>
        <v>0</v>
      </c>
      <c r="AA31" s="389" t="s">
        <v>3351</v>
      </c>
      <c r="AB31" s="396"/>
      <c r="AC31" s="397" t="s">
        <v>4233</v>
      </c>
    </row>
    <row r="32" spans="1:33" x14ac:dyDescent="0.25">
      <c r="A32" s="499" t="s">
        <v>198</v>
      </c>
      <c r="B32" s="111">
        <f t="shared" si="1"/>
        <v>3</v>
      </c>
      <c r="C32" s="110" t="str">
        <f t="shared" si="2"/>
        <v/>
      </c>
      <c r="D32" s="110" t="str">
        <f t="shared" si="3"/>
        <v/>
      </c>
      <c r="E32" s="110" t="str">
        <f t="shared" si="4"/>
        <v/>
      </c>
      <c r="F32" s="110" t="str">
        <f t="shared" si="5"/>
        <v/>
      </c>
      <c r="G32" s="112" t="str">
        <f t="shared" si="6"/>
        <v/>
      </c>
      <c r="H32" s="110" t="str">
        <f t="shared" si="7"/>
        <v/>
      </c>
      <c r="I32" s="110" t="str">
        <f t="shared" si="8"/>
        <v/>
      </c>
      <c r="J32" s="110">
        <f t="shared" si="9"/>
        <v>1</v>
      </c>
      <c r="K32" s="112">
        <f t="shared" si="10"/>
        <v>1</v>
      </c>
      <c r="L32" s="113">
        <f t="shared" si="11"/>
        <v>950</v>
      </c>
      <c r="M32" s="103">
        <f t="shared" si="12"/>
        <v>750</v>
      </c>
      <c r="N32" s="103">
        <f t="shared" si="13"/>
        <v>200</v>
      </c>
      <c r="P32" s="110">
        <f>COUNTIFS('Absolutní-BODY'!$D$2:$D$161,A32,'Absolutní-BODY'!$G$2:$G$161,$B$2)</f>
        <v>3</v>
      </c>
      <c r="Q32" s="110">
        <f>COUNTIFS('Absolutní-BODY'!$D$2:$D$161,A32,'Absolutní-BODY'!$G$2:$G$161,$C$2)</f>
        <v>0</v>
      </c>
      <c r="R32" s="110">
        <f>COUNTIFS('Absolutní-BODY'!$D$2:$D$161,A32,'Absolutní-BODY'!$G$2:$G$161,$D$2)</f>
        <v>0</v>
      </c>
      <c r="S32" s="110">
        <f>COUNTIFS('Absolutní-BODY'!$D$2:$D$161,A32,'Absolutní-BODY'!$G$2:$G$161,$E$2)</f>
        <v>0</v>
      </c>
      <c r="T32" s="110">
        <f>COUNTIFS('Absolutní-BODY'!$D$2:$D$161,A32,'Absolutní-BODY'!$G$2:$G$161,$F$2)</f>
        <v>0</v>
      </c>
      <c r="U32" s="110">
        <f>COUNTIFS('Absolutní-BODY'!$D$2:$D$161,A32,'Absolutní-BODY'!$G$2:$G$161,$G$2)</f>
        <v>0</v>
      </c>
      <c r="V32" s="110">
        <f>COUNTIFS('Absolutní-BODY'!$D$2:$D$161,A32,'Absolutní-BODY'!$G$2:$G$161,$H$2)</f>
        <v>0</v>
      </c>
      <c r="W32" s="110">
        <f>COUNTIFS('Absolutní-BODY'!$D$2:$D$161,A32,'Absolutní-BODY'!$G$2:$G$161,$I$2)</f>
        <v>0</v>
      </c>
      <c r="X32" s="110">
        <f>COUNTIFS('Absolutní-BODY'!$D$2:$D$161,A32,'Absolutní-BODY'!$G$2:$G$161,$J$2)</f>
        <v>1</v>
      </c>
      <c r="Y32" s="110">
        <f>COUNTIFS('Absolutní-BODY'!$D$2:$D$161,A32,'Absolutní-BODY'!$G$2:$G$161,$K$2)</f>
        <v>1</v>
      </c>
    </row>
    <row r="33" spans="1:31" x14ac:dyDescent="0.25">
      <c r="A33" s="499" t="s">
        <v>3561</v>
      </c>
      <c r="B33" s="111" t="str">
        <f t="shared" si="1"/>
        <v/>
      </c>
      <c r="C33" s="110" t="str">
        <f t="shared" si="2"/>
        <v/>
      </c>
      <c r="D33" s="110" t="str">
        <f t="shared" si="3"/>
        <v/>
      </c>
      <c r="E33" s="110" t="str">
        <f t="shared" si="4"/>
        <v/>
      </c>
      <c r="F33" s="110" t="str">
        <f t="shared" si="5"/>
        <v/>
      </c>
      <c r="G33" s="112" t="str">
        <f t="shared" si="6"/>
        <v/>
      </c>
      <c r="H33" s="110" t="str">
        <f t="shared" si="7"/>
        <v/>
      </c>
      <c r="I33" s="110" t="str">
        <f t="shared" si="8"/>
        <v/>
      </c>
      <c r="J33" s="110" t="str">
        <f t="shared" si="9"/>
        <v/>
      </c>
      <c r="K33" s="112" t="str">
        <f t="shared" si="10"/>
        <v/>
      </c>
      <c r="L33" s="113">
        <f t="shared" si="11"/>
        <v>0</v>
      </c>
      <c r="M33" s="103">
        <f t="shared" si="12"/>
        <v>0</v>
      </c>
      <c r="N33" s="103">
        <f t="shared" si="13"/>
        <v>0</v>
      </c>
      <c r="P33" s="110">
        <f>COUNTIFS('Absolutní-BODY'!$D$2:$D$161,A33,'Absolutní-BODY'!$G$2:$G$161,$B$2)</f>
        <v>0</v>
      </c>
      <c r="Q33" s="110">
        <f>COUNTIFS('Absolutní-BODY'!$D$2:$D$161,A33,'Absolutní-BODY'!$G$2:$G$161,$C$2)</f>
        <v>0</v>
      </c>
      <c r="R33" s="110">
        <f>COUNTIFS('Absolutní-BODY'!$D$2:$D$161,A33,'Absolutní-BODY'!$G$2:$G$161,$D$2)</f>
        <v>0</v>
      </c>
      <c r="S33" s="110">
        <f>COUNTIFS('Absolutní-BODY'!$D$2:$D$161,A33,'Absolutní-BODY'!$G$2:$G$161,$E$2)</f>
        <v>0</v>
      </c>
      <c r="T33" s="110">
        <f>COUNTIFS('Absolutní-BODY'!$D$2:$D$161,A33,'Absolutní-BODY'!$G$2:$G$161,$F$2)</f>
        <v>0</v>
      </c>
      <c r="U33" s="110">
        <f>COUNTIFS('Absolutní-BODY'!$D$2:$D$161,A33,'Absolutní-BODY'!$G$2:$G$161,$G$2)</f>
        <v>0</v>
      </c>
      <c r="V33" s="110">
        <f>COUNTIFS('Absolutní-BODY'!$D$2:$D$161,A33,'Absolutní-BODY'!$G$2:$G$161,$H$2)</f>
        <v>0</v>
      </c>
      <c r="W33" s="110">
        <f>COUNTIFS('Absolutní-BODY'!$D$2:$D$161,A33,'Absolutní-BODY'!$G$2:$G$161,$I$2)</f>
        <v>0</v>
      </c>
      <c r="X33" s="110">
        <f>COUNTIFS('Absolutní-BODY'!$D$2:$D$161,A33,'Absolutní-BODY'!$G$2:$G$161,$J$2)</f>
        <v>0</v>
      </c>
      <c r="Y33" s="110">
        <f>COUNTIFS('Absolutní-BODY'!$D$2:$D$161,A33,'Absolutní-BODY'!$G$2:$G$161,$K$2)</f>
        <v>0</v>
      </c>
      <c r="Z33" s="1" t="s">
        <v>3148</v>
      </c>
    </row>
    <row r="34" spans="1:31" x14ac:dyDescent="0.25">
      <c r="A34" s="499" t="s">
        <v>107</v>
      </c>
      <c r="B34" s="111" t="str">
        <f t="shared" si="1"/>
        <v/>
      </c>
      <c r="C34" s="110" t="str">
        <f t="shared" si="2"/>
        <v/>
      </c>
      <c r="D34" s="110" t="str">
        <f t="shared" si="3"/>
        <v/>
      </c>
      <c r="E34" s="110" t="str">
        <f t="shared" si="4"/>
        <v/>
      </c>
      <c r="F34" s="110" t="str">
        <f t="shared" si="5"/>
        <v/>
      </c>
      <c r="G34" s="112" t="str">
        <f t="shared" si="6"/>
        <v/>
      </c>
      <c r="H34" s="110" t="str">
        <f t="shared" si="7"/>
        <v/>
      </c>
      <c r="I34" s="110" t="str">
        <f t="shared" si="8"/>
        <v/>
      </c>
      <c r="J34" s="110" t="str">
        <f t="shared" si="9"/>
        <v/>
      </c>
      <c r="K34" s="112" t="str">
        <f t="shared" si="10"/>
        <v/>
      </c>
      <c r="L34" s="113">
        <f t="shared" si="11"/>
        <v>0</v>
      </c>
      <c r="M34" s="103">
        <f t="shared" si="12"/>
        <v>0</v>
      </c>
      <c r="N34" s="103">
        <f t="shared" si="13"/>
        <v>0</v>
      </c>
      <c r="P34" s="110">
        <f>COUNTIFS('Absolutní-BODY'!$D$2:$D$161,A34,'Absolutní-BODY'!$G$2:$G$161,$B$2)</f>
        <v>0</v>
      </c>
      <c r="Q34" s="110">
        <f>COUNTIFS('Absolutní-BODY'!$D$2:$D$161,A34,'Absolutní-BODY'!$G$2:$G$161,$C$2)</f>
        <v>0</v>
      </c>
      <c r="R34" s="110">
        <f>COUNTIFS('Absolutní-BODY'!$D$2:$D$161,A34,'Absolutní-BODY'!$G$2:$G$161,$D$2)</f>
        <v>0</v>
      </c>
      <c r="S34" s="110">
        <f>COUNTIFS('Absolutní-BODY'!$D$2:$D$161,A34,'Absolutní-BODY'!$G$2:$G$161,$E$2)</f>
        <v>0</v>
      </c>
      <c r="T34" s="110">
        <f>COUNTIFS('Absolutní-BODY'!$D$2:$D$161,A34,'Absolutní-BODY'!$G$2:$G$161,$F$2)</f>
        <v>0</v>
      </c>
      <c r="U34" s="110">
        <f>COUNTIFS('Absolutní-BODY'!$D$2:$D$161,A34,'Absolutní-BODY'!$G$2:$G$161,$G$2)</f>
        <v>0</v>
      </c>
      <c r="V34" s="110">
        <f>COUNTIFS('Absolutní-BODY'!$D$2:$D$161,A34,'Absolutní-BODY'!$G$2:$G$161,$H$2)</f>
        <v>0</v>
      </c>
      <c r="W34" s="110">
        <f>COUNTIFS('Absolutní-BODY'!$D$2:$D$161,A34,'Absolutní-BODY'!$G$2:$G$161,$I$2)</f>
        <v>0</v>
      </c>
      <c r="X34" s="110">
        <f>COUNTIFS('Absolutní-BODY'!$D$2:$D$161,A34,'Absolutní-BODY'!$G$2:$G$161,$J$2)</f>
        <v>0</v>
      </c>
      <c r="Y34" s="110">
        <f>COUNTIFS('Absolutní-BODY'!$D$2:$D$161,A34,'Absolutní-BODY'!$G$2:$G$161,$K$2)</f>
        <v>0</v>
      </c>
      <c r="AA34" s="469" t="s">
        <v>4033</v>
      </c>
    </row>
    <row r="35" spans="1:31" x14ac:dyDescent="0.25">
      <c r="A35" s="499" t="s">
        <v>3638</v>
      </c>
      <c r="B35" s="111" t="str">
        <f t="shared" si="1"/>
        <v/>
      </c>
      <c r="C35" s="110" t="str">
        <f t="shared" si="2"/>
        <v/>
      </c>
      <c r="D35" s="110" t="str">
        <f t="shared" si="3"/>
        <v/>
      </c>
      <c r="E35" s="110" t="str">
        <f t="shared" si="4"/>
        <v/>
      </c>
      <c r="F35" s="110" t="str">
        <f t="shared" si="5"/>
        <v/>
      </c>
      <c r="G35" s="112" t="str">
        <f t="shared" si="6"/>
        <v/>
      </c>
      <c r="H35" s="110" t="str">
        <f t="shared" si="7"/>
        <v/>
      </c>
      <c r="I35" s="110" t="str">
        <f t="shared" si="8"/>
        <v/>
      </c>
      <c r="J35" s="110" t="str">
        <f t="shared" si="9"/>
        <v/>
      </c>
      <c r="K35" s="112" t="str">
        <f t="shared" si="10"/>
        <v/>
      </c>
      <c r="L35" s="113">
        <f t="shared" si="11"/>
        <v>0</v>
      </c>
      <c r="M35" s="103">
        <f t="shared" si="12"/>
        <v>0</v>
      </c>
      <c r="N35" s="103">
        <f t="shared" si="13"/>
        <v>0</v>
      </c>
      <c r="P35" s="110">
        <f>COUNTIFS('Absolutní-BODY'!$D$2:$D$161,A35,'Absolutní-BODY'!$G$2:$G$161,$B$2)</f>
        <v>0</v>
      </c>
      <c r="Q35" s="110">
        <f>COUNTIFS('Absolutní-BODY'!$D$2:$D$161,A35,'Absolutní-BODY'!$G$2:$G$161,$C$2)</f>
        <v>0</v>
      </c>
      <c r="R35" s="110">
        <f>COUNTIFS('Absolutní-BODY'!$D$2:$D$161,A35,'Absolutní-BODY'!$G$2:$G$161,$D$2)</f>
        <v>0</v>
      </c>
      <c r="S35" s="110">
        <f>COUNTIFS('Absolutní-BODY'!$D$2:$D$161,A35,'Absolutní-BODY'!$G$2:$G$161,$E$2)</f>
        <v>0</v>
      </c>
      <c r="T35" s="110">
        <f>COUNTIFS('Absolutní-BODY'!$D$2:$D$161,A35,'Absolutní-BODY'!$G$2:$G$161,$F$2)</f>
        <v>0</v>
      </c>
      <c r="U35" s="110">
        <f>COUNTIFS('Absolutní-BODY'!$D$2:$D$161,A35,'Absolutní-BODY'!$G$2:$G$161,$G$2)</f>
        <v>0</v>
      </c>
      <c r="V35" s="110">
        <f>COUNTIFS('Absolutní-BODY'!$D$2:$D$161,A35,'Absolutní-BODY'!$G$2:$G$161,$H$2)</f>
        <v>0</v>
      </c>
      <c r="W35" s="110">
        <f>COUNTIFS('Absolutní-BODY'!$D$2:$D$161,A35,'Absolutní-BODY'!$G$2:$G$161,$I$2)</f>
        <v>0</v>
      </c>
      <c r="X35" s="110">
        <f>COUNTIFS('Absolutní-BODY'!$D$2:$D$161,A35,'Absolutní-BODY'!$G$2:$G$161,$J$2)</f>
        <v>0</v>
      </c>
      <c r="Y35" s="110">
        <f>COUNTIFS('Absolutní-BODY'!$D$2:$D$161,A35,'Absolutní-BODY'!$G$2:$G$161,$K$2)</f>
        <v>0</v>
      </c>
      <c r="AA35" s="480" t="s">
        <v>4034</v>
      </c>
      <c r="AB35" s="469" t="s">
        <v>4035</v>
      </c>
    </row>
    <row r="36" spans="1:31" x14ac:dyDescent="0.25">
      <c r="A36" s="499" t="s">
        <v>3543</v>
      </c>
      <c r="B36" s="111" t="str">
        <f t="shared" si="1"/>
        <v/>
      </c>
      <c r="C36" s="110" t="str">
        <f t="shared" si="2"/>
        <v/>
      </c>
      <c r="D36" s="110" t="str">
        <f t="shared" si="3"/>
        <v/>
      </c>
      <c r="E36" s="110" t="str">
        <f t="shared" si="4"/>
        <v/>
      </c>
      <c r="F36" s="110" t="str">
        <f t="shared" si="5"/>
        <v/>
      </c>
      <c r="G36" s="112" t="str">
        <f t="shared" si="6"/>
        <v/>
      </c>
      <c r="H36" s="110" t="str">
        <f t="shared" si="7"/>
        <v/>
      </c>
      <c r="I36" s="110" t="str">
        <f t="shared" si="8"/>
        <v/>
      </c>
      <c r="J36" s="110" t="str">
        <f t="shared" si="9"/>
        <v/>
      </c>
      <c r="K36" s="112" t="str">
        <f t="shared" si="10"/>
        <v/>
      </c>
      <c r="L36" s="113">
        <f t="shared" si="11"/>
        <v>0</v>
      </c>
      <c r="M36" s="103">
        <f t="shared" si="12"/>
        <v>0</v>
      </c>
      <c r="N36" s="103">
        <f t="shared" si="13"/>
        <v>0</v>
      </c>
      <c r="P36" s="110">
        <f>COUNTIFS('Absolutní-BODY'!$D$2:$D$161,A36,'Absolutní-BODY'!$G$2:$G$161,$B$2)</f>
        <v>0</v>
      </c>
      <c r="Q36" s="110">
        <f>COUNTIFS('Absolutní-BODY'!$D$2:$D$161,A36,'Absolutní-BODY'!$G$2:$G$161,$C$2)</f>
        <v>0</v>
      </c>
      <c r="R36" s="110">
        <f>COUNTIFS('Absolutní-BODY'!$D$2:$D$161,A36,'Absolutní-BODY'!$G$2:$G$161,$D$2)</f>
        <v>0</v>
      </c>
      <c r="S36" s="110">
        <f>COUNTIFS('Absolutní-BODY'!$D$2:$D$161,A36,'Absolutní-BODY'!$G$2:$G$161,$E$2)</f>
        <v>0</v>
      </c>
      <c r="T36" s="110">
        <f>COUNTIFS('Absolutní-BODY'!$D$2:$D$161,A36,'Absolutní-BODY'!$G$2:$G$161,$F$2)</f>
        <v>0</v>
      </c>
      <c r="U36" s="110">
        <f>COUNTIFS('Absolutní-BODY'!$D$2:$D$161,A36,'Absolutní-BODY'!$G$2:$G$161,$G$2)</f>
        <v>0</v>
      </c>
      <c r="V36" s="110">
        <f>COUNTIFS('Absolutní-BODY'!$D$2:$D$161,A36,'Absolutní-BODY'!$G$2:$G$161,$H$2)</f>
        <v>0</v>
      </c>
      <c r="W36" s="110">
        <f>COUNTIFS('Absolutní-BODY'!$D$2:$D$161,A36,'Absolutní-BODY'!$G$2:$G$161,$I$2)</f>
        <v>0</v>
      </c>
      <c r="X36" s="110">
        <f>COUNTIFS('Absolutní-BODY'!$D$2:$D$161,A36,'Absolutní-BODY'!$G$2:$G$161,$J$2)</f>
        <v>0</v>
      </c>
      <c r="Y36" s="110">
        <f>COUNTIFS('Absolutní-BODY'!$D$2:$D$161,A36,'Absolutní-BODY'!$G$2:$G$161,$K$2)</f>
        <v>0</v>
      </c>
      <c r="Z36" s="1"/>
      <c r="AA36" s="480" t="s">
        <v>4036</v>
      </c>
    </row>
    <row r="37" spans="1:31" x14ac:dyDescent="0.25">
      <c r="A37" s="104"/>
      <c r="B37" s="111" t="str">
        <f t="shared" si="1"/>
        <v/>
      </c>
      <c r="C37" s="110" t="str">
        <f t="shared" si="2"/>
        <v/>
      </c>
      <c r="D37" s="110" t="str">
        <f t="shared" si="3"/>
        <v/>
      </c>
      <c r="E37" s="110" t="str">
        <f t="shared" si="4"/>
        <v/>
      </c>
      <c r="F37" s="110" t="str">
        <f t="shared" si="5"/>
        <v/>
      </c>
      <c r="G37" s="112" t="str">
        <f t="shared" si="6"/>
        <v/>
      </c>
      <c r="H37" s="110" t="str">
        <f t="shared" si="7"/>
        <v/>
      </c>
      <c r="I37" s="110" t="str">
        <f t="shared" si="8"/>
        <v/>
      </c>
      <c r="J37" s="110" t="str">
        <f t="shared" si="9"/>
        <v/>
      </c>
      <c r="K37" s="112" t="str">
        <f t="shared" si="10"/>
        <v/>
      </c>
      <c r="L37" s="113">
        <f t="shared" si="11"/>
        <v>0</v>
      </c>
      <c r="M37" s="103">
        <f t="shared" si="12"/>
        <v>0</v>
      </c>
      <c r="N37" s="103">
        <f t="shared" si="13"/>
        <v>0</v>
      </c>
      <c r="P37" s="110">
        <f>COUNTIFS('Absolutní-BODY'!$D$2:$D$161,A37,'Absolutní-BODY'!$G$2:$G$161,$B$2)</f>
        <v>0</v>
      </c>
      <c r="Q37" s="110">
        <f>COUNTIFS('Absolutní-BODY'!$D$2:$D$161,A37,'Absolutní-BODY'!$G$2:$G$161,$C$2)</f>
        <v>0</v>
      </c>
      <c r="R37" s="110">
        <f>COUNTIFS('Absolutní-BODY'!$D$2:$D$161,A37,'Absolutní-BODY'!$G$2:$G$161,$D$2)</f>
        <v>0</v>
      </c>
      <c r="S37" s="110">
        <f>COUNTIFS('Absolutní-BODY'!$D$2:$D$161,A37,'Absolutní-BODY'!$G$2:$G$161,$E$2)</f>
        <v>0</v>
      </c>
      <c r="T37" s="110">
        <f>COUNTIFS('Absolutní-BODY'!$D$2:$D$161,A37,'Absolutní-BODY'!$G$2:$G$161,$F$2)</f>
        <v>0</v>
      </c>
      <c r="U37" s="110">
        <f>COUNTIFS('Absolutní-BODY'!$D$2:$D$161,A37,'Absolutní-BODY'!$G$2:$G$161,$G$2)</f>
        <v>0</v>
      </c>
      <c r="V37" s="110">
        <f>COUNTIFS('Absolutní-BODY'!$D$2:$D$161,A37,'Absolutní-BODY'!$G$2:$G$161,$H$2)</f>
        <v>0</v>
      </c>
      <c r="W37" s="110">
        <f>COUNTIFS('Absolutní-BODY'!$D$2:$D$161,A37,'Absolutní-BODY'!$G$2:$G$161,$I$2)</f>
        <v>0</v>
      </c>
      <c r="X37" s="110">
        <f>COUNTIFS('Absolutní-BODY'!$D$2:$D$161,A37,'Absolutní-BODY'!$G$2:$G$161,$J$2)</f>
        <v>0</v>
      </c>
      <c r="Y37" s="110">
        <f>COUNTIFS('Absolutní-BODY'!$D$2:$D$161,A37,'Absolutní-BODY'!$G$2:$G$161,$K$2)</f>
        <v>0</v>
      </c>
      <c r="AA37" s="476" t="s">
        <v>4037</v>
      </c>
    </row>
    <row r="38" spans="1:31" x14ac:dyDescent="0.25">
      <c r="A38" s="499"/>
      <c r="B38" s="111" t="str">
        <f t="shared" si="1"/>
        <v/>
      </c>
      <c r="C38" s="110" t="str">
        <f t="shared" si="2"/>
        <v/>
      </c>
      <c r="D38" s="110" t="str">
        <f t="shared" si="3"/>
        <v/>
      </c>
      <c r="E38" s="110" t="str">
        <f t="shared" si="4"/>
        <v/>
      </c>
      <c r="F38" s="110" t="str">
        <f t="shared" si="5"/>
        <v/>
      </c>
      <c r="G38" s="112" t="str">
        <f t="shared" si="6"/>
        <v/>
      </c>
      <c r="H38" s="110" t="str">
        <f t="shared" si="7"/>
        <v/>
      </c>
      <c r="I38" s="110" t="str">
        <f t="shared" si="8"/>
        <v/>
      </c>
      <c r="J38" s="110" t="str">
        <f t="shared" si="9"/>
        <v/>
      </c>
      <c r="K38" s="112" t="str">
        <f t="shared" si="10"/>
        <v/>
      </c>
      <c r="L38" s="113">
        <f t="shared" si="11"/>
        <v>0</v>
      </c>
      <c r="M38" s="103">
        <f t="shared" si="12"/>
        <v>0</v>
      </c>
      <c r="N38" s="103">
        <f t="shared" si="13"/>
        <v>0</v>
      </c>
      <c r="P38" s="110">
        <f>COUNTIFS('Absolutní-BODY'!$D$2:$D$161,A38,'Absolutní-BODY'!$G$2:$G$161,$B$2)</f>
        <v>0</v>
      </c>
      <c r="Q38" s="110">
        <f>COUNTIFS('Absolutní-BODY'!$D$2:$D$161,A38,'Absolutní-BODY'!$G$2:$G$161,$C$2)</f>
        <v>0</v>
      </c>
      <c r="R38" s="110">
        <f>COUNTIFS('Absolutní-BODY'!$D$2:$D$161,A38,'Absolutní-BODY'!$G$2:$G$161,$D$2)</f>
        <v>0</v>
      </c>
      <c r="S38" s="110">
        <f>COUNTIFS('Absolutní-BODY'!$D$2:$D$161,A38,'Absolutní-BODY'!$G$2:$G$161,$E$2)</f>
        <v>0</v>
      </c>
      <c r="T38" s="110">
        <f>COUNTIFS('Absolutní-BODY'!$D$2:$D$161,A38,'Absolutní-BODY'!$G$2:$G$161,$F$2)</f>
        <v>0</v>
      </c>
      <c r="U38" s="110">
        <f>COUNTIFS('Absolutní-BODY'!$D$2:$D$161,A38,'Absolutní-BODY'!$G$2:$G$161,$G$2)</f>
        <v>0</v>
      </c>
      <c r="V38" s="110">
        <f>COUNTIFS('Absolutní-BODY'!$D$2:$D$161,A38,'Absolutní-BODY'!$G$2:$G$161,$H$2)</f>
        <v>0</v>
      </c>
      <c r="W38" s="110">
        <f>COUNTIFS('Absolutní-BODY'!$D$2:$D$161,A38,'Absolutní-BODY'!$G$2:$G$161,$I$2)</f>
        <v>0</v>
      </c>
      <c r="X38" s="110">
        <f>COUNTIFS('Absolutní-BODY'!$D$2:$D$161,A38,'Absolutní-BODY'!$G$2:$G$161,$J$2)</f>
        <v>0</v>
      </c>
      <c r="Y38" s="110">
        <f>COUNTIFS('Absolutní-BODY'!$D$2:$D$161,A38,'Absolutní-BODY'!$G$2:$G$161,$K$2)</f>
        <v>0</v>
      </c>
      <c r="AC38" s="449"/>
      <c r="AD38" s="485" t="s">
        <v>4027</v>
      </c>
      <c r="AE38" s="486"/>
    </row>
    <row r="39" spans="1:31" x14ac:dyDescent="0.25">
      <c r="A39" s="499" t="s">
        <v>183</v>
      </c>
      <c r="B39" s="111">
        <f t="shared" ref="B39:K39" si="14">IF(P25=0,"",P25)</f>
        <v>1</v>
      </c>
      <c r="C39" s="110">
        <f t="shared" si="14"/>
        <v>1</v>
      </c>
      <c r="D39" s="110">
        <f t="shared" si="14"/>
        <v>2</v>
      </c>
      <c r="E39" s="110">
        <f t="shared" si="14"/>
        <v>1</v>
      </c>
      <c r="F39" s="110" t="str">
        <f t="shared" si="14"/>
        <v/>
      </c>
      <c r="G39" s="112" t="str">
        <f t="shared" si="14"/>
        <v/>
      </c>
      <c r="H39" s="110" t="str">
        <f t="shared" si="14"/>
        <v/>
      </c>
      <c r="I39" s="110" t="str">
        <f t="shared" si="14"/>
        <v/>
      </c>
      <c r="J39" s="110" t="str">
        <f t="shared" si="14"/>
        <v/>
      </c>
      <c r="K39" s="112" t="str">
        <f t="shared" si="14"/>
        <v/>
      </c>
      <c r="L39" s="113">
        <v>0</v>
      </c>
      <c r="M39" s="103">
        <v>0</v>
      </c>
      <c r="N39" s="103">
        <f>SUM(H39:K39)*$H$3</f>
        <v>0</v>
      </c>
      <c r="P39" s="110">
        <f>COUNTIFS('Absolutní-BODY'!$D$2:$D$161,#REF!,'Absolutní-BODY'!$G$2:$G$161,$B$2)</f>
        <v>0</v>
      </c>
      <c r="Q39" s="110">
        <f>COUNTIFS('Absolutní-BODY'!$D$2:$D$161,#REF!,'Absolutní-BODY'!$G$2:$G$161,$C$2)</f>
        <v>0</v>
      </c>
      <c r="R39" s="110">
        <f>COUNTIFS('Absolutní-BODY'!$D$2:$D$161,#REF!,'Absolutní-BODY'!$G$2:$G$161,$D$2)</f>
        <v>0</v>
      </c>
      <c r="S39" s="110">
        <f>COUNTIFS('Absolutní-BODY'!$D$2:$D$161,#REF!,'Absolutní-BODY'!$G$2:$G$161,$E$2)</f>
        <v>0</v>
      </c>
      <c r="T39" s="110">
        <f>COUNTIFS('Absolutní-BODY'!$D$2:$D$161,#REF!,'Absolutní-BODY'!$G$2:$G$161,$F$2)</f>
        <v>0</v>
      </c>
      <c r="U39" s="110">
        <f>COUNTIFS('Absolutní-BODY'!$D$2:$D$161,#REF!,'Absolutní-BODY'!$G$2:$G$161,$G$2)</f>
        <v>0</v>
      </c>
      <c r="V39" s="110">
        <f>COUNTIFS('Absolutní-BODY'!$D$2:$D$161,#REF!,'Absolutní-BODY'!$G$2:$G$161,$H$2)</f>
        <v>0</v>
      </c>
      <c r="W39" s="110">
        <f>COUNTIFS('Absolutní-BODY'!$D$2:$D$161,#REF!,'Absolutní-BODY'!$G$2:$G$161,$I$2)</f>
        <v>0</v>
      </c>
      <c r="X39" s="110">
        <f>COUNTIFS('Absolutní-BODY'!$D$2:$D$161,#REF!,'Absolutní-BODY'!$G$2:$G$161,$J$2)</f>
        <v>0</v>
      </c>
      <c r="Y39" s="110">
        <f>COUNTIFS('Absolutní-BODY'!$D$2:$D$161,#REF!,'Absolutní-BODY'!$G$2:$G$161,$K$2)</f>
        <v>0</v>
      </c>
      <c r="Z39" s="359"/>
      <c r="AA39" s="359"/>
    </row>
    <row r="40" spans="1:31" x14ac:dyDescent="0.25">
      <c r="A40" s="499" t="s">
        <v>4115</v>
      </c>
      <c r="B40" s="111" t="str">
        <f t="shared" si="1"/>
        <v/>
      </c>
      <c r="C40" s="110" t="str">
        <f t="shared" si="2"/>
        <v/>
      </c>
      <c r="D40" s="110" t="str">
        <f t="shared" si="3"/>
        <v/>
      </c>
      <c r="E40" s="110" t="str">
        <f t="shared" si="4"/>
        <v/>
      </c>
      <c r="F40" s="110" t="str">
        <f t="shared" si="5"/>
        <v/>
      </c>
      <c r="G40" s="112" t="str">
        <f t="shared" si="6"/>
        <v/>
      </c>
      <c r="H40" s="110" t="str">
        <f t="shared" si="7"/>
        <v/>
      </c>
      <c r="I40" s="110" t="str">
        <f t="shared" si="8"/>
        <v/>
      </c>
      <c r="J40" s="110" t="str">
        <f t="shared" si="9"/>
        <v/>
      </c>
      <c r="K40" s="112" t="str">
        <f t="shared" si="10"/>
        <v/>
      </c>
      <c r="L40" s="113">
        <f t="shared" si="11"/>
        <v>0</v>
      </c>
      <c r="M40" s="103">
        <f t="shared" si="12"/>
        <v>0</v>
      </c>
      <c r="N40" s="103">
        <f t="shared" si="13"/>
        <v>0</v>
      </c>
      <c r="P40" s="110">
        <f>COUNTIFS('Absolutní-BODY'!$D$2:$D$161,A40,'Absolutní-BODY'!$G$2:$G$161,$B$2)</f>
        <v>0</v>
      </c>
      <c r="Q40" s="110">
        <f>COUNTIFS('Absolutní-BODY'!$D$2:$D$161,A40,'Absolutní-BODY'!$G$2:$G$161,$C$2)</f>
        <v>0</v>
      </c>
      <c r="R40" s="110">
        <f>COUNTIFS('Absolutní-BODY'!$D$2:$D$161,A40,'Absolutní-BODY'!$G$2:$G$161,$D$2)</f>
        <v>0</v>
      </c>
      <c r="S40" s="110">
        <f>COUNTIFS('Absolutní-BODY'!$D$2:$D$161,A40,'Absolutní-BODY'!$G$2:$G$161,$E$2)</f>
        <v>0</v>
      </c>
      <c r="T40" s="110">
        <f>COUNTIFS('Absolutní-BODY'!$D$2:$D$161,A40,'Absolutní-BODY'!$G$2:$G$161,$F$2)</f>
        <v>0</v>
      </c>
      <c r="U40" s="110">
        <f>COUNTIFS('Absolutní-BODY'!$D$2:$D$161,A40,'Absolutní-BODY'!$G$2:$G$161,$G$2)</f>
        <v>0</v>
      </c>
      <c r="V40" s="110">
        <f>COUNTIFS('Absolutní-BODY'!$D$2:$D$161,A40,'Absolutní-BODY'!$G$2:$G$161,$H$2)</f>
        <v>0</v>
      </c>
      <c r="W40" s="110">
        <f>COUNTIFS('Absolutní-BODY'!$D$2:$D$161,A40,'Absolutní-BODY'!$G$2:$G$161,$I$2)</f>
        <v>0</v>
      </c>
      <c r="X40" s="110">
        <f>COUNTIFS('Absolutní-BODY'!$D$2:$D$161,A40,'Absolutní-BODY'!$G$2:$G$161,$J$2)</f>
        <v>0</v>
      </c>
      <c r="Y40" s="110">
        <f>COUNTIFS('Absolutní-BODY'!$D$2:$D$161,A40,'Absolutní-BODY'!$G$2:$G$161,$K$2)</f>
        <v>0</v>
      </c>
      <c r="Z40" s="359"/>
      <c r="AA40" s="359"/>
    </row>
    <row r="41" spans="1:31" x14ac:dyDescent="0.25">
      <c r="A41" s="100" t="s">
        <v>3107</v>
      </c>
      <c r="B41" s="111" t="str">
        <f t="shared" si="1"/>
        <v/>
      </c>
      <c r="C41" s="110" t="str">
        <f t="shared" si="2"/>
        <v/>
      </c>
      <c r="D41" s="110" t="str">
        <f t="shared" si="3"/>
        <v/>
      </c>
      <c r="E41" s="110" t="str">
        <f t="shared" si="4"/>
        <v/>
      </c>
      <c r="F41" s="110" t="str">
        <f t="shared" si="5"/>
        <v/>
      </c>
      <c r="G41" s="112" t="str">
        <f t="shared" si="6"/>
        <v/>
      </c>
      <c r="H41" s="110" t="str">
        <f t="shared" si="7"/>
        <v/>
      </c>
      <c r="I41" s="110" t="str">
        <f t="shared" si="8"/>
        <v/>
      </c>
      <c r="J41" s="110" t="str">
        <f t="shared" si="9"/>
        <v/>
      </c>
      <c r="K41" s="112" t="str">
        <f t="shared" si="10"/>
        <v/>
      </c>
      <c r="L41" s="113">
        <f t="shared" si="11"/>
        <v>0</v>
      </c>
      <c r="M41" s="103">
        <f t="shared" si="12"/>
        <v>0</v>
      </c>
      <c r="N41" s="103">
        <f t="shared" si="13"/>
        <v>0</v>
      </c>
      <c r="P41" s="110">
        <f>COUNTIFS('Absolutní-BODY'!$D$2:$D$161,A41,'Absolutní-BODY'!$G$2:$G$161,$B$2)</f>
        <v>0</v>
      </c>
      <c r="Q41" s="110">
        <f>COUNTIFS('Absolutní-BODY'!$D$2:$D$161,A41,'Absolutní-BODY'!$G$2:$G$161,$C$2)</f>
        <v>0</v>
      </c>
      <c r="R41" s="110">
        <f>COUNTIFS('Absolutní-BODY'!$D$2:$D$161,A41,'Absolutní-BODY'!$G$2:$G$161,$D$2)</f>
        <v>0</v>
      </c>
      <c r="S41" s="110">
        <f>COUNTIFS('Absolutní-BODY'!$D$2:$D$161,A41,'Absolutní-BODY'!$G$2:$G$161,$E$2)</f>
        <v>0</v>
      </c>
      <c r="T41" s="110">
        <f>COUNTIFS('Absolutní-BODY'!$D$2:$D$161,A41,'Absolutní-BODY'!$G$2:$G$161,$F$2)</f>
        <v>0</v>
      </c>
      <c r="U41" s="110">
        <f>COUNTIFS('Absolutní-BODY'!$D$2:$D$161,A41,'Absolutní-BODY'!$G$2:$G$161,$G$2)</f>
        <v>0</v>
      </c>
      <c r="V41" s="110">
        <f>COUNTIFS('Absolutní-BODY'!$D$2:$D$161,A41,'Absolutní-BODY'!$G$2:$G$161,$H$2)</f>
        <v>0</v>
      </c>
      <c r="W41" s="110">
        <f>COUNTIFS('Absolutní-BODY'!$D$2:$D$161,A41,'Absolutní-BODY'!$G$2:$G$161,$I$2)</f>
        <v>0</v>
      </c>
      <c r="X41" s="110">
        <f>COUNTIFS('Absolutní-BODY'!$D$2:$D$161,A41,'Absolutní-BODY'!$G$2:$G$161,$J$2)</f>
        <v>0</v>
      </c>
      <c r="Y41" s="110">
        <f>COUNTIFS('Absolutní-BODY'!$D$2:$D$161,A41,'Absolutní-BODY'!$G$2:$G$161,$K$2)</f>
        <v>0</v>
      </c>
    </row>
    <row r="42" spans="1:31" x14ac:dyDescent="0.25">
      <c r="A42" s="100" t="s">
        <v>3105</v>
      </c>
      <c r="B42" s="111" t="str">
        <f t="shared" si="1"/>
        <v/>
      </c>
      <c r="C42" s="110" t="str">
        <f t="shared" si="2"/>
        <v/>
      </c>
      <c r="D42" s="110" t="str">
        <f t="shared" si="3"/>
        <v/>
      </c>
      <c r="E42" s="110" t="str">
        <f t="shared" si="4"/>
        <v/>
      </c>
      <c r="F42" s="110" t="str">
        <f t="shared" si="5"/>
        <v/>
      </c>
      <c r="G42" s="112" t="str">
        <f t="shared" si="6"/>
        <v/>
      </c>
      <c r="H42" s="110" t="str">
        <f t="shared" si="7"/>
        <v/>
      </c>
      <c r="I42" s="110" t="str">
        <f t="shared" si="8"/>
        <v/>
      </c>
      <c r="J42" s="110" t="str">
        <f t="shared" si="9"/>
        <v/>
      </c>
      <c r="K42" s="112" t="str">
        <f t="shared" si="10"/>
        <v/>
      </c>
      <c r="L42" s="113">
        <f t="shared" si="11"/>
        <v>0</v>
      </c>
      <c r="M42" s="103">
        <f t="shared" si="12"/>
        <v>0</v>
      </c>
      <c r="N42" s="103">
        <f t="shared" si="13"/>
        <v>0</v>
      </c>
      <c r="P42" s="110">
        <f>COUNTIFS('Absolutní-BODY'!$D$2:$D$161,A42,'Absolutní-BODY'!$G$2:$G$161,$B$2)</f>
        <v>0</v>
      </c>
      <c r="Q42" s="110">
        <f>COUNTIFS('Absolutní-BODY'!$D$2:$D$161,A42,'Absolutní-BODY'!$G$2:$G$161,$C$2)</f>
        <v>0</v>
      </c>
      <c r="R42" s="110">
        <f>COUNTIFS('Absolutní-BODY'!$D$2:$D$161,A42,'Absolutní-BODY'!$G$2:$G$161,$D$2)</f>
        <v>0</v>
      </c>
      <c r="S42" s="110">
        <f>COUNTIFS('Absolutní-BODY'!$D$2:$D$161,A42,'Absolutní-BODY'!$G$2:$G$161,$E$2)</f>
        <v>0</v>
      </c>
      <c r="T42" s="110">
        <f>COUNTIFS('Absolutní-BODY'!$D$2:$D$161,A42,'Absolutní-BODY'!$G$2:$G$161,$F$2)</f>
        <v>0</v>
      </c>
      <c r="U42" s="110">
        <f>COUNTIFS('Absolutní-BODY'!$D$2:$D$161,A42,'Absolutní-BODY'!$G$2:$G$161,$G$2)</f>
        <v>0</v>
      </c>
      <c r="V42" s="110">
        <f>COUNTIFS('Absolutní-BODY'!$D$2:$D$161,A42,'Absolutní-BODY'!$G$2:$G$161,$H$2)</f>
        <v>0</v>
      </c>
      <c r="W42" s="110">
        <f>COUNTIFS('Absolutní-BODY'!$D$2:$D$161,A42,'Absolutní-BODY'!$G$2:$G$161,$I$2)</f>
        <v>0</v>
      </c>
      <c r="X42" s="110">
        <f>COUNTIFS('Absolutní-BODY'!$D$2:$D$161,A42,'Absolutní-BODY'!$G$2:$G$161,$J$2)</f>
        <v>0</v>
      </c>
      <c r="Y42" s="110">
        <f>COUNTIFS('Absolutní-BODY'!$D$2:$D$161,A42,'Absolutní-BODY'!$G$2:$G$161,$K$2)</f>
        <v>0</v>
      </c>
    </row>
    <row r="43" spans="1:31" x14ac:dyDescent="0.25">
      <c r="A43" s="499" t="s">
        <v>4129</v>
      </c>
      <c r="B43" s="111" t="str">
        <f t="shared" si="1"/>
        <v/>
      </c>
      <c r="C43" s="110" t="str">
        <f t="shared" si="2"/>
        <v/>
      </c>
      <c r="D43" s="110" t="str">
        <f t="shared" si="3"/>
        <v/>
      </c>
      <c r="E43" s="110" t="str">
        <f t="shared" si="4"/>
        <v/>
      </c>
      <c r="F43" s="110" t="str">
        <f t="shared" si="5"/>
        <v/>
      </c>
      <c r="G43" s="112" t="str">
        <f t="shared" si="6"/>
        <v/>
      </c>
      <c r="H43" s="110" t="str">
        <f t="shared" si="7"/>
        <v/>
      </c>
      <c r="I43" s="110" t="str">
        <f t="shared" si="8"/>
        <v/>
      </c>
      <c r="J43" s="110" t="str">
        <f t="shared" si="9"/>
        <v/>
      </c>
      <c r="K43" s="112" t="str">
        <f t="shared" si="10"/>
        <v/>
      </c>
      <c r="L43" s="113">
        <f t="shared" si="11"/>
        <v>0</v>
      </c>
      <c r="M43" s="103">
        <f t="shared" si="12"/>
        <v>0</v>
      </c>
      <c r="N43" s="103">
        <f t="shared" si="13"/>
        <v>0</v>
      </c>
      <c r="P43" s="110">
        <f>COUNTIFS('Absolutní-BODY'!$D$2:$D$161,A43,'Absolutní-BODY'!$G$2:$G$161,$B$2)</f>
        <v>0</v>
      </c>
      <c r="Q43" s="110">
        <f>COUNTIFS('Absolutní-BODY'!$D$2:$D$161,A43,'Absolutní-BODY'!$G$2:$G$161,$C$2)</f>
        <v>0</v>
      </c>
      <c r="R43" s="110">
        <f>COUNTIFS('Absolutní-BODY'!$D$2:$D$161,A43,'Absolutní-BODY'!$G$2:$G$161,$D$2)</f>
        <v>0</v>
      </c>
      <c r="S43" s="110">
        <f>COUNTIFS('Absolutní-BODY'!$D$2:$D$161,A43,'Absolutní-BODY'!$G$2:$G$161,$E$2)</f>
        <v>0</v>
      </c>
      <c r="T43" s="110">
        <f>COUNTIFS('Absolutní-BODY'!$D$2:$D$161,A43,'Absolutní-BODY'!$G$2:$G$161,$F$2)</f>
        <v>0</v>
      </c>
      <c r="U43" s="110">
        <f>COUNTIFS('Absolutní-BODY'!$D$2:$D$161,A43,'Absolutní-BODY'!$G$2:$G$161,$G$2)</f>
        <v>0</v>
      </c>
      <c r="V43" s="110">
        <f>COUNTIFS('Absolutní-BODY'!$D$2:$D$161,A43,'Absolutní-BODY'!$G$2:$G$161,$H$2)</f>
        <v>0</v>
      </c>
      <c r="W43" s="110">
        <f>COUNTIFS('Absolutní-BODY'!$D$2:$D$161,A43,'Absolutní-BODY'!$G$2:$G$161,$I$2)</f>
        <v>0</v>
      </c>
      <c r="X43" s="110">
        <f>COUNTIFS('Absolutní-BODY'!$D$2:$D$161,A43,'Absolutní-BODY'!$G$2:$G$161,$J$2)</f>
        <v>0</v>
      </c>
      <c r="Y43" s="110">
        <f>COUNTIFS('Absolutní-BODY'!$D$2:$D$161,A43,'Absolutní-BODY'!$G$2:$G$161,$K$2)</f>
        <v>0</v>
      </c>
    </row>
    <row r="44" spans="1:31" x14ac:dyDescent="0.25">
      <c r="A44" s="100" t="s">
        <v>289</v>
      </c>
      <c r="B44" s="111" t="str">
        <f t="shared" si="1"/>
        <v/>
      </c>
      <c r="C44" s="110" t="str">
        <f t="shared" si="2"/>
        <v/>
      </c>
      <c r="D44" s="110" t="str">
        <f t="shared" si="3"/>
        <v/>
      </c>
      <c r="E44" s="110" t="str">
        <f t="shared" si="4"/>
        <v/>
      </c>
      <c r="F44" s="110" t="str">
        <f t="shared" si="5"/>
        <v/>
      </c>
      <c r="G44" s="112" t="str">
        <f t="shared" si="6"/>
        <v/>
      </c>
      <c r="H44" s="110" t="str">
        <f t="shared" si="7"/>
        <v/>
      </c>
      <c r="I44" s="110" t="str">
        <f t="shared" si="8"/>
        <v/>
      </c>
      <c r="J44" s="110" t="str">
        <f t="shared" si="9"/>
        <v/>
      </c>
      <c r="K44" s="112" t="str">
        <f t="shared" si="10"/>
        <v/>
      </c>
      <c r="L44" s="113">
        <f t="shared" si="11"/>
        <v>0</v>
      </c>
      <c r="M44" s="103">
        <f t="shared" si="12"/>
        <v>0</v>
      </c>
      <c r="N44" s="103">
        <f t="shared" si="13"/>
        <v>0</v>
      </c>
      <c r="P44" s="110">
        <f>COUNTIFS('Absolutní-BODY'!$D$2:$D$161,A44,'Absolutní-BODY'!$G$2:$G$161,$B$2)</f>
        <v>0</v>
      </c>
      <c r="Q44" s="110">
        <f>COUNTIFS('Absolutní-BODY'!$D$2:$D$161,A44,'Absolutní-BODY'!$G$2:$G$161,$C$2)</f>
        <v>0</v>
      </c>
      <c r="R44" s="110">
        <f>COUNTIFS('Absolutní-BODY'!$D$2:$D$161,A44,'Absolutní-BODY'!$G$2:$G$161,$D$2)</f>
        <v>0</v>
      </c>
      <c r="S44" s="110">
        <f>COUNTIFS('Absolutní-BODY'!$D$2:$D$161,A44,'Absolutní-BODY'!$G$2:$G$161,$E$2)</f>
        <v>0</v>
      </c>
      <c r="T44" s="110">
        <f>COUNTIFS('Absolutní-BODY'!$D$2:$D$161,A44,'Absolutní-BODY'!$G$2:$G$161,$F$2)</f>
        <v>0</v>
      </c>
      <c r="U44" s="110">
        <f>COUNTIFS('Absolutní-BODY'!$D$2:$D$161,A44,'Absolutní-BODY'!$G$2:$G$161,$G$2)</f>
        <v>0</v>
      </c>
      <c r="V44" s="110">
        <f>COUNTIFS('Absolutní-BODY'!$D$2:$D$161,A44,'Absolutní-BODY'!$G$2:$G$161,$H$2)</f>
        <v>0</v>
      </c>
      <c r="W44" s="110">
        <f>COUNTIFS('Absolutní-BODY'!$D$2:$D$161,A44,'Absolutní-BODY'!$G$2:$G$161,$I$2)</f>
        <v>0</v>
      </c>
      <c r="X44" s="110">
        <f>COUNTIFS('Absolutní-BODY'!$D$2:$D$161,A44,'Absolutní-BODY'!$G$2:$G$161,$J$2)</f>
        <v>0</v>
      </c>
      <c r="Y44" s="110">
        <f>COUNTIFS('Absolutní-BODY'!$D$2:$D$161,A44,'Absolutní-BODY'!$G$2:$G$161,$K$2)</f>
        <v>0</v>
      </c>
    </row>
    <row r="45" spans="1:31" x14ac:dyDescent="0.25">
      <c r="A45" s="100" t="s">
        <v>503</v>
      </c>
      <c r="B45" s="111" t="str">
        <f t="shared" si="1"/>
        <v/>
      </c>
      <c r="C45" s="110" t="str">
        <f t="shared" si="2"/>
        <v/>
      </c>
      <c r="D45" s="110" t="str">
        <f t="shared" si="3"/>
        <v/>
      </c>
      <c r="E45" s="110" t="str">
        <f t="shared" si="4"/>
        <v/>
      </c>
      <c r="F45" s="110" t="str">
        <f t="shared" si="5"/>
        <v/>
      </c>
      <c r="G45" s="112" t="str">
        <f t="shared" si="6"/>
        <v/>
      </c>
      <c r="H45" s="110" t="str">
        <f t="shared" si="7"/>
        <v/>
      </c>
      <c r="I45" s="110" t="str">
        <f t="shared" si="8"/>
        <v/>
      </c>
      <c r="J45" s="110" t="str">
        <f t="shared" si="9"/>
        <v/>
      </c>
      <c r="K45" s="112" t="str">
        <f t="shared" si="10"/>
        <v/>
      </c>
      <c r="L45" s="113">
        <f t="shared" si="11"/>
        <v>0</v>
      </c>
      <c r="M45" s="103">
        <f t="shared" si="12"/>
        <v>0</v>
      </c>
      <c r="N45" s="103">
        <f t="shared" si="13"/>
        <v>0</v>
      </c>
      <c r="P45" s="110">
        <f>COUNTIFS('Absolutní-BODY'!$D$2:$D$161,A45,'Absolutní-BODY'!$G$2:$G$161,$B$2)</f>
        <v>0</v>
      </c>
      <c r="Q45" s="110">
        <f>COUNTIFS('Absolutní-BODY'!$D$2:$D$161,A45,'Absolutní-BODY'!$G$2:$G$161,$C$2)</f>
        <v>0</v>
      </c>
      <c r="R45" s="110">
        <f>COUNTIFS('Absolutní-BODY'!$D$2:$D$161,A45,'Absolutní-BODY'!$G$2:$G$161,$D$2)</f>
        <v>0</v>
      </c>
      <c r="S45" s="110">
        <f>COUNTIFS('Absolutní-BODY'!$D$2:$D$161,A45,'Absolutní-BODY'!$G$2:$G$161,$E$2)</f>
        <v>0</v>
      </c>
      <c r="T45" s="110">
        <f>COUNTIFS('Absolutní-BODY'!$D$2:$D$161,A45,'Absolutní-BODY'!$G$2:$G$161,$F$2)</f>
        <v>0</v>
      </c>
      <c r="U45" s="110">
        <f>COUNTIFS('Absolutní-BODY'!$D$2:$D$161,A45,'Absolutní-BODY'!$G$2:$G$161,$G$2)</f>
        <v>0</v>
      </c>
      <c r="V45" s="110">
        <f>COUNTIFS('Absolutní-BODY'!$D$2:$D$161,A45,'Absolutní-BODY'!$G$2:$G$161,$H$2)</f>
        <v>0</v>
      </c>
      <c r="W45" s="110">
        <f>COUNTIFS('Absolutní-BODY'!$D$2:$D$161,A45,'Absolutní-BODY'!$G$2:$G$161,$I$2)</f>
        <v>0</v>
      </c>
      <c r="X45" s="110">
        <f>COUNTIFS('Absolutní-BODY'!$D$2:$D$161,A45,'Absolutní-BODY'!$G$2:$G$161,$J$2)</f>
        <v>0</v>
      </c>
      <c r="Y45" s="110">
        <f>COUNTIFS('Absolutní-BODY'!$D$2:$D$161,A45,'Absolutní-BODY'!$G$2:$G$161,$K$2)</f>
        <v>0</v>
      </c>
    </row>
    <row r="46" spans="1:31" x14ac:dyDescent="0.25">
      <c r="A46" s="104" t="s">
        <v>1794</v>
      </c>
      <c r="B46" s="111" t="str">
        <f t="shared" si="1"/>
        <v/>
      </c>
      <c r="C46" s="110" t="str">
        <f t="shared" si="2"/>
        <v/>
      </c>
      <c r="D46" s="110" t="str">
        <f t="shared" si="3"/>
        <v/>
      </c>
      <c r="E46" s="110" t="str">
        <f t="shared" si="4"/>
        <v/>
      </c>
      <c r="F46" s="110" t="str">
        <f t="shared" si="5"/>
        <v/>
      </c>
      <c r="G46" s="112" t="str">
        <f t="shared" si="6"/>
        <v/>
      </c>
      <c r="H46" s="110" t="str">
        <f t="shared" si="7"/>
        <v/>
      </c>
      <c r="I46" s="110" t="str">
        <f t="shared" si="8"/>
        <v/>
      </c>
      <c r="J46" s="110" t="str">
        <f t="shared" si="9"/>
        <v/>
      </c>
      <c r="K46" s="112" t="str">
        <f t="shared" si="10"/>
        <v/>
      </c>
      <c r="L46" s="113">
        <f t="shared" si="11"/>
        <v>0</v>
      </c>
      <c r="M46" s="103">
        <f t="shared" si="12"/>
        <v>0</v>
      </c>
      <c r="N46" s="103">
        <f t="shared" si="13"/>
        <v>0</v>
      </c>
      <c r="P46" s="110">
        <f>COUNTIFS('Absolutní-BODY'!$D$2:$D$161,A46,'Absolutní-BODY'!$G$2:$G$161,$B$2)</f>
        <v>0</v>
      </c>
      <c r="Q46" s="110">
        <f>COUNTIFS('Absolutní-BODY'!$D$2:$D$161,A46,'Absolutní-BODY'!$G$2:$G$161,$C$2)</f>
        <v>0</v>
      </c>
      <c r="R46" s="110">
        <f>COUNTIFS('Absolutní-BODY'!$D$2:$D$161,A46,'Absolutní-BODY'!$G$2:$G$161,$D$2)</f>
        <v>0</v>
      </c>
      <c r="S46" s="110">
        <f>COUNTIFS('Absolutní-BODY'!$D$2:$D$161,A46,'Absolutní-BODY'!$G$2:$G$161,$E$2)</f>
        <v>0</v>
      </c>
      <c r="T46" s="110">
        <f>COUNTIFS('Absolutní-BODY'!$D$2:$D$161,A46,'Absolutní-BODY'!$G$2:$G$161,$F$2)</f>
        <v>0</v>
      </c>
      <c r="U46" s="110">
        <f>COUNTIFS('Absolutní-BODY'!$D$2:$D$161,A46,'Absolutní-BODY'!$G$2:$G$161,$G$2)</f>
        <v>0</v>
      </c>
      <c r="V46" s="110">
        <f>COUNTIFS('Absolutní-BODY'!$D$2:$D$161,A46,'Absolutní-BODY'!$G$2:$G$161,$H$2)</f>
        <v>0</v>
      </c>
      <c r="W46" s="110">
        <f>COUNTIFS('Absolutní-BODY'!$D$2:$D$161,A46,'Absolutní-BODY'!$G$2:$G$161,$I$2)</f>
        <v>0</v>
      </c>
      <c r="X46" s="110">
        <f>COUNTIFS('Absolutní-BODY'!$D$2:$D$161,A46,'Absolutní-BODY'!$G$2:$G$161,$J$2)</f>
        <v>0</v>
      </c>
      <c r="Y46" s="110">
        <f>COUNTIFS('Absolutní-BODY'!$D$2:$D$161,A46,'Absolutní-BODY'!$G$2:$G$161,$K$2)</f>
        <v>0</v>
      </c>
    </row>
    <row r="47" spans="1:31" x14ac:dyDescent="0.25">
      <c r="A47" s="499" t="s">
        <v>4114</v>
      </c>
      <c r="B47" s="111" t="str">
        <f t="shared" si="1"/>
        <v/>
      </c>
      <c r="C47" s="110" t="str">
        <f t="shared" si="2"/>
        <v/>
      </c>
      <c r="D47" s="110" t="str">
        <f t="shared" si="3"/>
        <v/>
      </c>
      <c r="E47" s="110" t="str">
        <f t="shared" si="4"/>
        <v/>
      </c>
      <c r="F47" s="110" t="str">
        <f t="shared" si="5"/>
        <v/>
      </c>
      <c r="G47" s="112" t="str">
        <f t="shared" si="6"/>
        <v/>
      </c>
      <c r="H47" s="110" t="str">
        <f t="shared" si="7"/>
        <v/>
      </c>
      <c r="I47" s="110" t="str">
        <f t="shared" si="8"/>
        <v/>
      </c>
      <c r="J47" s="110" t="str">
        <f t="shared" si="9"/>
        <v/>
      </c>
      <c r="K47" s="112" t="str">
        <f t="shared" si="10"/>
        <v/>
      </c>
      <c r="L47" s="113">
        <f t="shared" si="11"/>
        <v>0</v>
      </c>
      <c r="M47" s="103">
        <f t="shared" si="12"/>
        <v>0</v>
      </c>
      <c r="N47" s="103">
        <f t="shared" si="13"/>
        <v>0</v>
      </c>
      <c r="P47" s="110">
        <f>COUNTIFS('Absolutní-BODY'!$D$2:$D$161,A47,'Absolutní-BODY'!$G$2:$G$161,$B$2)</f>
        <v>0</v>
      </c>
      <c r="Q47" s="110">
        <f>COUNTIFS('Absolutní-BODY'!$D$2:$D$161,A47,'Absolutní-BODY'!$G$2:$G$161,$C$2)</f>
        <v>0</v>
      </c>
      <c r="R47" s="110">
        <f>COUNTIFS('Absolutní-BODY'!$D$2:$D$161,A47,'Absolutní-BODY'!$G$2:$G$161,$D$2)</f>
        <v>0</v>
      </c>
      <c r="S47" s="110">
        <f>COUNTIFS('Absolutní-BODY'!$D$2:$D$161,A47,'Absolutní-BODY'!$G$2:$G$161,$E$2)</f>
        <v>0</v>
      </c>
      <c r="T47" s="110">
        <f>COUNTIFS('Absolutní-BODY'!$D$2:$D$161,A47,'Absolutní-BODY'!$G$2:$G$161,$F$2)</f>
        <v>0</v>
      </c>
      <c r="U47" s="110">
        <f>COUNTIFS('Absolutní-BODY'!$D$2:$D$161,A47,'Absolutní-BODY'!$G$2:$G$161,$G$2)</f>
        <v>0</v>
      </c>
      <c r="V47" s="110">
        <f>COUNTIFS('Absolutní-BODY'!$D$2:$D$161,A47,'Absolutní-BODY'!$G$2:$G$161,$H$2)</f>
        <v>0</v>
      </c>
      <c r="W47" s="110">
        <f>COUNTIFS('Absolutní-BODY'!$D$2:$D$161,A47,'Absolutní-BODY'!$G$2:$G$161,$I$2)</f>
        <v>0</v>
      </c>
      <c r="X47" s="110">
        <f>COUNTIFS('Absolutní-BODY'!$D$2:$D$161,A47,'Absolutní-BODY'!$G$2:$G$161,$J$2)</f>
        <v>0</v>
      </c>
      <c r="Y47" s="110">
        <f>COUNTIFS('Absolutní-BODY'!$D$2:$D$161,A47,'Absolutní-BODY'!$G$2:$G$161,$K$2)</f>
        <v>0</v>
      </c>
    </row>
    <row r="48" spans="1:31" x14ac:dyDescent="0.25">
      <c r="A48" s="100" t="s">
        <v>3109</v>
      </c>
      <c r="B48" s="111" t="str">
        <f t="shared" si="1"/>
        <v/>
      </c>
      <c r="C48" s="110" t="str">
        <f t="shared" si="2"/>
        <v/>
      </c>
      <c r="D48" s="110" t="str">
        <f t="shared" si="3"/>
        <v/>
      </c>
      <c r="E48" s="110" t="str">
        <f t="shared" si="4"/>
        <v/>
      </c>
      <c r="F48" s="110" t="str">
        <f t="shared" si="5"/>
        <v/>
      </c>
      <c r="G48" s="112" t="str">
        <f t="shared" si="6"/>
        <v/>
      </c>
      <c r="H48" s="110" t="str">
        <f t="shared" si="7"/>
        <v/>
      </c>
      <c r="I48" s="110" t="str">
        <f t="shared" si="8"/>
        <v/>
      </c>
      <c r="J48" s="110" t="str">
        <f t="shared" si="9"/>
        <v/>
      </c>
      <c r="K48" s="112" t="str">
        <f t="shared" si="10"/>
        <v/>
      </c>
      <c r="L48" s="113">
        <f t="shared" si="11"/>
        <v>0</v>
      </c>
      <c r="M48" s="103">
        <f t="shared" si="12"/>
        <v>0</v>
      </c>
      <c r="N48" s="103">
        <f t="shared" si="13"/>
        <v>0</v>
      </c>
      <c r="P48" s="110">
        <f>COUNTIFS('Absolutní-BODY'!$D$2:$D$161,A48,'Absolutní-BODY'!$G$2:$G$161,$B$2)</f>
        <v>0</v>
      </c>
      <c r="Q48" s="110">
        <f>COUNTIFS('Absolutní-BODY'!$D$2:$D$161,A48,'Absolutní-BODY'!$G$2:$G$161,$C$2)</f>
        <v>0</v>
      </c>
      <c r="R48" s="110">
        <f>COUNTIFS('Absolutní-BODY'!$D$2:$D$161,A48,'Absolutní-BODY'!$G$2:$G$161,$D$2)</f>
        <v>0</v>
      </c>
      <c r="S48" s="110">
        <f>COUNTIFS('Absolutní-BODY'!$D$2:$D$161,A48,'Absolutní-BODY'!$G$2:$G$161,$E$2)</f>
        <v>0</v>
      </c>
      <c r="T48" s="110">
        <f>COUNTIFS('Absolutní-BODY'!$D$2:$D$161,A48,'Absolutní-BODY'!$G$2:$G$161,$F$2)</f>
        <v>0</v>
      </c>
      <c r="U48" s="110">
        <f>COUNTIFS('Absolutní-BODY'!$D$2:$D$161,A48,'Absolutní-BODY'!$G$2:$G$161,$G$2)</f>
        <v>0</v>
      </c>
      <c r="V48" s="110">
        <f>COUNTIFS('Absolutní-BODY'!$D$2:$D$161,A48,'Absolutní-BODY'!$G$2:$G$161,$H$2)</f>
        <v>0</v>
      </c>
      <c r="W48" s="110">
        <f>COUNTIFS('Absolutní-BODY'!$D$2:$D$161,A48,'Absolutní-BODY'!$G$2:$G$161,$I$2)</f>
        <v>0</v>
      </c>
      <c r="X48" s="110">
        <f>COUNTIFS('Absolutní-BODY'!$D$2:$D$161,A48,'Absolutní-BODY'!$G$2:$G$161,$J$2)</f>
        <v>0</v>
      </c>
      <c r="Y48" s="110">
        <f>COUNTIFS('Absolutní-BODY'!$D$2:$D$161,A48,'Absolutní-BODY'!$G$2:$G$161,$K$2)</f>
        <v>0</v>
      </c>
    </row>
    <row r="49" spans="1:25" x14ac:dyDescent="0.25">
      <c r="A49" s="499" t="s">
        <v>4104</v>
      </c>
      <c r="B49" s="111" t="str">
        <f t="shared" si="1"/>
        <v/>
      </c>
      <c r="C49" s="110" t="str">
        <f t="shared" si="2"/>
        <v/>
      </c>
      <c r="D49" s="110" t="str">
        <f t="shared" si="3"/>
        <v/>
      </c>
      <c r="E49" s="110" t="str">
        <f t="shared" si="4"/>
        <v/>
      </c>
      <c r="F49" s="110" t="str">
        <f t="shared" si="5"/>
        <v/>
      </c>
      <c r="G49" s="112" t="str">
        <f t="shared" si="6"/>
        <v/>
      </c>
      <c r="H49" s="110" t="str">
        <f t="shared" si="7"/>
        <v/>
      </c>
      <c r="I49" s="110" t="str">
        <f t="shared" si="8"/>
        <v/>
      </c>
      <c r="J49" s="110" t="str">
        <f t="shared" si="9"/>
        <v/>
      </c>
      <c r="K49" s="112" t="str">
        <f t="shared" si="10"/>
        <v/>
      </c>
      <c r="L49" s="113">
        <f t="shared" si="11"/>
        <v>0</v>
      </c>
      <c r="M49" s="103">
        <f t="shared" si="12"/>
        <v>0</v>
      </c>
      <c r="N49" s="103">
        <f t="shared" si="13"/>
        <v>0</v>
      </c>
      <c r="P49" s="110">
        <f>COUNTIFS('Absolutní-BODY'!$D$2:$D$161,A49,'Absolutní-BODY'!$G$2:$G$161,$B$2)</f>
        <v>0</v>
      </c>
      <c r="Q49" s="110">
        <f>COUNTIFS('Absolutní-BODY'!$D$2:$D$161,A49,'Absolutní-BODY'!$G$2:$G$161,$C$2)</f>
        <v>0</v>
      </c>
      <c r="R49" s="110">
        <f>COUNTIFS('Absolutní-BODY'!$D$2:$D$161,A49,'Absolutní-BODY'!$G$2:$G$161,$D$2)</f>
        <v>0</v>
      </c>
      <c r="S49" s="110">
        <f>COUNTIFS('Absolutní-BODY'!$D$2:$D$161,A49,'Absolutní-BODY'!$G$2:$G$161,$E$2)</f>
        <v>0</v>
      </c>
      <c r="T49" s="110">
        <f>COUNTIFS('Absolutní-BODY'!$D$2:$D$161,A49,'Absolutní-BODY'!$G$2:$G$161,$F$2)</f>
        <v>0</v>
      </c>
      <c r="U49" s="110">
        <f>COUNTIFS('Absolutní-BODY'!$D$2:$D$161,A49,'Absolutní-BODY'!$G$2:$G$161,$G$2)</f>
        <v>0</v>
      </c>
      <c r="V49" s="110">
        <f>COUNTIFS('Absolutní-BODY'!$D$2:$D$161,A49,'Absolutní-BODY'!$G$2:$G$161,$H$2)</f>
        <v>0</v>
      </c>
      <c r="W49" s="110">
        <f>COUNTIFS('Absolutní-BODY'!$D$2:$D$161,A49,'Absolutní-BODY'!$G$2:$G$161,$I$2)</f>
        <v>0</v>
      </c>
      <c r="X49" s="110">
        <f>COUNTIFS('Absolutní-BODY'!$D$2:$D$161,A49,'Absolutní-BODY'!$G$2:$G$161,$J$2)</f>
        <v>0</v>
      </c>
      <c r="Y49" s="110">
        <f>COUNTIFS('Absolutní-BODY'!$D$2:$D$161,A49,'Absolutní-BODY'!$G$2:$G$161,$K$2)</f>
        <v>0</v>
      </c>
    </row>
    <row r="50" spans="1:25" x14ac:dyDescent="0.25">
      <c r="A50" s="100"/>
      <c r="B50" s="111" t="str">
        <f t="shared" si="1"/>
        <v/>
      </c>
      <c r="C50" s="110" t="str">
        <f t="shared" si="2"/>
        <v/>
      </c>
      <c r="D50" s="110" t="str">
        <f t="shared" si="3"/>
        <v/>
      </c>
      <c r="E50" s="110" t="str">
        <f t="shared" si="4"/>
        <v/>
      </c>
      <c r="F50" s="110" t="str">
        <f t="shared" si="5"/>
        <v/>
      </c>
      <c r="G50" s="112" t="str">
        <f t="shared" si="6"/>
        <v/>
      </c>
      <c r="H50" s="110" t="str">
        <f t="shared" si="7"/>
        <v/>
      </c>
      <c r="I50" s="110" t="str">
        <f t="shared" si="8"/>
        <v/>
      </c>
      <c r="J50" s="110" t="str">
        <f t="shared" si="9"/>
        <v/>
      </c>
      <c r="K50" s="112" t="str">
        <f t="shared" si="10"/>
        <v/>
      </c>
      <c r="L50" s="113">
        <f t="shared" si="11"/>
        <v>0</v>
      </c>
      <c r="M50" s="103">
        <f t="shared" si="12"/>
        <v>0</v>
      </c>
      <c r="N50" s="103">
        <f t="shared" si="13"/>
        <v>0</v>
      </c>
      <c r="P50" s="110">
        <f>COUNTIFS('Absolutní-BODY'!$D$2:$D$161,A50,'Absolutní-BODY'!$G$2:$G$161,$B$2)</f>
        <v>0</v>
      </c>
      <c r="Q50" s="110">
        <f>COUNTIFS('Absolutní-BODY'!$D$2:$D$161,A50,'Absolutní-BODY'!$G$2:$G$161,$C$2)</f>
        <v>0</v>
      </c>
      <c r="R50" s="110">
        <f>COUNTIFS('Absolutní-BODY'!$D$2:$D$161,A50,'Absolutní-BODY'!$G$2:$G$161,$D$2)</f>
        <v>0</v>
      </c>
      <c r="S50" s="110">
        <f>COUNTIFS('Absolutní-BODY'!$D$2:$D$161,A50,'Absolutní-BODY'!$G$2:$G$161,$E$2)</f>
        <v>0</v>
      </c>
      <c r="T50" s="110">
        <f>COUNTIFS('Absolutní-BODY'!$D$2:$D$161,A50,'Absolutní-BODY'!$G$2:$G$161,$F$2)</f>
        <v>0</v>
      </c>
      <c r="U50" s="110">
        <f>COUNTIFS('Absolutní-BODY'!$D$2:$D$161,A50,'Absolutní-BODY'!$G$2:$G$161,$G$2)</f>
        <v>0</v>
      </c>
      <c r="V50" s="110">
        <f>COUNTIFS('Absolutní-BODY'!$D$2:$D$161,A50,'Absolutní-BODY'!$G$2:$G$161,$H$2)</f>
        <v>0</v>
      </c>
      <c r="W50" s="110">
        <f>COUNTIFS('Absolutní-BODY'!$D$2:$D$161,A50,'Absolutní-BODY'!$G$2:$G$161,$I$2)</f>
        <v>0</v>
      </c>
      <c r="X50" s="110">
        <f>COUNTIFS('Absolutní-BODY'!$D$2:$D$161,A50,'Absolutní-BODY'!$G$2:$G$161,$J$2)</f>
        <v>0</v>
      </c>
      <c r="Y50" s="110">
        <f>COUNTIFS('Absolutní-BODY'!$D$2:$D$161,A50,'Absolutní-BODY'!$G$2:$G$161,$K$2)</f>
        <v>0</v>
      </c>
    </row>
    <row r="51" spans="1:25" x14ac:dyDescent="0.25">
      <c r="A51" s="114"/>
      <c r="B51" s="115" t="str">
        <f t="shared" si="1"/>
        <v/>
      </c>
      <c r="C51" s="116" t="str">
        <f t="shared" si="2"/>
        <v/>
      </c>
      <c r="D51" s="116" t="str">
        <f t="shared" si="3"/>
        <v/>
      </c>
      <c r="E51" s="116" t="str">
        <f t="shared" si="4"/>
        <v/>
      </c>
      <c r="F51" s="116" t="str">
        <f t="shared" si="5"/>
        <v/>
      </c>
      <c r="G51" s="117" t="str">
        <f t="shared" si="6"/>
        <v/>
      </c>
      <c r="H51" s="116" t="str">
        <f t="shared" si="7"/>
        <v/>
      </c>
      <c r="I51" s="116" t="str">
        <f t="shared" si="8"/>
        <v/>
      </c>
      <c r="J51" s="116" t="str">
        <f t="shared" si="9"/>
        <v/>
      </c>
      <c r="K51" s="117" t="str">
        <f t="shared" si="10"/>
        <v/>
      </c>
      <c r="L51" s="118"/>
      <c r="M51" s="102"/>
      <c r="N51" s="102"/>
      <c r="P51" s="110">
        <f>COUNTIFS('Absolutní-BODY'!$D$2:$D$161,A51,'Absolutní-BODY'!$G$2:$G$161,$B$2)</f>
        <v>0</v>
      </c>
      <c r="Q51" s="110">
        <f>COUNTIFS('Absolutní-BODY'!$D$2:$D$161,A51,'Absolutní-BODY'!$G$2:$G$161,$C$2)</f>
        <v>0</v>
      </c>
      <c r="R51" s="110">
        <f>COUNTIFS('Absolutní-BODY'!$D$2:$D$161,A51,'Absolutní-BODY'!$G$2:$G$161,$D$2)</f>
        <v>0</v>
      </c>
      <c r="S51" s="110">
        <f>COUNTIFS('Absolutní-BODY'!$D$2:$D$161,A51,'Absolutní-BODY'!$G$2:$G$161,$E$2)</f>
        <v>0</v>
      </c>
      <c r="T51" s="110">
        <f>COUNTIFS('Absolutní-BODY'!$D$2:$D$161,A51,'Absolutní-BODY'!$G$2:$G$161,$F$2)</f>
        <v>0</v>
      </c>
      <c r="U51" s="110">
        <f>COUNTIFS('Absolutní-BODY'!$D$2:$D$161,A51,'Absolutní-BODY'!$G$2:$G$161,$G$2)</f>
        <v>0</v>
      </c>
      <c r="V51" s="110">
        <f>COUNTIFS('Absolutní-BODY'!$D$2:$D$161,A51,'Absolutní-BODY'!$G$2:$G$161,$H$2)</f>
        <v>0</v>
      </c>
      <c r="W51" s="110">
        <f>COUNTIFS('Absolutní-BODY'!$D$2:$D$161,A51,'Absolutní-BODY'!$G$2:$G$161,$I$2)</f>
        <v>0</v>
      </c>
      <c r="X51" s="110">
        <f>COUNTIFS('Absolutní-BODY'!$D$2:$D$161,A51,'Absolutní-BODY'!$G$2:$G$161,$J$2)</f>
        <v>0</v>
      </c>
      <c r="Y51" s="110">
        <f>COUNTIFS('Absolutní-BODY'!$D$2:$D$161,A51,'Absolutní-BODY'!$G$2:$G$161,$K$2)</f>
        <v>0</v>
      </c>
    </row>
    <row r="52" spans="1:25" x14ac:dyDescent="0.25">
      <c r="A52" s="100" t="s">
        <v>3150</v>
      </c>
      <c r="B52" s="119">
        <f t="shared" ref="B52:K52" si="15">SUM(B4:B51)</f>
        <v>5</v>
      </c>
      <c r="C52" s="119">
        <f t="shared" si="15"/>
        <v>6</v>
      </c>
      <c r="D52" s="119">
        <f t="shared" si="15"/>
        <v>4</v>
      </c>
      <c r="E52" s="119">
        <f t="shared" si="15"/>
        <v>7</v>
      </c>
      <c r="F52" s="514">
        <f t="shared" si="15"/>
        <v>1</v>
      </c>
      <c r="G52" s="119">
        <f t="shared" si="15"/>
        <v>3</v>
      </c>
      <c r="H52" s="119">
        <f t="shared" si="15"/>
        <v>0</v>
      </c>
      <c r="I52" s="119">
        <f t="shared" si="15"/>
        <v>1</v>
      </c>
      <c r="J52" s="119">
        <f t="shared" si="15"/>
        <v>2</v>
      </c>
      <c r="K52" s="119">
        <f t="shared" si="15"/>
        <v>1</v>
      </c>
    </row>
    <row r="53" spans="1:25" ht="15.75" thickBot="1" x14ac:dyDescent="0.3">
      <c r="A53" s="100" t="s">
        <v>3151</v>
      </c>
      <c r="B53" s="119">
        <f>SUM(B52:K52)</f>
        <v>30</v>
      </c>
      <c r="C53" s="119"/>
      <c r="D53" s="119"/>
      <c r="E53" s="119"/>
      <c r="F53" s="514"/>
      <c r="G53" s="119"/>
      <c r="H53" s="119"/>
      <c r="I53" s="119"/>
      <c r="J53" s="119"/>
    </row>
    <row r="54" spans="1:25" ht="15.75" thickBot="1" x14ac:dyDescent="0.3">
      <c r="A54" s="100" t="s">
        <v>3152</v>
      </c>
      <c r="B54" s="119"/>
      <c r="C54" s="119"/>
      <c r="D54" s="119"/>
      <c r="E54" s="119"/>
      <c r="F54" s="514"/>
      <c r="G54" s="119"/>
      <c r="H54" s="119"/>
      <c r="I54" s="119"/>
      <c r="J54" s="119"/>
      <c r="K54" s="119"/>
      <c r="L54" s="120">
        <f>SUM(L4:L51)</f>
        <v>5650</v>
      </c>
    </row>
  </sheetData>
  <mergeCells count="3">
    <mergeCell ref="H3:K3"/>
    <mergeCell ref="B3:G3"/>
    <mergeCell ref="L1:AE1"/>
  </mergeCells>
  <phoneticPr fontId="24" type="noConversion"/>
  <conditionalFormatting sqref="A38 A43 A49 A40 A4:A23 A47 A26:A34 A36">
    <cfRule type="cellIs" dxfId="139" priority="33" stopIfTrue="1" operator="equal">
      <formula>"zahraniční klub"</formula>
    </cfRule>
  </conditionalFormatting>
  <conditionalFormatting sqref="A39">
    <cfRule type="cellIs" dxfId="138" priority="14" stopIfTrue="1" operator="equal">
      <formula>"zahraniční klub"</formula>
    </cfRule>
  </conditionalFormatting>
  <conditionalFormatting sqref="A33:A34">
    <cfRule type="cellIs" dxfId="137" priority="2" operator="between">
      <formula>1999</formula>
      <formula>2014</formula>
    </cfRule>
    <cfRule type="cellIs" dxfId="136" priority="3" operator="between">
      <formula>1995</formula>
      <formula>1998</formula>
    </cfRule>
    <cfRule type="cellIs" dxfId="135" priority="4" operator="between">
      <formula>1969</formula>
      <formula>1994</formula>
    </cfRule>
    <cfRule type="cellIs" dxfId="134" priority="5" operator="between">
      <formula>1956</formula>
      <formula>1968</formula>
    </cfRule>
    <cfRule type="cellIs" dxfId="133" priority="6" operator="between">
      <formula>1900</formula>
      <formula>1955</formula>
    </cfRule>
  </conditionalFormatting>
  <hyperlinks>
    <hyperlink ref="AA34" location="'startovné-rozhodčí'!B3:J3" display="vyplnit pouze částku pro kategorie" xr:uid="{00000000-0004-0000-0F00-000000000000}"/>
    <hyperlink ref="AA35" location="'startovné-rozhodčí'!A49" display="napsat svůj klub" xr:uid="{00000000-0004-0000-0F00-000001000000}"/>
    <hyperlink ref="AB35" location="'startovné-rozhodčí'!A4:A48" display=" (stejně jako v seznamu)" xr:uid="{00000000-0004-0000-0F00-000002000000}"/>
    <hyperlink ref="AA36" location="'startovné-rozhodčí'!A4:A48" display="vymazat svůj klub ze seznamu" xr:uid="{00000000-0004-0000-0F00-000003000000}"/>
    <hyperlink ref="AD38:AE38" location="MANUÁL!A1" display="MANUÁL-zpět" xr:uid="{00000000-0004-0000-0F00-000004000000}"/>
  </hyperlinks>
  <pageMargins left="0.7" right="0.7" top="0.78740157499999996" bottom="0.78740157499999996" header="0.3" footer="0.3"/>
  <pageSetup paperSize="9" orientation="portrait" horizont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6">
    <tabColor rgb="FFFFC000"/>
  </sheetPr>
  <dimension ref="A1:M4213"/>
  <sheetViews>
    <sheetView workbookViewId="0">
      <selection activeCell="B2" sqref="B2"/>
    </sheetView>
  </sheetViews>
  <sheetFormatPr defaultColWidth="9.140625" defaultRowHeight="13.5" customHeight="1" x14ac:dyDescent="0.2"/>
  <cols>
    <col min="1" max="1" width="6.7109375" style="136" customWidth="1"/>
    <col min="2" max="2" width="26.7109375" style="136" customWidth="1"/>
    <col min="3" max="3" width="24.7109375" style="136" customWidth="1"/>
    <col min="4" max="4" width="5.7109375" style="137" customWidth="1"/>
    <col min="5" max="5" width="4.7109375" style="137" customWidth="1"/>
    <col min="6" max="6" width="7.28515625" style="138" customWidth="1"/>
    <col min="7" max="7" width="20.7109375" style="297" customWidth="1"/>
    <col min="8" max="8" width="9.7109375" style="298" customWidth="1"/>
    <col min="9" max="9" width="4.42578125" style="136" customWidth="1"/>
    <col min="10" max="10" width="5.42578125" style="136" customWidth="1"/>
    <col min="11" max="11" width="6.140625" style="136" customWidth="1"/>
    <col min="12" max="12" width="19.140625" style="136" customWidth="1"/>
    <col min="13" max="13" width="12.28515625" style="136" customWidth="1"/>
    <col min="14" max="16384" width="9.140625" style="136"/>
  </cols>
  <sheetData>
    <row r="1" spans="1:13" s="135" customFormat="1" ht="13.5" customHeight="1" x14ac:dyDescent="0.2">
      <c r="A1" s="146" t="s">
        <v>9</v>
      </c>
      <c r="B1" s="146" t="s">
        <v>7</v>
      </c>
      <c r="C1" s="146" t="s">
        <v>8</v>
      </c>
      <c r="D1" s="147" t="s">
        <v>19</v>
      </c>
      <c r="E1" s="256" t="s">
        <v>2</v>
      </c>
      <c r="F1" s="153" t="s">
        <v>3610</v>
      </c>
      <c r="G1" s="153" t="s">
        <v>3405</v>
      </c>
      <c r="H1" s="496" t="s">
        <v>3397</v>
      </c>
      <c r="L1" s="148" t="s">
        <v>3090</v>
      </c>
      <c r="M1" s="149">
        <v>44361</v>
      </c>
    </row>
    <row r="2" spans="1:13" ht="13.5" customHeight="1" x14ac:dyDescent="0.2">
      <c r="A2" s="139">
        <v>9001</v>
      </c>
      <c r="B2" s="373"/>
      <c r="C2" s="373"/>
      <c r="D2" s="360"/>
      <c r="E2" s="373"/>
      <c r="F2" s="361"/>
      <c r="G2" s="361"/>
      <c r="H2" s="497"/>
      <c r="I2" s="362"/>
      <c r="J2" s="135"/>
      <c r="K2" s="135"/>
      <c r="L2" s="146" t="s">
        <v>3476</v>
      </c>
      <c r="M2" s="303">
        <v>44197</v>
      </c>
    </row>
    <row r="3" spans="1:13" ht="13.5" customHeight="1" x14ac:dyDescent="0.2">
      <c r="A3" s="139">
        <v>9002</v>
      </c>
      <c r="B3" s="373"/>
      <c r="C3" s="373"/>
      <c r="D3" s="360"/>
      <c r="E3" s="373"/>
      <c r="F3" s="361"/>
      <c r="G3" s="361"/>
      <c r="H3" s="497"/>
      <c r="I3" s="362"/>
      <c r="J3" s="135"/>
      <c r="L3" s="146" t="s">
        <v>3477</v>
      </c>
      <c r="M3" s="303">
        <v>44197</v>
      </c>
    </row>
    <row r="4" spans="1:13" ht="13.5" customHeight="1" x14ac:dyDescent="0.2">
      <c r="A4" s="139">
        <v>9003</v>
      </c>
      <c r="B4" s="373"/>
      <c r="C4" s="373"/>
      <c r="D4" s="360"/>
      <c r="E4" s="373"/>
      <c r="F4" s="361"/>
      <c r="G4" s="361"/>
      <c r="H4" s="497"/>
      <c r="I4" s="362"/>
      <c r="J4" s="135"/>
      <c r="L4" s="494" t="s">
        <v>4256</v>
      </c>
    </row>
    <row r="5" spans="1:13" ht="13.5" customHeight="1" x14ac:dyDescent="0.2">
      <c r="A5" s="139">
        <v>9004</v>
      </c>
      <c r="B5" s="373"/>
      <c r="C5" s="373"/>
      <c r="D5" s="360"/>
      <c r="E5" s="373"/>
      <c r="F5" s="361"/>
      <c r="G5" s="361"/>
      <c r="H5" s="497"/>
      <c r="I5" s="362"/>
      <c r="J5" s="135"/>
    </row>
    <row r="6" spans="1:13" ht="13.5" customHeight="1" x14ac:dyDescent="0.2">
      <c r="A6" s="139">
        <v>9005</v>
      </c>
      <c r="B6" s="373"/>
      <c r="C6" s="373"/>
      <c r="D6" s="360"/>
      <c r="E6" s="373"/>
      <c r="F6" s="361"/>
      <c r="G6" s="361"/>
      <c r="H6" s="497"/>
      <c r="I6" s="362"/>
      <c r="J6" s="135"/>
      <c r="K6" s="592" t="s">
        <v>3611</v>
      </c>
      <c r="L6" s="592"/>
      <c r="M6" s="146"/>
    </row>
    <row r="7" spans="1:13" ht="13.5" customHeight="1" x14ac:dyDescent="0.2">
      <c r="A7" s="139">
        <v>9006</v>
      </c>
      <c r="B7" s="373"/>
      <c r="C7" s="373"/>
      <c r="D7" s="360"/>
      <c r="E7" s="373"/>
      <c r="F7" s="361"/>
      <c r="G7" s="361"/>
      <c r="H7" s="497"/>
      <c r="I7" s="362"/>
      <c r="J7" s="135"/>
      <c r="K7" s="363" t="s">
        <v>3612</v>
      </c>
      <c r="L7" s="363" t="s">
        <v>3613</v>
      </c>
      <c r="M7" s="364"/>
    </row>
    <row r="8" spans="1:13" ht="13.5" customHeight="1" x14ac:dyDescent="0.2">
      <c r="A8" s="139">
        <v>9007</v>
      </c>
      <c r="B8" s="373"/>
      <c r="C8" s="373"/>
      <c r="D8" s="360"/>
      <c r="E8" s="373"/>
      <c r="F8" s="361"/>
      <c r="G8" s="361"/>
      <c r="H8" s="497"/>
      <c r="I8" s="362"/>
      <c r="J8" s="135"/>
      <c r="K8" s="363"/>
      <c r="L8" s="364" t="s">
        <v>3614</v>
      </c>
      <c r="M8" s="139" t="s">
        <v>3615</v>
      </c>
    </row>
    <row r="9" spans="1:13" ht="13.5" customHeight="1" x14ac:dyDescent="0.2">
      <c r="A9" s="139">
        <v>9008</v>
      </c>
      <c r="B9" s="373"/>
      <c r="C9" s="373"/>
      <c r="D9" s="360"/>
      <c r="E9" s="373"/>
      <c r="F9" s="361"/>
      <c r="G9" s="361"/>
      <c r="H9" s="497"/>
      <c r="I9" s="362"/>
      <c r="J9" s="135"/>
      <c r="K9" s="363" t="s">
        <v>76</v>
      </c>
      <c r="L9" s="373"/>
      <c r="M9" s="139" t="s">
        <v>3141</v>
      </c>
    </row>
    <row r="10" spans="1:13" ht="13.5" customHeight="1" x14ac:dyDescent="0.2">
      <c r="A10" s="139">
        <v>9009</v>
      </c>
      <c r="B10" s="373"/>
      <c r="C10" s="373"/>
      <c r="D10" s="360"/>
      <c r="E10" s="373"/>
      <c r="F10" s="361"/>
      <c r="G10" s="361"/>
      <c r="H10" s="497"/>
      <c r="I10" s="362"/>
      <c r="J10" s="135"/>
      <c r="K10" s="363" t="s">
        <v>23</v>
      </c>
      <c r="L10" s="373"/>
      <c r="M10" s="139" t="s">
        <v>3616</v>
      </c>
    </row>
    <row r="11" spans="1:13" ht="13.5" customHeight="1" x14ac:dyDescent="0.2">
      <c r="A11" s="139">
        <v>9010</v>
      </c>
      <c r="B11" s="373"/>
      <c r="C11" s="373"/>
      <c r="D11" s="360"/>
      <c r="E11" s="373"/>
      <c r="F11" s="361"/>
      <c r="G11" s="361"/>
      <c r="H11" s="497"/>
      <c r="I11" s="362"/>
      <c r="J11" s="135"/>
      <c r="K11" s="363" t="s">
        <v>21</v>
      </c>
      <c r="L11" s="373"/>
      <c r="M11" s="139" t="s">
        <v>3617</v>
      </c>
    </row>
    <row r="12" spans="1:13" ht="13.5" customHeight="1" x14ac:dyDescent="0.2">
      <c r="A12" s="139">
        <v>9011</v>
      </c>
      <c r="B12" s="373"/>
      <c r="C12" s="373"/>
      <c r="D12" s="360"/>
      <c r="E12" s="373"/>
      <c r="F12" s="361"/>
      <c r="G12" s="361"/>
      <c r="H12" s="497"/>
      <c r="I12" s="362"/>
      <c r="J12" s="135"/>
      <c r="K12" s="363" t="s">
        <v>1638</v>
      </c>
      <c r="L12" s="373"/>
      <c r="M12" s="139"/>
    </row>
    <row r="13" spans="1:13" ht="13.5" customHeight="1" x14ac:dyDescent="0.2">
      <c r="A13" s="139">
        <v>9012</v>
      </c>
      <c r="B13" s="373"/>
      <c r="C13" s="373"/>
      <c r="D13" s="360"/>
      <c r="E13" s="373"/>
      <c r="F13" s="361"/>
      <c r="G13" s="361"/>
      <c r="H13" s="497"/>
      <c r="I13" s="362"/>
      <c r="J13" s="135"/>
      <c r="K13" s="363" t="s">
        <v>1302</v>
      </c>
      <c r="L13" s="373"/>
      <c r="M13" s="139"/>
    </row>
    <row r="14" spans="1:13" ht="13.5" customHeight="1" x14ac:dyDescent="0.2">
      <c r="A14" s="139">
        <v>9013</v>
      </c>
      <c r="B14" s="373"/>
      <c r="C14" s="373"/>
      <c r="D14" s="360"/>
      <c r="E14" s="373"/>
      <c r="F14" s="361"/>
      <c r="G14" s="361"/>
      <c r="H14" s="497"/>
      <c r="I14" s="362"/>
      <c r="J14" s="135"/>
      <c r="K14" s="363" t="s">
        <v>3739</v>
      </c>
      <c r="L14" s="373"/>
      <c r="M14" s="136" t="s">
        <v>3737</v>
      </c>
    </row>
    <row r="15" spans="1:13" ht="13.5" customHeight="1" x14ac:dyDescent="0.2">
      <c r="A15" s="139">
        <v>9014</v>
      </c>
      <c r="B15" s="373"/>
      <c r="C15" s="373"/>
      <c r="D15" s="360"/>
      <c r="E15" s="373"/>
      <c r="F15" s="361"/>
      <c r="G15" s="361"/>
      <c r="H15" s="497"/>
      <c r="I15" s="362"/>
      <c r="J15" s="135"/>
      <c r="K15" s="363"/>
      <c r="L15" s="365" t="s">
        <v>3618</v>
      </c>
      <c r="M15" s="139"/>
    </row>
    <row r="16" spans="1:13" ht="13.5" customHeight="1" x14ac:dyDescent="0.2">
      <c r="A16" s="139">
        <v>9015</v>
      </c>
      <c r="B16" s="373"/>
      <c r="C16" s="373"/>
      <c r="D16" s="360"/>
      <c r="E16" s="373"/>
      <c r="F16" s="361"/>
      <c r="G16" s="361"/>
      <c r="H16" s="497"/>
      <c r="I16" s="362"/>
      <c r="J16" s="135"/>
      <c r="K16" s="363" t="s">
        <v>394</v>
      </c>
      <c r="L16" s="373"/>
      <c r="M16" s="139" t="s">
        <v>3142</v>
      </c>
    </row>
    <row r="17" spans="1:13" ht="13.5" customHeight="1" x14ac:dyDescent="0.2">
      <c r="A17" s="139">
        <v>9016</v>
      </c>
      <c r="B17" s="373"/>
      <c r="C17" s="373"/>
      <c r="D17" s="360"/>
      <c r="E17" s="373"/>
      <c r="F17" s="361"/>
      <c r="G17" s="361"/>
      <c r="H17" s="497"/>
      <c r="I17" s="362"/>
      <c r="J17" s="135"/>
      <c r="K17" s="363" t="s">
        <v>33</v>
      </c>
      <c r="L17" s="373"/>
      <c r="M17" s="139" t="s">
        <v>3616</v>
      </c>
    </row>
    <row r="18" spans="1:13" ht="13.5" customHeight="1" x14ac:dyDescent="0.2">
      <c r="A18" s="139">
        <v>9017</v>
      </c>
      <c r="B18" s="373"/>
      <c r="C18" s="373"/>
      <c r="D18" s="360"/>
      <c r="E18" s="373"/>
      <c r="F18" s="361"/>
      <c r="G18" s="361"/>
      <c r="H18" s="497"/>
      <c r="I18" s="362"/>
      <c r="J18" s="135"/>
      <c r="K18" s="363" t="s">
        <v>1893</v>
      </c>
      <c r="L18" s="373"/>
      <c r="M18" s="139" t="s">
        <v>3617</v>
      </c>
    </row>
    <row r="19" spans="1:13" ht="13.5" customHeight="1" x14ac:dyDescent="0.2">
      <c r="A19" s="139">
        <v>9018</v>
      </c>
      <c r="B19" s="373"/>
      <c r="C19" s="373"/>
      <c r="D19" s="360"/>
      <c r="E19" s="373"/>
      <c r="F19" s="361"/>
      <c r="G19" s="361"/>
      <c r="H19" s="497"/>
      <c r="I19" s="362"/>
      <c r="J19" s="135"/>
      <c r="K19" s="363" t="s">
        <v>1989</v>
      </c>
      <c r="L19" s="373"/>
      <c r="M19" s="139"/>
    </row>
    <row r="20" spans="1:13" ht="13.5" customHeight="1" x14ac:dyDescent="0.2">
      <c r="A20" s="139">
        <v>9019</v>
      </c>
      <c r="B20" s="373"/>
      <c r="C20" s="373"/>
      <c r="D20" s="360"/>
      <c r="E20" s="373"/>
      <c r="F20" s="361"/>
      <c r="G20" s="361"/>
      <c r="H20" s="497"/>
      <c r="I20" s="362"/>
      <c r="J20" s="135"/>
      <c r="K20" s="363" t="s">
        <v>3740</v>
      </c>
      <c r="L20" s="373"/>
      <c r="M20" s="136" t="s">
        <v>3738</v>
      </c>
    </row>
    <row r="21" spans="1:13" ht="13.5" customHeight="1" x14ac:dyDescent="0.2">
      <c r="A21" s="139">
        <v>9020</v>
      </c>
      <c r="B21" s="373"/>
      <c r="C21" s="373"/>
      <c r="D21" s="360"/>
      <c r="E21" s="373"/>
      <c r="F21" s="361"/>
      <c r="G21" s="361"/>
      <c r="H21" s="497"/>
      <c r="I21" s="362"/>
      <c r="J21" s="135"/>
    </row>
    <row r="22" spans="1:13" ht="13.5" customHeight="1" x14ac:dyDescent="0.2">
      <c r="A22" s="139">
        <v>9021</v>
      </c>
      <c r="B22" s="373"/>
      <c r="C22" s="373"/>
      <c r="D22" s="360"/>
      <c r="E22" s="373"/>
      <c r="F22" s="361"/>
      <c r="G22" s="361"/>
      <c r="H22" s="497"/>
      <c r="I22" s="362"/>
      <c r="J22" s="135"/>
      <c r="K22" s="139"/>
    </row>
    <row r="23" spans="1:13" ht="13.5" customHeight="1" x14ac:dyDescent="0.2">
      <c r="A23" s="139">
        <v>9022</v>
      </c>
      <c r="B23" s="373"/>
      <c r="C23" s="373"/>
      <c r="D23" s="360"/>
      <c r="E23" s="373"/>
      <c r="F23" s="361"/>
      <c r="G23" s="361"/>
      <c r="H23" s="497"/>
      <c r="I23" s="362"/>
      <c r="J23" s="135"/>
    </row>
    <row r="24" spans="1:13" ht="13.5" customHeight="1" x14ac:dyDescent="0.2">
      <c r="A24" s="139">
        <v>9023</v>
      </c>
      <c r="B24" s="373"/>
      <c r="C24" s="373"/>
      <c r="D24" s="360"/>
      <c r="E24" s="373"/>
      <c r="F24" s="361"/>
      <c r="G24" s="361"/>
      <c r="H24" s="497"/>
      <c r="I24" s="362"/>
      <c r="J24" s="135"/>
    </row>
    <row r="25" spans="1:13" ht="13.5" customHeight="1" x14ac:dyDescent="0.2">
      <c r="A25" s="139">
        <v>9024</v>
      </c>
      <c r="B25" s="373"/>
      <c r="C25" s="373"/>
      <c r="D25" s="360"/>
      <c r="E25" s="373"/>
      <c r="F25" s="361"/>
      <c r="G25" s="361"/>
      <c r="H25" s="497"/>
      <c r="I25" s="362"/>
      <c r="J25" s="135"/>
    </row>
    <row r="26" spans="1:13" ht="13.5" customHeight="1" x14ac:dyDescent="0.2">
      <c r="A26" s="139">
        <v>9025</v>
      </c>
      <c r="B26" s="373"/>
      <c r="C26" s="373"/>
      <c r="D26" s="360"/>
      <c r="E26" s="373"/>
      <c r="F26" s="361"/>
      <c r="G26" s="361"/>
      <c r="H26" s="497"/>
      <c r="I26" s="362"/>
      <c r="J26" s="135"/>
    </row>
    <row r="27" spans="1:13" ht="13.5" customHeight="1" x14ac:dyDescent="0.2">
      <c r="A27" s="139">
        <v>9026</v>
      </c>
      <c r="B27" s="373"/>
      <c r="C27" s="373"/>
      <c r="D27" s="360"/>
      <c r="E27" s="373"/>
      <c r="F27" s="361"/>
      <c r="G27" s="361"/>
      <c r="H27" s="497"/>
      <c r="I27" s="362"/>
      <c r="J27" s="135"/>
    </row>
    <row r="28" spans="1:13" ht="13.5" customHeight="1" x14ac:dyDescent="0.2">
      <c r="A28" s="139">
        <v>9027</v>
      </c>
      <c r="B28" s="373"/>
      <c r="C28" s="373"/>
      <c r="D28" s="360"/>
      <c r="E28" s="373"/>
      <c r="F28" s="361"/>
      <c r="G28" s="361"/>
      <c r="H28" s="497"/>
      <c r="I28" s="362"/>
      <c r="J28" s="135"/>
    </row>
    <row r="29" spans="1:13" ht="13.5" customHeight="1" x14ac:dyDescent="0.2">
      <c r="A29" s="139">
        <v>9028</v>
      </c>
      <c r="B29" s="373"/>
      <c r="C29" s="373"/>
      <c r="D29" s="360"/>
      <c r="E29" s="373"/>
      <c r="F29" s="361"/>
      <c r="G29" s="361"/>
      <c r="H29" s="497"/>
      <c r="I29" s="362"/>
      <c r="J29" s="135"/>
    </row>
    <row r="30" spans="1:13" ht="13.5" customHeight="1" x14ac:dyDescent="0.2">
      <c r="A30" s="139">
        <v>9029</v>
      </c>
      <c r="B30" s="373"/>
      <c r="C30" s="373"/>
      <c r="D30" s="360"/>
      <c r="E30" s="373"/>
      <c r="F30" s="361"/>
      <c r="G30" s="361"/>
      <c r="H30" s="497"/>
      <c r="I30" s="362"/>
      <c r="J30" s="135"/>
    </row>
    <row r="31" spans="1:13" ht="13.5" customHeight="1" x14ac:dyDescent="0.2">
      <c r="A31" s="139">
        <v>9030</v>
      </c>
      <c r="B31" s="373"/>
      <c r="C31" s="373"/>
      <c r="D31" s="360"/>
      <c r="E31" s="373"/>
      <c r="F31" s="361"/>
      <c r="G31" s="361"/>
      <c r="H31" s="497"/>
      <c r="I31" s="362"/>
      <c r="J31" s="135"/>
    </row>
    <row r="32" spans="1:13" ht="13.5" customHeight="1" x14ac:dyDescent="0.2">
      <c r="A32" s="139">
        <v>9031</v>
      </c>
      <c r="B32" s="373"/>
      <c r="C32" s="373"/>
      <c r="D32" s="360"/>
      <c r="E32" s="373"/>
      <c r="F32" s="361"/>
      <c r="G32" s="361"/>
      <c r="H32" s="497"/>
      <c r="I32" s="362"/>
      <c r="J32" s="135"/>
    </row>
    <row r="33" spans="1:10" ht="13.5" customHeight="1" x14ac:dyDescent="0.2">
      <c r="A33" s="139">
        <v>9032</v>
      </c>
      <c r="B33" s="373"/>
      <c r="C33" s="373"/>
      <c r="D33" s="360"/>
      <c r="E33" s="373"/>
      <c r="F33" s="361"/>
      <c r="G33" s="361"/>
      <c r="H33" s="497"/>
      <c r="I33" s="362"/>
      <c r="J33" s="135"/>
    </row>
    <row r="34" spans="1:10" ht="13.5" customHeight="1" x14ac:dyDescent="0.2">
      <c r="A34" s="139">
        <v>9033</v>
      </c>
      <c r="B34" s="373"/>
      <c r="C34" s="373"/>
      <c r="D34" s="360"/>
      <c r="E34" s="373"/>
      <c r="F34" s="361"/>
      <c r="G34" s="361"/>
      <c r="H34" s="497"/>
      <c r="I34" s="362"/>
      <c r="J34" s="135"/>
    </row>
    <row r="35" spans="1:10" ht="13.5" customHeight="1" x14ac:dyDescent="0.2">
      <c r="A35" s="139">
        <v>9034</v>
      </c>
      <c r="B35" s="373"/>
      <c r="C35" s="373"/>
      <c r="D35" s="360"/>
      <c r="E35" s="373"/>
      <c r="F35" s="361"/>
      <c r="G35" s="361"/>
      <c r="H35" s="497"/>
      <c r="I35" s="362"/>
      <c r="J35" s="135"/>
    </row>
    <row r="36" spans="1:10" ht="13.5" customHeight="1" x14ac:dyDescent="0.2">
      <c r="A36" s="139">
        <v>9035</v>
      </c>
      <c r="B36" s="373"/>
      <c r="C36" s="373"/>
      <c r="D36" s="360"/>
      <c r="E36" s="373"/>
      <c r="F36" s="361"/>
      <c r="G36" s="361"/>
      <c r="H36" s="497"/>
      <c r="I36" s="362"/>
      <c r="J36" s="135"/>
    </row>
    <row r="37" spans="1:10" ht="13.5" customHeight="1" x14ac:dyDescent="0.2">
      <c r="A37" s="139">
        <v>9036</v>
      </c>
      <c r="B37" s="373"/>
      <c r="C37" s="373"/>
      <c r="D37" s="360"/>
      <c r="E37" s="373"/>
      <c r="F37" s="361"/>
      <c r="G37" s="361"/>
      <c r="H37" s="497"/>
      <c r="I37" s="362"/>
      <c r="J37" s="135"/>
    </row>
    <row r="38" spans="1:10" ht="13.5" customHeight="1" x14ac:dyDescent="0.2">
      <c r="A38" s="139">
        <v>9037</v>
      </c>
      <c r="B38" s="373"/>
      <c r="C38" s="373"/>
      <c r="D38" s="360"/>
      <c r="E38" s="373"/>
      <c r="F38" s="361"/>
      <c r="G38" s="361"/>
      <c r="H38" s="497"/>
      <c r="I38" s="362"/>
      <c r="J38" s="135"/>
    </row>
    <row r="39" spans="1:10" ht="13.5" customHeight="1" x14ac:dyDescent="0.2">
      <c r="A39" s="139">
        <v>9038</v>
      </c>
      <c r="B39" s="373"/>
      <c r="C39" s="373"/>
      <c r="D39" s="360"/>
      <c r="E39" s="373"/>
      <c r="F39" s="361"/>
      <c r="G39" s="361"/>
      <c r="H39" s="497"/>
      <c r="I39" s="362"/>
      <c r="J39" s="135"/>
    </row>
    <row r="40" spans="1:10" ht="13.5" customHeight="1" x14ac:dyDescent="0.2">
      <c r="A40" s="139">
        <v>9039</v>
      </c>
      <c r="B40" s="373"/>
      <c r="C40" s="373"/>
      <c r="D40" s="360"/>
      <c r="E40" s="373"/>
      <c r="F40" s="361"/>
      <c r="G40" s="361"/>
      <c r="H40" s="497"/>
      <c r="I40" s="362"/>
      <c r="J40" s="135"/>
    </row>
    <row r="41" spans="1:10" ht="13.5" customHeight="1" x14ac:dyDescent="0.2">
      <c r="A41" s="139">
        <v>9040</v>
      </c>
      <c r="B41" s="373"/>
      <c r="C41" s="373"/>
      <c r="D41" s="360"/>
      <c r="E41" s="373"/>
      <c r="F41" s="361"/>
      <c r="G41" s="361"/>
      <c r="H41" s="497"/>
      <c r="I41" s="362"/>
      <c r="J41" s="135"/>
    </row>
    <row r="42" spans="1:10" ht="13.5" customHeight="1" x14ac:dyDescent="0.2">
      <c r="A42" s="139">
        <v>9041</v>
      </c>
      <c r="B42" s="373"/>
      <c r="C42" s="373"/>
      <c r="D42" s="360"/>
      <c r="E42" s="373"/>
      <c r="F42" s="361"/>
      <c r="G42" s="361"/>
      <c r="H42" s="497"/>
      <c r="I42" s="362"/>
      <c r="J42" s="135"/>
    </row>
    <row r="43" spans="1:10" ht="13.5" customHeight="1" x14ac:dyDescent="0.2">
      <c r="A43" s="139">
        <v>9042</v>
      </c>
      <c r="B43" s="373"/>
      <c r="C43" s="373"/>
      <c r="D43" s="360"/>
      <c r="E43" s="373"/>
      <c r="F43" s="361"/>
      <c r="G43" s="361"/>
      <c r="H43" s="497"/>
      <c r="I43" s="362"/>
      <c r="J43" s="135"/>
    </row>
    <row r="44" spans="1:10" ht="13.5" customHeight="1" x14ac:dyDescent="0.2">
      <c r="A44" s="139">
        <v>9043</v>
      </c>
      <c r="B44" s="373"/>
      <c r="C44" s="373"/>
      <c r="D44" s="360"/>
      <c r="E44" s="373"/>
      <c r="F44" s="361"/>
      <c r="G44" s="361"/>
      <c r="H44" s="497"/>
      <c r="I44" s="362"/>
      <c r="J44" s="135"/>
    </row>
    <row r="45" spans="1:10" ht="13.5" customHeight="1" x14ac:dyDescent="0.2">
      <c r="A45" s="139">
        <v>9044</v>
      </c>
      <c r="B45" s="373"/>
      <c r="C45" s="373"/>
      <c r="D45" s="360"/>
      <c r="E45" s="373"/>
      <c r="F45" s="361"/>
      <c r="G45" s="361"/>
      <c r="H45" s="497"/>
      <c r="I45" s="362"/>
      <c r="J45" s="135"/>
    </row>
    <row r="46" spans="1:10" ht="13.5" customHeight="1" x14ac:dyDescent="0.2">
      <c r="A46" s="139">
        <v>9045</v>
      </c>
      <c r="B46" s="373"/>
      <c r="C46" s="373"/>
      <c r="D46" s="360"/>
      <c r="E46" s="373"/>
      <c r="F46" s="361"/>
      <c r="G46" s="361"/>
      <c r="H46" s="497"/>
      <c r="I46" s="362"/>
      <c r="J46" s="135"/>
    </row>
    <row r="47" spans="1:10" ht="13.5" customHeight="1" x14ac:dyDescent="0.2">
      <c r="A47" s="139">
        <v>9046</v>
      </c>
      <c r="B47" s="373"/>
      <c r="C47" s="373"/>
      <c r="D47" s="360"/>
      <c r="E47" s="373"/>
      <c r="F47" s="361"/>
      <c r="G47" s="361"/>
      <c r="H47" s="497"/>
      <c r="I47" s="362"/>
      <c r="J47" s="135"/>
    </row>
    <row r="48" spans="1:10" ht="13.5" customHeight="1" x14ac:dyDescent="0.2">
      <c r="A48" s="139">
        <v>9047</v>
      </c>
      <c r="B48" s="373"/>
      <c r="C48" s="373"/>
      <c r="D48" s="360"/>
      <c r="E48" s="373"/>
      <c r="F48" s="361"/>
      <c r="G48" s="361"/>
      <c r="H48" s="497"/>
      <c r="I48" s="362"/>
      <c r="J48" s="135"/>
    </row>
    <row r="49" spans="1:10" ht="13.5" customHeight="1" x14ac:dyDescent="0.2">
      <c r="A49" s="139">
        <v>9048</v>
      </c>
      <c r="B49" s="373"/>
      <c r="C49" s="373"/>
      <c r="D49" s="360"/>
      <c r="E49" s="373"/>
      <c r="F49" s="361"/>
      <c r="G49" s="361"/>
      <c r="H49" s="497"/>
      <c r="I49" s="362"/>
      <c r="J49" s="135"/>
    </row>
    <row r="50" spans="1:10" ht="13.5" customHeight="1" x14ac:dyDescent="0.2">
      <c r="A50" s="139">
        <v>9049</v>
      </c>
      <c r="B50" s="373"/>
      <c r="C50" s="373"/>
      <c r="D50" s="360"/>
      <c r="E50" s="373"/>
      <c r="F50" s="361"/>
      <c r="G50" s="361"/>
      <c r="H50" s="497"/>
      <c r="I50" s="362"/>
      <c r="J50" s="135"/>
    </row>
    <row r="51" spans="1:10" ht="13.5" customHeight="1" x14ac:dyDescent="0.2">
      <c r="A51" s="139">
        <v>9050</v>
      </c>
      <c r="B51" s="373"/>
      <c r="C51" s="373"/>
      <c r="D51" s="360"/>
      <c r="E51" s="373"/>
      <c r="F51" s="361"/>
      <c r="G51" s="361"/>
      <c r="H51" s="497"/>
      <c r="I51" s="362"/>
      <c r="J51" s="135"/>
    </row>
    <row r="52" spans="1:10" ht="13.5" customHeight="1" x14ac:dyDescent="0.2">
      <c r="A52" s="504">
        <v>2</v>
      </c>
      <c r="B52" s="139" t="s">
        <v>22</v>
      </c>
      <c r="C52" s="501" t="s">
        <v>4205</v>
      </c>
      <c r="D52" s="502" t="s">
        <v>20</v>
      </c>
      <c r="E52" s="256" t="s">
        <v>21</v>
      </c>
      <c r="F52" s="503">
        <v>1953</v>
      </c>
      <c r="G52" s="139"/>
      <c r="H52" s="152"/>
      <c r="I52" s="505"/>
      <c r="J52" s="139"/>
    </row>
    <row r="53" spans="1:10" ht="13.5" customHeight="1" x14ac:dyDescent="0.2">
      <c r="A53" s="504">
        <v>5</v>
      </c>
      <c r="B53" s="139" t="s">
        <v>24</v>
      </c>
      <c r="C53" s="501" t="s">
        <v>4205</v>
      </c>
      <c r="D53" s="502" t="s">
        <v>20</v>
      </c>
      <c r="E53" s="256" t="s">
        <v>21</v>
      </c>
      <c r="F53" s="503">
        <v>1947</v>
      </c>
      <c r="G53" s="139"/>
      <c r="H53" s="378"/>
      <c r="I53" s="505"/>
      <c r="J53" s="139"/>
    </row>
    <row r="54" spans="1:10" ht="13.5" customHeight="1" x14ac:dyDescent="0.2">
      <c r="A54" s="504">
        <v>7</v>
      </c>
      <c r="B54" s="139" t="s">
        <v>25</v>
      </c>
      <c r="C54" s="501" t="s">
        <v>4205</v>
      </c>
      <c r="D54" s="502" t="s">
        <v>20</v>
      </c>
      <c r="E54" s="256" t="s">
        <v>21</v>
      </c>
      <c r="F54" s="503">
        <v>1948</v>
      </c>
      <c r="G54" s="139"/>
      <c r="H54" s="378"/>
      <c r="I54" s="505"/>
      <c r="J54" s="139"/>
    </row>
    <row r="55" spans="1:10" ht="13.5" customHeight="1" x14ac:dyDescent="0.2">
      <c r="A55" s="504">
        <v>9</v>
      </c>
      <c r="B55" s="139" t="s">
        <v>26</v>
      </c>
      <c r="C55" s="501" t="s">
        <v>4205</v>
      </c>
      <c r="D55" s="502" t="s">
        <v>20</v>
      </c>
      <c r="E55" s="256" t="s">
        <v>21</v>
      </c>
      <c r="F55" s="503">
        <v>1952</v>
      </c>
      <c r="G55" s="139"/>
      <c r="H55" s="152"/>
      <c r="I55" s="505"/>
      <c r="J55" s="139"/>
    </row>
    <row r="56" spans="1:10" ht="13.5" customHeight="1" x14ac:dyDescent="0.2">
      <c r="A56" s="504">
        <v>10</v>
      </c>
      <c r="B56" s="139" t="s">
        <v>27</v>
      </c>
      <c r="C56" s="501" t="s">
        <v>4205</v>
      </c>
      <c r="D56" s="502" t="s">
        <v>20</v>
      </c>
      <c r="E56" s="256" t="s">
        <v>21</v>
      </c>
      <c r="F56" s="503">
        <v>1951</v>
      </c>
      <c r="G56" s="139"/>
      <c r="H56" s="152"/>
      <c r="I56" s="505"/>
      <c r="J56" s="139"/>
    </row>
    <row r="57" spans="1:10" ht="13.5" customHeight="1" x14ac:dyDescent="0.2">
      <c r="A57" s="504">
        <v>12</v>
      </c>
      <c r="B57" s="139" t="s">
        <v>28</v>
      </c>
      <c r="C57" s="501" t="s">
        <v>4205</v>
      </c>
      <c r="D57" s="502" t="s">
        <v>20</v>
      </c>
      <c r="E57" s="256" t="s">
        <v>21</v>
      </c>
      <c r="F57" s="503">
        <v>1958</v>
      </c>
      <c r="G57" s="139"/>
      <c r="H57" s="152"/>
      <c r="I57" s="505"/>
      <c r="J57" s="139"/>
    </row>
    <row r="58" spans="1:10" ht="13.5" customHeight="1" x14ac:dyDescent="0.2">
      <c r="A58" s="504">
        <v>13</v>
      </c>
      <c r="B58" s="139" t="s">
        <v>29</v>
      </c>
      <c r="C58" s="501" t="s">
        <v>4205</v>
      </c>
      <c r="D58" s="502" t="s">
        <v>20</v>
      </c>
      <c r="E58" s="256" t="s">
        <v>21</v>
      </c>
      <c r="F58" s="503">
        <v>1947</v>
      </c>
      <c r="G58" s="139"/>
      <c r="H58" s="152"/>
      <c r="I58" s="505"/>
      <c r="J58" s="139"/>
    </row>
    <row r="59" spans="1:10" ht="13.5" customHeight="1" x14ac:dyDescent="0.2">
      <c r="A59" s="504">
        <v>14</v>
      </c>
      <c r="B59" s="139" t="s">
        <v>30</v>
      </c>
      <c r="C59" s="501" t="s">
        <v>4205</v>
      </c>
      <c r="D59" s="502" t="s">
        <v>20</v>
      </c>
      <c r="E59" s="256" t="s">
        <v>21</v>
      </c>
      <c r="F59" s="503">
        <v>1949</v>
      </c>
      <c r="G59" s="139"/>
      <c r="H59" s="152"/>
      <c r="I59" s="505"/>
      <c r="J59" s="139"/>
    </row>
    <row r="60" spans="1:10" ht="13.5" customHeight="1" x14ac:dyDescent="0.2">
      <c r="A60" s="504">
        <v>15</v>
      </c>
      <c r="B60" s="139" t="s">
        <v>31</v>
      </c>
      <c r="C60" s="501" t="s">
        <v>4205</v>
      </c>
      <c r="D60" s="502" t="s">
        <v>20</v>
      </c>
      <c r="E60" s="256" t="s">
        <v>21</v>
      </c>
      <c r="F60" s="503">
        <v>1948</v>
      </c>
      <c r="G60" s="139"/>
      <c r="H60" s="152"/>
      <c r="I60" s="505"/>
      <c r="J60" s="139"/>
    </row>
    <row r="61" spans="1:10" ht="13.5" customHeight="1" x14ac:dyDescent="0.2">
      <c r="A61" s="504">
        <v>19</v>
      </c>
      <c r="B61" s="139" t="s">
        <v>32</v>
      </c>
      <c r="C61" s="501" t="s">
        <v>4205</v>
      </c>
      <c r="D61" s="502" t="s">
        <v>20</v>
      </c>
      <c r="E61" s="256" t="s">
        <v>21</v>
      </c>
      <c r="F61" s="503">
        <v>1955</v>
      </c>
      <c r="G61" s="139"/>
      <c r="H61" s="152"/>
      <c r="I61" s="505"/>
      <c r="J61" s="139"/>
    </row>
    <row r="62" spans="1:10" ht="13.5" customHeight="1" x14ac:dyDescent="0.2">
      <c r="A62" s="504">
        <v>23</v>
      </c>
      <c r="B62" s="139" t="s">
        <v>34</v>
      </c>
      <c r="C62" s="139" t="s">
        <v>107</v>
      </c>
      <c r="D62" s="502" t="s">
        <v>20</v>
      </c>
      <c r="E62" s="256" t="s">
        <v>4234</v>
      </c>
      <c r="F62" s="503">
        <v>1951</v>
      </c>
      <c r="G62" s="139"/>
      <c r="H62" s="152"/>
      <c r="I62" s="505"/>
      <c r="J62" s="139"/>
    </row>
    <row r="63" spans="1:10" ht="13.5" customHeight="1" x14ac:dyDescent="0.2">
      <c r="A63" s="504">
        <v>24</v>
      </c>
      <c r="B63" s="139" t="s">
        <v>35</v>
      </c>
      <c r="C63" s="501" t="s">
        <v>4205</v>
      </c>
      <c r="D63" s="502" t="s">
        <v>20</v>
      </c>
      <c r="E63" s="256" t="s">
        <v>21</v>
      </c>
      <c r="F63" s="503">
        <v>1962</v>
      </c>
      <c r="G63" s="139"/>
      <c r="H63" s="152"/>
      <c r="I63" s="505"/>
      <c r="J63" s="139"/>
    </row>
    <row r="64" spans="1:10" ht="13.5" customHeight="1" x14ac:dyDescent="0.2">
      <c r="A64" s="504">
        <v>25</v>
      </c>
      <c r="B64" s="139" t="s">
        <v>36</v>
      </c>
      <c r="C64" s="501" t="s">
        <v>4205</v>
      </c>
      <c r="D64" s="502" t="s">
        <v>20</v>
      </c>
      <c r="E64" s="256" t="s">
        <v>21</v>
      </c>
      <c r="F64" s="503">
        <v>1960</v>
      </c>
      <c r="G64" s="139"/>
      <c r="H64" s="152"/>
      <c r="I64" s="505"/>
      <c r="J64" s="139"/>
    </row>
    <row r="65" spans="1:10" ht="13.5" customHeight="1" x14ac:dyDescent="0.2">
      <c r="A65" s="504">
        <v>26</v>
      </c>
      <c r="B65" s="139" t="s">
        <v>37</v>
      </c>
      <c r="C65" s="501" t="s">
        <v>4205</v>
      </c>
      <c r="D65" s="502" t="s">
        <v>20</v>
      </c>
      <c r="E65" s="256" t="s">
        <v>21</v>
      </c>
      <c r="F65" s="503">
        <v>1960</v>
      </c>
      <c r="G65" s="139"/>
      <c r="H65" s="152"/>
      <c r="I65" s="505"/>
      <c r="J65" s="139"/>
    </row>
    <row r="66" spans="1:10" ht="13.5" customHeight="1" x14ac:dyDescent="0.2">
      <c r="A66" s="504">
        <v>27</v>
      </c>
      <c r="B66" s="139" t="s">
        <v>3545</v>
      </c>
      <c r="C66" s="501" t="s">
        <v>4205</v>
      </c>
      <c r="D66" s="502" t="s">
        <v>20</v>
      </c>
      <c r="E66" s="256" t="s">
        <v>23</v>
      </c>
      <c r="F66" s="503">
        <v>1964</v>
      </c>
      <c r="G66" s="139"/>
      <c r="H66" s="152"/>
      <c r="I66" s="505"/>
      <c r="J66" s="139"/>
    </row>
    <row r="67" spans="1:10" ht="13.5" customHeight="1" x14ac:dyDescent="0.2">
      <c r="A67" s="504">
        <v>28</v>
      </c>
      <c r="B67" s="139" t="s">
        <v>38</v>
      </c>
      <c r="C67" s="501" t="s">
        <v>4205</v>
      </c>
      <c r="D67" s="502" t="s">
        <v>20</v>
      </c>
      <c r="E67" s="256" t="s">
        <v>21</v>
      </c>
      <c r="F67" s="503">
        <v>1951</v>
      </c>
      <c r="G67" s="139"/>
      <c r="H67" s="152"/>
      <c r="I67" s="505"/>
      <c r="J67" s="139"/>
    </row>
    <row r="68" spans="1:10" ht="13.5" customHeight="1" x14ac:dyDescent="0.2">
      <c r="A68" s="504">
        <v>29</v>
      </c>
      <c r="B68" s="139" t="s">
        <v>39</v>
      </c>
      <c r="C68" s="501" t="s">
        <v>4205</v>
      </c>
      <c r="D68" s="502" t="s">
        <v>20</v>
      </c>
      <c r="E68" s="256" t="s">
        <v>21</v>
      </c>
      <c r="F68" s="503">
        <v>1956</v>
      </c>
      <c r="G68" s="139"/>
      <c r="H68" s="152"/>
      <c r="I68" s="505"/>
      <c r="J68" s="139"/>
    </row>
    <row r="69" spans="1:10" ht="13.5" customHeight="1" x14ac:dyDescent="0.2">
      <c r="A69" s="504">
        <v>30</v>
      </c>
      <c r="B69" s="139" t="s">
        <v>40</v>
      </c>
      <c r="C69" s="501" t="s">
        <v>4205</v>
      </c>
      <c r="D69" s="502" t="s">
        <v>20</v>
      </c>
      <c r="E69" s="256" t="s">
        <v>21</v>
      </c>
      <c r="F69" s="503">
        <v>1956</v>
      </c>
      <c r="G69" s="139"/>
      <c r="H69" s="152"/>
      <c r="I69" s="505"/>
      <c r="J69" s="139"/>
    </row>
    <row r="70" spans="1:10" ht="13.5" customHeight="1" x14ac:dyDescent="0.2">
      <c r="A70" s="504">
        <v>31</v>
      </c>
      <c r="B70" s="139" t="s">
        <v>41</v>
      </c>
      <c r="C70" s="501" t="s">
        <v>4129</v>
      </c>
      <c r="D70" s="502" t="s">
        <v>20</v>
      </c>
      <c r="E70" s="256" t="s">
        <v>21</v>
      </c>
      <c r="F70" s="503">
        <v>1960</v>
      </c>
      <c r="G70" s="151"/>
      <c r="H70" s="152"/>
      <c r="I70" s="505"/>
      <c r="J70" s="139"/>
    </row>
    <row r="71" spans="1:10" ht="13.5" customHeight="1" x14ac:dyDescent="0.2">
      <c r="A71" s="504">
        <v>32</v>
      </c>
      <c r="B71" s="139" t="s">
        <v>42</v>
      </c>
      <c r="C71" s="501" t="s">
        <v>4205</v>
      </c>
      <c r="D71" s="502" t="s">
        <v>20</v>
      </c>
      <c r="E71" s="256" t="s">
        <v>21</v>
      </c>
      <c r="F71" s="503">
        <v>1948</v>
      </c>
      <c r="G71" s="139"/>
      <c r="H71" s="152"/>
      <c r="I71" s="505"/>
      <c r="J71" s="139"/>
    </row>
    <row r="72" spans="1:10" ht="13.5" customHeight="1" x14ac:dyDescent="0.2">
      <c r="A72" s="504">
        <v>33</v>
      </c>
      <c r="B72" s="139" t="s">
        <v>43</v>
      </c>
      <c r="C72" s="501" t="s">
        <v>4205</v>
      </c>
      <c r="D72" s="502" t="s">
        <v>20</v>
      </c>
      <c r="E72" s="256" t="s">
        <v>21</v>
      </c>
      <c r="F72" s="503">
        <v>1959</v>
      </c>
      <c r="G72" s="139"/>
      <c r="H72" s="152"/>
      <c r="I72" s="505"/>
      <c r="J72" s="139"/>
    </row>
    <row r="73" spans="1:10" ht="13.5" customHeight="1" x14ac:dyDescent="0.2">
      <c r="A73" s="504">
        <v>34</v>
      </c>
      <c r="B73" s="139" t="s">
        <v>44</v>
      </c>
      <c r="C73" s="501" t="s">
        <v>4205</v>
      </c>
      <c r="D73" s="502" t="s">
        <v>20</v>
      </c>
      <c r="E73" s="256" t="s">
        <v>21</v>
      </c>
      <c r="F73" s="503">
        <v>1949</v>
      </c>
      <c r="G73" s="139"/>
      <c r="H73" s="152"/>
      <c r="I73" s="505"/>
      <c r="J73" s="139"/>
    </row>
    <row r="74" spans="1:10" ht="13.5" customHeight="1" x14ac:dyDescent="0.2">
      <c r="A74" s="504">
        <v>35</v>
      </c>
      <c r="B74" s="139" t="s">
        <v>45</v>
      </c>
      <c r="C74" s="501" t="s">
        <v>4205</v>
      </c>
      <c r="D74" s="502" t="s">
        <v>20</v>
      </c>
      <c r="E74" s="256" t="s">
        <v>21</v>
      </c>
      <c r="F74" s="503">
        <v>1953</v>
      </c>
      <c r="G74" s="139"/>
      <c r="H74" s="152"/>
      <c r="I74" s="505"/>
      <c r="J74" s="139"/>
    </row>
    <row r="75" spans="1:10" ht="13.5" customHeight="1" x14ac:dyDescent="0.2">
      <c r="A75" s="504">
        <v>36</v>
      </c>
      <c r="B75" s="139" t="s">
        <v>46</v>
      </c>
      <c r="C75" s="501" t="s">
        <v>4205</v>
      </c>
      <c r="D75" s="502" t="s">
        <v>20</v>
      </c>
      <c r="E75" s="256" t="s">
        <v>21</v>
      </c>
      <c r="F75" s="503">
        <v>1951</v>
      </c>
      <c r="G75" s="139"/>
      <c r="H75" s="152"/>
      <c r="I75" s="505"/>
      <c r="J75" s="139"/>
    </row>
    <row r="76" spans="1:10" ht="13.5" customHeight="1" x14ac:dyDescent="0.2">
      <c r="A76" s="504">
        <v>37</v>
      </c>
      <c r="B76" s="139" t="s">
        <v>47</v>
      </c>
      <c r="C76" s="501" t="s">
        <v>4205</v>
      </c>
      <c r="D76" s="502" t="s">
        <v>20</v>
      </c>
      <c r="E76" s="256" t="s">
        <v>21</v>
      </c>
      <c r="F76" s="503">
        <v>1951</v>
      </c>
      <c r="G76" s="139"/>
      <c r="H76" s="152"/>
      <c r="I76" s="505"/>
      <c r="J76" s="139"/>
    </row>
    <row r="77" spans="1:10" ht="13.5" customHeight="1" x14ac:dyDescent="0.2">
      <c r="A77" s="504">
        <v>38</v>
      </c>
      <c r="B77" s="139" t="s">
        <v>48</v>
      </c>
      <c r="C77" s="501" t="s">
        <v>4205</v>
      </c>
      <c r="D77" s="502" t="s">
        <v>20</v>
      </c>
      <c r="E77" s="256" t="s">
        <v>21</v>
      </c>
      <c r="F77" s="503">
        <v>1952</v>
      </c>
      <c r="G77" s="139"/>
      <c r="H77" s="152"/>
      <c r="I77" s="505"/>
      <c r="J77" s="139"/>
    </row>
    <row r="78" spans="1:10" ht="13.5" customHeight="1" x14ac:dyDescent="0.2">
      <c r="A78" s="504">
        <v>39</v>
      </c>
      <c r="B78" s="139" t="s">
        <v>49</v>
      </c>
      <c r="C78" s="501" t="s">
        <v>4205</v>
      </c>
      <c r="D78" s="502" t="s">
        <v>20</v>
      </c>
      <c r="E78" s="256" t="s">
        <v>21</v>
      </c>
      <c r="F78" s="503">
        <v>1953</v>
      </c>
      <c r="G78" s="139"/>
      <c r="H78" s="152"/>
      <c r="I78" s="505"/>
      <c r="J78" s="139"/>
    </row>
    <row r="79" spans="1:10" ht="13.5" customHeight="1" x14ac:dyDescent="0.2">
      <c r="A79" s="504">
        <v>40</v>
      </c>
      <c r="B79" s="139" t="s">
        <v>50</v>
      </c>
      <c r="C79" s="501" t="s">
        <v>4205</v>
      </c>
      <c r="D79" s="502" t="s">
        <v>20</v>
      </c>
      <c r="E79" s="256" t="s">
        <v>21</v>
      </c>
      <c r="F79" s="503">
        <v>1953</v>
      </c>
      <c r="G79" s="139"/>
      <c r="H79" s="152"/>
      <c r="I79" s="505"/>
      <c r="J79" s="139"/>
    </row>
    <row r="80" spans="1:10" ht="13.5" customHeight="1" x14ac:dyDescent="0.2">
      <c r="A80" s="504">
        <v>41</v>
      </c>
      <c r="B80" s="139" t="s">
        <v>51</v>
      </c>
      <c r="C80" s="501" t="s">
        <v>4205</v>
      </c>
      <c r="D80" s="502" t="s">
        <v>20</v>
      </c>
      <c r="E80" s="256" t="s">
        <v>21</v>
      </c>
      <c r="F80" s="503">
        <v>1951</v>
      </c>
      <c r="G80" s="139"/>
      <c r="H80" s="152"/>
      <c r="I80" s="505"/>
      <c r="J80" s="139"/>
    </row>
    <row r="81" spans="1:10" ht="13.5" customHeight="1" x14ac:dyDescent="0.2">
      <c r="A81" s="504">
        <v>42</v>
      </c>
      <c r="B81" s="139" t="s">
        <v>52</v>
      </c>
      <c r="C81" s="501" t="s">
        <v>4205</v>
      </c>
      <c r="D81" s="502" t="s">
        <v>20</v>
      </c>
      <c r="E81" s="256" t="s">
        <v>21</v>
      </c>
      <c r="F81" s="503">
        <v>1956</v>
      </c>
      <c r="G81" s="139"/>
      <c r="H81" s="152"/>
      <c r="I81" s="505"/>
      <c r="J81" s="139"/>
    </row>
    <row r="82" spans="1:10" ht="13.5" customHeight="1" x14ac:dyDescent="0.2">
      <c r="A82" s="504">
        <v>43</v>
      </c>
      <c r="B82" s="139" t="s">
        <v>53</v>
      </c>
      <c r="C82" s="501" t="s">
        <v>4205</v>
      </c>
      <c r="D82" s="502" t="s">
        <v>20</v>
      </c>
      <c r="E82" s="256" t="s">
        <v>21</v>
      </c>
      <c r="F82" s="503">
        <v>1958</v>
      </c>
      <c r="G82" s="139"/>
      <c r="H82" s="152"/>
      <c r="I82" s="505"/>
      <c r="J82" s="139"/>
    </row>
    <row r="83" spans="1:10" ht="13.5" customHeight="1" x14ac:dyDescent="0.2">
      <c r="A83" s="504">
        <v>44</v>
      </c>
      <c r="B83" s="139" t="s">
        <v>54</v>
      </c>
      <c r="C83" s="501" t="s">
        <v>4205</v>
      </c>
      <c r="D83" s="502" t="s">
        <v>20</v>
      </c>
      <c r="E83" s="256" t="s">
        <v>21</v>
      </c>
      <c r="F83" s="503">
        <v>1948</v>
      </c>
      <c r="G83" s="139"/>
      <c r="H83" s="152"/>
      <c r="I83" s="505"/>
      <c r="J83" s="139"/>
    </row>
    <row r="84" spans="1:10" ht="13.5" customHeight="1" x14ac:dyDescent="0.2">
      <c r="A84" s="504">
        <v>45</v>
      </c>
      <c r="B84" s="139" t="s">
        <v>55</v>
      </c>
      <c r="C84" s="501" t="s">
        <v>4205</v>
      </c>
      <c r="D84" s="502" t="s">
        <v>20</v>
      </c>
      <c r="E84" s="256" t="s">
        <v>21</v>
      </c>
      <c r="F84" s="503">
        <v>1959</v>
      </c>
      <c r="G84" s="139"/>
      <c r="H84" s="152"/>
      <c r="I84" s="505"/>
      <c r="J84" s="139"/>
    </row>
    <row r="85" spans="1:10" ht="13.5" customHeight="1" x14ac:dyDescent="0.2">
      <c r="A85" s="504">
        <v>46</v>
      </c>
      <c r="B85" s="139" t="s">
        <v>56</v>
      </c>
      <c r="C85" s="501" t="s">
        <v>4205</v>
      </c>
      <c r="D85" s="502" t="s">
        <v>20</v>
      </c>
      <c r="E85" s="256" t="s">
        <v>21</v>
      </c>
      <c r="F85" s="503">
        <v>1957</v>
      </c>
      <c r="G85" s="139"/>
      <c r="H85" s="152"/>
      <c r="I85" s="505"/>
      <c r="J85" s="139"/>
    </row>
    <row r="86" spans="1:10" ht="13.5" customHeight="1" x14ac:dyDescent="0.2">
      <c r="A86" s="504">
        <v>47</v>
      </c>
      <c r="B86" s="139" t="s">
        <v>57</v>
      </c>
      <c r="C86" s="501" t="s">
        <v>4205</v>
      </c>
      <c r="D86" s="502" t="s">
        <v>20</v>
      </c>
      <c r="E86" s="256" t="s">
        <v>21</v>
      </c>
      <c r="F86" s="503">
        <v>1959</v>
      </c>
      <c r="G86" s="139"/>
      <c r="H86" s="152"/>
      <c r="I86" s="505"/>
      <c r="J86" s="139"/>
    </row>
    <row r="87" spans="1:10" ht="13.5" customHeight="1" x14ac:dyDescent="0.2">
      <c r="A87" s="504">
        <v>48</v>
      </c>
      <c r="B87" s="139" t="s">
        <v>58</v>
      </c>
      <c r="C87" s="501" t="s">
        <v>4205</v>
      </c>
      <c r="D87" s="502" t="s">
        <v>20</v>
      </c>
      <c r="E87" s="256" t="s">
        <v>21</v>
      </c>
      <c r="F87" s="503">
        <v>1956</v>
      </c>
      <c r="G87" s="139"/>
      <c r="H87" s="152"/>
      <c r="I87" s="505"/>
      <c r="J87" s="139"/>
    </row>
    <row r="88" spans="1:10" ht="13.5" customHeight="1" x14ac:dyDescent="0.2">
      <c r="A88" s="504">
        <v>49</v>
      </c>
      <c r="B88" s="139" t="s">
        <v>59</v>
      </c>
      <c r="C88" s="501" t="s">
        <v>4205</v>
      </c>
      <c r="D88" s="502" t="s">
        <v>20</v>
      </c>
      <c r="E88" s="256" t="s">
        <v>21</v>
      </c>
      <c r="F88" s="503">
        <v>1959</v>
      </c>
      <c r="G88" s="139"/>
      <c r="H88" s="152"/>
      <c r="I88" s="505"/>
      <c r="J88" s="139"/>
    </row>
    <row r="89" spans="1:10" ht="13.5" customHeight="1" x14ac:dyDescent="0.2">
      <c r="A89" s="504">
        <v>50</v>
      </c>
      <c r="B89" s="139" t="s">
        <v>60</v>
      </c>
      <c r="C89" s="501" t="s">
        <v>4205</v>
      </c>
      <c r="D89" s="502" t="s">
        <v>20</v>
      </c>
      <c r="E89" s="256" t="s">
        <v>21</v>
      </c>
      <c r="F89" s="503">
        <v>1956</v>
      </c>
      <c r="G89" s="139"/>
      <c r="H89" s="152"/>
      <c r="I89" s="505"/>
      <c r="J89" s="139"/>
    </row>
    <row r="90" spans="1:10" ht="13.5" customHeight="1" x14ac:dyDescent="0.2">
      <c r="A90" s="504">
        <v>51</v>
      </c>
      <c r="B90" s="139" t="s">
        <v>61</v>
      </c>
      <c r="C90" s="501" t="s">
        <v>4205</v>
      </c>
      <c r="D90" s="502" t="s">
        <v>20</v>
      </c>
      <c r="E90" s="256" t="s">
        <v>21</v>
      </c>
      <c r="F90" s="503">
        <v>1952</v>
      </c>
      <c r="G90" s="139"/>
      <c r="H90" s="152"/>
      <c r="I90" s="505"/>
      <c r="J90" s="139"/>
    </row>
    <row r="91" spans="1:10" ht="13.5" customHeight="1" x14ac:dyDescent="0.2">
      <c r="A91" s="504">
        <v>52</v>
      </c>
      <c r="B91" s="139" t="s">
        <v>62</v>
      </c>
      <c r="C91" s="501" t="s">
        <v>4205</v>
      </c>
      <c r="D91" s="502" t="s">
        <v>20</v>
      </c>
      <c r="E91" s="256" t="s">
        <v>21</v>
      </c>
      <c r="F91" s="503">
        <v>1951</v>
      </c>
      <c r="G91" s="139"/>
      <c r="H91" s="152"/>
      <c r="I91" s="505"/>
      <c r="J91" s="139"/>
    </row>
    <row r="92" spans="1:10" ht="13.5" customHeight="1" x14ac:dyDescent="0.2">
      <c r="A92" s="504">
        <v>53</v>
      </c>
      <c r="B92" s="139" t="s">
        <v>63</v>
      </c>
      <c r="C92" s="501" t="s">
        <v>4205</v>
      </c>
      <c r="D92" s="502" t="s">
        <v>20</v>
      </c>
      <c r="E92" s="256" t="s">
        <v>4234</v>
      </c>
      <c r="F92" s="503">
        <v>1958</v>
      </c>
      <c r="G92" s="139"/>
      <c r="H92" s="152"/>
      <c r="I92" s="505"/>
      <c r="J92" s="139"/>
    </row>
    <row r="93" spans="1:10" ht="13.5" customHeight="1" x14ac:dyDescent="0.2">
      <c r="A93" s="504">
        <v>54</v>
      </c>
      <c r="B93" s="139" t="s">
        <v>64</v>
      </c>
      <c r="C93" s="501" t="s">
        <v>4205</v>
      </c>
      <c r="D93" s="502" t="s">
        <v>20</v>
      </c>
      <c r="E93" s="256" t="s">
        <v>4234</v>
      </c>
      <c r="F93" s="503">
        <v>1953</v>
      </c>
      <c r="G93" s="139"/>
      <c r="H93" s="152"/>
      <c r="I93" s="505"/>
      <c r="J93" s="139"/>
    </row>
    <row r="94" spans="1:10" ht="13.5" customHeight="1" x14ac:dyDescent="0.2">
      <c r="A94" s="504">
        <v>55</v>
      </c>
      <c r="B94" s="139" t="s">
        <v>65</v>
      </c>
      <c r="C94" s="501" t="s">
        <v>4205</v>
      </c>
      <c r="D94" s="502" t="s">
        <v>20</v>
      </c>
      <c r="E94" s="256" t="s">
        <v>4234</v>
      </c>
      <c r="F94" s="503">
        <v>1956</v>
      </c>
      <c r="G94" s="139"/>
      <c r="H94" s="152"/>
      <c r="I94" s="505"/>
      <c r="J94" s="139"/>
    </row>
    <row r="95" spans="1:10" ht="13.5" customHeight="1" x14ac:dyDescent="0.2">
      <c r="A95" s="504">
        <v>56</v>
      </c>
      <c r="B95" s="139" t="s">
        <v>66</v>
      </c>
      <c r="C95" s="501" t="s">
        <v>4205</v>
      </c>
      <c r="D95" s="502" t="s">
        <v>20</v>
      </c>
      <c r="E95" s="256" t="s">
        <v>4234</v>
      </c>
      <c r="F95" s="503">
        <v>1950</v>
      </c>
      <c r="G95" s="139"/>
      <c r="H95" s="152"/>
      <c r="I95" s="505"/>
      <c r="J95" s="139"/>
    </row>
    <row r="96" spans="1:10" ht="13.5" customHeight="1" x14ac:dyDescent="0.2">
      <c r="A96" s="504">
        <v>57</v>
      </c>
      <c r="B96" s="139" t="s">
        <v>67</v>
      </c>
      <c r="C96" s="501" t="s">
        <v>4205</v>
      </c>
      <c r="D96" s="502" t="s">
        <v>20</v>
      </c>
      <c r="E96" s="256" t="s">
        <v>4234</v>
      </c>
      <c r="F96" s="503">
        <v>1957</v>
      </c>
      <c r="G96" s="139"/>
      <c r="H96" s="152"/>
      <c r="I96" s="505"/>
      <c r="J96" s="139"/>
    </row>
    <row r="97" spans="1:10" ht="13.5" customHeight="1" x14ac:dyDescent="0.2">
      <c r="A97" s="504">
        <v>58</v>
      </c>
      <c r="B97" s="139" t="s">
        <v>68</v>
      </c>
      <c r="C97" s="501" t="s">
        <v>4205</v>
      </c>
      <c r="D97" s="502" t="s">
        <v>20</v>
      </c>
      <c r="E97" s="256" t="s">
        <v>4234</v>
      </c>
      <c r="F97" s="503">
        <v>1958</v>
      </c>
      <c r="G97" s="139"/>
      <c r="H97" s="152"/>
      <c r="I97" s="505"/>
      <c r="J97" s="139"/>
    </row>
    <row r="98" spans="1:10" ht="13.5" customHeight="1" x14ac:dyDescent="0.2">
      <c r="A98" s="504">
        <v>60</v>
      </c>
      <c r="B98" s="139" t="s">
        <v>69</v>
      </c>
      <c r="C98" s="501" t="s">
        <v>4205</v>
      </c>
      <c r="D98" s="502" t="s">
        <v>20</v>
      </c>
      <c r="E98" s="256" t="s">
        <v>21</v>
      </c>
      <c r="F98" s="503">
        <v>1956</v>
      </c>
      <c r="G98" s="139"/>
      <c r="H98" s="152"/>
      <c r="I98" s="505"/>
      <c r="J98" s="139"/>
    </row>
    <row r="99" spans="1:10" ht="13.5" customHeight="1" x14ac:dyDescent="0.2">
      <c r="A99" s="504">
        <v>61</v>
      </c>
      <c r="B99" s="139" t="s">
        <v>70</v>
      </c>
      <c r="C99" s="501" t="s">
        <v>4205</v>
      </c>
      <c r="D99" s="502" t="s">
        <v>20</v>
      </c>
      <c r="E99" s="256" t="s">
        <v>21</v>
      </c>
      <c r="F99" s="503">
        <v>1956</v>
      </c>
      <c r="G99" s="139"/>
      <c r="H99" s="152"/>
      <c r="I99" s="505"/>
      <c r="J99" s="139"/>
    </row>
    <row r="100" spans="1:10" ht="13.5" customHeight="1" x14ac:dyDescent="0.2">
      <c r="A100" s="504">
        <v>62</v>
      </c>
      <c r="B100" s="139" t="s">
        <v>71</v>
      </c>
      <c r="C100" s="501" t="s">
        <v>4205</v>
      </c>
      <c r="D100" s="502" t="s">
        <v>20</v>
      </c>
      <c r="E100" s="256" t="s">
        <v>21</v>
      </c>
      <c r="F100" s="503">
        <v>1958</v>
      </c>
      <c r="G100" s="139"/>
      <c r="H100" s="152"/>
      <c r="I100" s="505"/>
      <c r="J100" s="139"/>
    </row>
    <row r="101" spans="1:10" ht="13.5" customHeight="1" x14ac:dyDescent="0.2">
      <c r="A101" s="504">
        <v>63</v>
      </c>
      <c r="B101" s="139" t="s">
        <v>72</v>
      </c>
      <c r="C101" s="501" t="s">
        <v>4205</v>
      </c>
      <c r="D101" s="502" t="s">
        <v>20</v>
      </c>
      <c r="E101" s="256" t="s">
        <v>21</v>
      </c>
      <c r="F101" s="503">
        <v>1953</v>
      </c>
      <c r="G101" s="139"/>
      <c r="H101" s="152"/>
      <c r="I101" s="505"/>
      <c r="J101" s="139"/>
    </row>
    <row r="102" spans="1:10" ht="13.5" customHeight="1" x14ac:dyDescent="0.2">
      <c r="A102" s="504">
        <v>64</v>
      </c>
      <c r="B102" s="139" t="s">
        <v>73</v>
      </c>
      <c r="C102" s="501" t="s">
        <v>4205</v>
      </c>
      <c r="D102" s="502" t="s">
        <v>20</v>
      </c>
      <c r="E102" s="256" t="s">
        <v>21</v>
      </c>
      <c r="F102" s="503">
        <v>1958</v>
      </c>
      <c r="G102" s="139"/>
      <c r="H102" s="152"/>
      <c r="I102" s="505"/>
      <c r="J102" s="139"/>
    </row>
    <row r="103" spans="1:10" ht="13.5" customHeight="1" x14ac:dyDescent="0.2">
      <c r="A103" s="504">
        <v>65</v>
      </c>
      <c r="B103" s="139" t="s">
        <v>74</v>
      </c>
      <c r="C103" s="501" t="s">
        <v>4205</v>
      </c>
      <c r="D103" s="502" t="s">
        <v>20</v>
      </c>
      <c r="E103" s="256" t="s">
        <v>21</v>
      </c>
      <c r="F103" s="503">
        <v>1947</v>
      </c>
      <c r="G103" s="139"/>
      <c r="H103" s="152"/>
      <c r="I103" s="505"/>
      <c r="J103" s="139"/>
    </row>
    <row r="104" spans="1:10" ht="13.5" customHeight="1" x14ac:dyDescent="0.2">
      <c r="A104" s="504">
        <v>66</v>
      </c>
      <c r="B104" s="139" t="s">
        <v>75</v>
      </c>
      <c r="C104" s="139" t="s">
        <v>880</v>
      </c>
      <c r="D104" s="502">
        <v>1</v>
      </c>
      <c r="E104" s="256" t="s">
        <v>21</v>
      </c>
      <c r="F104" s="503">
        <v>1949</v>
      </c>
      <c r="G104" s="152"/>
      <c r="H104" s="498"/>
      <c r="I104" s="505">
        <v>1</v>
      </c>
      <c r="J104" s="139"/>
    </row>
    <row r="105" spans="1:10" ht="13.5" customHeight="1" x14ac:dyDescent="0.2">
      <c r="A105" s="504">
        <v>67</v>
      </c>
      <c r="B105" s="139" t="s">
        <v>77</v>
      </c>
      <c r="C105" s="501" t="s">
        <v>4205</v>
      </c>
      <c r="D105" s="502" t="s">
        <v>20</v>
      </c>
      <c r="E105" s="256" t="s">
        <v>21</v>
      </c>
      <c r="F105" s="503">
        <v>1955</v>
      </c>
      <c r="G105" s="139"/>
      <c r="H105" s="152"/>
      <c r="I105" s="505"/>
      <c r="J105" s="139"/>
    </row>
    <row r="106" spans="1:10" ht="13.5" customHeight="1" x14ac:dyDescent="0.2">
      <c r="A106" s="504">
        <v>69</v>
      </c>
      <c r="B106" s="139" t="s">
        <v>78</v>
      </c>
      <c r="C106" s="501" t="s">
        <v>4205</v>
      </c>
      <c r="D106" s="502" t="s">
        <v>20</v>
      </c>
      <c r="E106" s="256" t="s">
        <v>21</v>
      </c>
      <c r="F106" s="503">
        <v>1954</v>
      </c>
      <c r="G106" s="139"/>
      <c r="H106" s="152"/>
      <c r="I106" s="505"/>
      <c r="J106" s="139"/>
    </row>
    <row r="107" spans="1:10" ht="13.5" customHeight="1" x14ac:dyDescent="0.2">
      <c r="A107" s="504">
        <v>70</v>
      </c>
      <c r="B107" s="139" t="s">
        <v>79</v>
      </c>
      <c r="C107" s="501" t="s">
        <v>4205</v>
      </c>
      <c r="D107" s="502" t="s">
        <v>20</v>
      </c>
      <c r="E107" s="256" t="s">
        <v>23</v>
      </c>
      <c r="F107" s="503">
        <v>1963</v>
      </c>
      <c r="G107" s="139"/>
      <c r="H107" s="152"/>
      <c r="I107" s="505"/>
      <c r="J107" s="139"/>
    </row>
    <row r="108" spans="1:10" ht="13.5" customHeight="1" x14ac:dyDescent="0.2">
      <c r="A108" s="504">
        <v>71</v>
      </c>
      <c r="B108" s="139" t="s">
        <v>80</v>
      </c>
      <c r="C108" s="501" t="s">
        <v>4205</v>
      </c>
      <c r="D108" s="502" t="s">
        <v>20</v>
      </c>
      <c r="E108" s="256" t="s">
        <v>21</v>
      </c>
      <c r="F108" s="503">
        <v>1953</v>
      </c>
      <c r="G108" s="139"/>
      <c r="H108" s="152"/>
      <c r="I108" s="505"/>
      <c r="J108" s="139"/>
    </row>
    <row r="109" spans="1:10" ht="13.5" customHeight="1" x14ac:dyDescent="0.2">
      <c r="A109" s="504">
        <v>72</v>
      </c>
      <c r="B109" s="139" t="s">
        <v>81</v>
      </c>
      <c r="C109" s="501" t="s">
        <v>4205</v>
      </c>
      <c r="D109" s="502" t="s">
        <v>20</v>
      </c>
      <c r="E109" s="256" t="s">
        <v>21</v>
      </c>
      <c r="F109" s="503">
        <v>1958</v>
      </c>
      <c r="G109" s="139"/>
      <c r="H109" s="152"/>
      <c r="I109" s="505"/>
      <c r="J109" s="139"/>
    </row>
    <row r="110" spans="1:10" ht="13.5" customHeight="1" x14ac:dyDescent="0.2">
      <c r="A110" s="504">
        <v>73</v>
      </c>
      <c r="B110" s="139" t="s">
        <v>3742</v>
      </c>
      <c r="C110" s="501" t="s">
        <v>4205</v>
      </c>
      <c r="D110" s="502" t="s">
        <v>20</v>
      </c>
      <c r="E110" s="256" t="s">
        <v>21</v>
      </c>
      <c r="F110" s="503">
        <v>1959</v>
      </c>
      <c r="G110" s="139"/>
      <c r="H110" s="152"/>
      <c r="I110" s="505"/>
      <c r="J110" s="139"/>
    </row>
    <row r="111" spans="1:10" ht="13.5" customHeight="1" x14ac:dyDescent="0.2">
      <c r="A111" s="504">
        <v>75</v>
      </c>
      <c r="B111" s="139" t="s">
        <v>82</v>
      </c>
      <c r="C111" s="501" t="s">
        <v>4205</v>
      </c>
      <c r="D111" s="502" t="s">
        <v>20</v>
      </c>
      <c r="E111" s="256" t="s">
        <v>21</v>
      </c>
      <c r="F111" s="503">
        <v>1956</v>
      </c>
      <c r="G111" s="139"/>
      <c r="H111" s="152"/>
      <c r="I111" s="505"/>
      <c r="J111" s="139"/>
    </row>
    <row r="112" spans="1:10" ht="13.5" customHeight="1" x14ac:dyDescent="0.2">
      <c r="A112" s="504">
        <v>76</v>
      </c>
      <c r="B112" s="139" t="s">
        <v>83</v>
      </c>
      <c r="C112" s="501" t="s">
        <v>4205</v>
      </c>
      <c r="D112" s="502" t="s">
        <v>20</v>
      </c>
      <c r="E112" s="256" t="s">
        <v>21</v>
      </c>
      <c r="F112" s="503">
        <v>1960</v>
      </c>
      <c r="G112" s="139"/>
      <c r="H112" s="152"/>
      <c r="I112" s="505"/>
      <c r="J112" s="139"/>
    </row>
    <row r="113" spans="1:10" ht="13.5" customHeight="1" x14ac:dyDescent="0.2">
      <c r="A113" s="504">
        <v>77</v>
      </c>
      <c r="B113" s="139" t="s">
        <v>84</v>
      </c>
      <c r="C113" s="501" t="s">
        <v>4205</v>
      </c>
      <c r="D113" s="502" t="s">
        <v>20</v>
      </c>
      <c r="E113" s="256" t="s">
        <v>21</v>
      </c>
      <c r="F113" s="503">
        <v>1956</v>
      </c>
      <c r="G113" s="139"/>
      <c r="H113" s="152"/>
      <c r="I113" s="505"/>
      <c r="J113" s="139"/>
    </row>
    <row r="114" spans="1:10" ht="13.5" customHeight="1" x14ac:dyDescent="0.2">
      <c r="A114" s="504">
        <v>78</v>
      </c>
      <c r="B114" s="139" t="s">
        <v>85</v>
      </c>
      <c r="C114" s="501" t="s">
        <v>4205</v>
      </c>
      <c r="D114" s="502" t="s">
        <v>20</v>
      </c>
      <c r="E114" s="256" t="s">
        <v>4234</v>
      </c>
      <c r="F114" s="503">
        <v>1957</v>
      </c>
      <c r="G114" s="139"/>
      <c r="H114" s="152"/>
      <c r="I114" s="505"/>
      <c r="J114" s="139"/>
    </row>
    <row r="115" spans="1:10" ht="13.5" customHeight="1" x14ac:dyDescent="0.2">
      <c r="A115" s="504">
        <v>79</v>
      </c>
      <c r="B115" s="139" t="s">
        <v>86</v>
      </c>
      <c r="C115" s="501" t="s">
        <v>4205</v>
      </c>
      <c r="D115" s="502" t="s">
        <v>20</v>
      </c>
      <c r="E115" s="256" t="s">
        <v>4234</v>
      </c>
      <c r="F115" s="503">
        <v>1959</v>
      </c>
      <c r="G115" s="139"/>
      <c r="H115" s="152"/>
      <c r="I115" s="505"/>
      <c r="J115" s="139"/>
    </row>
    <row r="116" spans="1:10" ht="13.5" customHeight="1" x14ac:dyDescent="0.2">
      <c r="A116" s="504">
        <v>85</v>
      </c>
      <c r="B116" s="139" t="s">
        <v>87</v>
      </c>
      <c r="C116" s="501" t="s">
        <v>4205</v>
      </c>
      <c r="D116" s="502" t="s">
        <v>20</v>
      </c>
      <c r="E116" s="256" t="s">
        <v>21</v>
      </c>
      <c r="F116" s="503">
        <v>1960</v>
      </c>
      <c r="G116" s="139"/>
      <c r="H116" s="152"/>
      <c r="I116" s="505"/>
      <c r="J116" s="139"/>
    </row>
    <row r="117" spans="1:10" ht="13.5" customHeight="1" x14ac:dyDescent="0.2">
      <c r="A117" s="504">
        <v>86</v>
      </c>
      <c r="B117" s="139" t="s">
        <v>88</v>
      </c>
      <c r="C117" s="501" t="s">
        <v>4205</v>
      </c>
      <c r="D117" s="502" t="s">
        <v>20</v>
      </c>
      <c r="E117" s="256" t="s">
        <v>21</v>
      </c>
      <c r="F117" s="503">
        <v>1958</v>
      </c>
      <c r="G117" s="139"/>
      <c r="H117" s="152"/>
      <c r="I117" s="505"/>
      <c r="J117" s="139"/>
    </row>
    <row r="118" spans="1:10" ht="13.5" customHeight="1" x14ac:dyDescent="0.2">
      <c r="A118" s="504">
        <v>87</v>
      </c>
      <c r="B118" s="139" t="s">
        <v>89</v>
      </c>
      <c r="C118" s="501" t="s">
        <v>4205</v>
      </c>
      <c r="D118" s="502" t="s">
        <v>20</v>
      </c>
      <c r="E118" s="256" t="s">
        <v>21</v>
      </c>
      <c r="F118" s="503">
        <v>1955</v>
      </c>
      <c r="G118" s="139"/>
      <c r="H118" s="152"/>
      <c r="I118" s="505"/>
      <c r="J118" s="139"/>
    </row>
    <row r="119" spans="1:10" ht="13.5" customHeight="1" x14ac:dyDescent="0.2">
      <c r="A119" s="504">
        <v>88</v>
      </c>
      <c r="B119" s="139" t="s">
        <v>90</v>
      </c>
      <c r="C119" s="501" t="s">
        <v>4205</v>
      </c>
      <c r="D119" s="502" t="s">
        <v>20</v>
      </c>
      <c r="E119" s="256" t="s">
        <v>21</v>
      </c>
      <c r="F119" s="503">
        <v>1958</v>
      </c>
      <c r="G119" s="139"/>
      <c r="H119" s="152"/>
      <c r="I119" s="505"/>
      <c r="J119" s="139"/>
    </row>
    <row r="120" spans="1:10" ht="13.5" customHeight="1" x14ac:dyDescent="0.2">
      <c r="A120" s="504">
        <v>89</v>
      </c>
      <c r="B120" s="139" t="s">
        <v>91</v>
      </c>
      <c r="C120" s="501" t="s">
        <v>4205</v>
      </c>
      <c r="D120" s="502" t="s">
        <v>20</v>
      </c>
      <c r="E120" s="256" t="s">
        <v>21</v>
      </c>
      <c r="F120" s="503">
        <v>1954</v>
      </c>
      <c r="G120" s="139"/>
      <c r="H120" s="152"/>
      <c r="I120" s="505"/>
      <c r="J120" s="139"/>
    </row>
    <row r="121" spans="1:10" ht="13.5" customHeight="1" x14ac:dyDescent="0.2">
      <c r="A121" s="504">
        <v>92</v>
      </c>
      <c r="B121" s="139" t="s">
        <v>92</v>
      </c>
      <c r="C121" s="501" t="s">
        <v>4205</v>
      </c>
      <c r="D121" s="502" t="s">
        <v>20</v>
      </c>
      <c r="E121" s="256" t="s">
        <v>21</v>
      </c>
      <c r="F121" s="503">
        <v>1955</v>
      </c>
      <c r="G121" s="139"/>
      <c r="H121" s="152"/>
      <c r="I121" s="505"/>
      <c r="J121" s="139"/>
    </row>
    <row r="122" spans="1:10" ht="13.5" customHeight="1" x14ac:dyDescent="0.2">
      <c r="A122" s="504">
        <v>93</v>
      </c>
      <c r="B122" s="139" t="s">
        <v>93</v>
      </c>
      <c r="C122" s="501" t="s">
        <v>4205</v>
      </c>
      <c r="D122" s="502" t="s">
        <v>20</v>
      </c>
      <c r="E122" s="256" t="s">
        <v>21</v>
      </c>
      <c r="F122" s="503">
        <v>1959</v>
      </c>
      <c r="G122" s="139"/>
      <c r="H122" s="152"/>
      <c r="I122" s="505"/>
      <c r="J122" s="139"/>
    </row>
    <row r="123" spans="1:10" ht="13.5" customHeight="1" x14ac:dyDescent="0.2">
      <c r="A123" s="504">
        <v>94</v>
      </c>
      <c r="B123" s="139" t="s">
        <v>94</v>
      </c>
      <c r="C123" s="501" t="s">
        <v>4205</v>
      </c>
      <c r="D123" s="502" t="s">
        <v>20</v>
      </c>
      <c r="E123" s="256" t="s">
        <v>21</v>
      </c>
      <c r="F123" s="503">
        <v>1953</v>
      </c>
      <c r="G123" s="139"/>
      <c r="H123" s="152"/>
      <c r="I123" s="505"/>
      <c r="J123" s="139"/>
    </row>
    <row r="124" spans="1:10" ht="13.5" customHeight="1" x14ac:dyDescent="0.2">
      <c r="A124" s="504">
        <v>95</v>
      </c>
      <c r="B124" s="139" t="s">
        <v>95</v>
      </c>
      <c r="C124" s="501" t="s">
        <v>4205</v>
      </c>
      <c r="D124" s="502" t="s">
        <v>20</v>
      </c>
      <c r="E124" s="256" t="s">
        <v>21</v>
      </c>
      <c r="F124" s="503">
        <v>1948</v>
      </c>
      <c r="G124" s="139"/>
      <c r="H124" s="152"/>
      <c r="I124" s="505"/>
      <c r="J124" s="139"/>
    </row>
    <row r="125" spans="1:10" ht="13.5" customHeight="1" x14ac:dyDescent="0.2">
      <c r="A125" s="504">
        <v>96</v>
      </c>
      <c r="B125" s="139" t="s">
        <v>96</v>
      </c>
      <c r="C125" s="501" t="s">
        <v>4205</v>
      </c>
      <c r="D125" s="502" t="s">
        <v>20</v>
      </c>
      <c r="E125" s="256" t="s">
        <v>21</v>
      </c>
      <c r="F125" s="503">
        <v>1950</v>
      </c>
      <c r="G125" s="139"/>
      <c r="H125" s="152"/>
      <c r="I125" s="505"/>
      <c r="J125" s="139"/>
    </row>
    <row r="126" spans="1:10" ht="13.5" customHeight="1" x14ac:dyDescent="0.2">
      <c r="A126" s="504">
        <v>97</v>
      </c>
      <c r="B126" s="139" t="s">
        <v>97</v>
      </c>
      <c r="C126" s="501" t="s">
        <v>4205</v>
      </c>
      <c r="D126" s="502" t="s">
        <v>20</v>
      </c>
      <c r="E126" s="256" t="s">
        <v>21</v>
      </c>
      <c r="F126" s="503">
        <v>1953</v>
      </c>
      <c r="G126" s="139"/>
      <c r="H126" s="152"/>
      <c r="I126" s="505"/>
      <c r="J126" s="139"/>
    </row>
    <row r="127" spans="1:10" ht="13.5" customHeight="1" x14ac:dyDescent="0.2">
      <c r="A127" s="504">
        <v>98</v>
      </c>
      <c r="B127" s="139" t="s">
        <v>98</v>
      </c>
      <c r="C127" s="501" t="s">
        <v>4205</v>
      </c>
      <c r="D127" s="502" t="s">
        <v>20</v>
      </c>
      <c r="E127" s="256" t="s">
        <v>21</v>
      </c>
      <c r="F127" s="503">
        <v>1951</v>
      </c>
      <c r="G127" s="139"/>
      <c r="H127" s="152"/>
      <c r="I127" s="505"/>
      <c r="J127" s="139"/>
    </row>
    <row r="128" spans="1:10" ht="13.5" customHeight="1" x14ac:dyDescent="0.2">
      <c r="A128" s="504">
        <v>99</v>
      </c>
      <c r="B128" s="139" t="s">
        <v>99</v>
      </c>
      <c r="C128" s="501" t="s">
        <v>4205</v>
      </c>
      <c r="D128" s="502" t="s">
        <v>20</v>
      </c>
      <c r="E128" s="256" t="s">
        <v>21</v>
      </c>
      <c r="F128" s="503">
        <v>1959</v>
      </c>
      <c r="G128" s="139"/>
      <c r="H128" s="152"/>
      <c r="I128" s="505"/>
      <c r="J128" s="139"/>
    </row>
    <row r="129" spans="1:10" ht="13.5" customHeight="1" x14ac:dyDescent="0.2">
      <c r="A129" s="504">
        <v>100</v>
      </c>
      <c r="B129" s="139" t="s">
        <v>100</v>
      </c>
      <c r="C129" s="501" t="s">
        <v>4205</v>
      </c>
      <c r="D129" s="502" t="s">
        <v>20</v>
      </c>
      <c r="E129" s="256" t="s">
        <v>21</v>
      </c>
      <c r="F129" s="503">
        <v>1950</v>
      </c>
      <c r="G129" s="139"/>
      <c r="H129" s="152"/>
      <c r="I129" s="505"/>
      <c r="J129" s="139"/>
    </row>
    <row r="130" spans="1:10" ht="13.5" customHeight="1" x14ac:dyDescent="0.2">
      <c r="A130" s="504">
        <v>101</v>
      </c>
      <c r="B130" s="139" t="s">
        <v>101</v>
      </c>
      <c r="C130" s="501" t="s">
        <v>4205</v>
      </c>
      <c r="D130" s="502" t="s">
        <v>20</v>
      </c>
      <c r="E130" s="256" t="s">
        <v>21</v>
      </c>
      <c r="F130" s="503">
        <v>1952</v>
      </c>
      <c r="G130" s="139"/>
      <c r="H130" s="152"/>
      <c r="I130" s="505"/>
      <c r="J130" s="139"/>
    </row>
    <row r="131" spans="1:10" ht="13.5" customHeight="1" x14ac:dyDescent="0.2">
      <c r="A131" s="504">
        <v>102</v>
      </c>
      <c r="B131" s="139" t="s">
        <v>3194</v>
      </c>
      <c r="C131" s="501" t="s">
        <v>4205</v>
      </c>
      <c r="D131" s="502" t="s">
        <v>20</v>
      </c>
      <c r="E131" s="256" t="s">
        <v>21</v>
      </c>
      <c r="F131" s="503">
        <v>1954</v>
      </c>
      <c r="G131" s="139"/>
      <c r="H131" s="152"/>
      <c r="I131" s="505"/>
      <c r="J131" s="139"/>
    </row>
    <row r="132" spans="1:10" ht="13.5" customHeight="1" x14ac:dyDescent="0.2">
      <c r="A132" s="504">
        <v>103</v>
      </c>
      <c r="B132" s="139" t="s">
        <v>102</v>
      </c>
      <c r="C132" s="501" t="s">
        <v>4205</v>
      </c>
      <c r="D132" s="502" t="s">
        <v>20</v>
      </c>
      <c r="E132" s="256" t="s">
        <v>21</v>
      </c>
      <c r="F132" s="503">
        <v>1953</v>
      </c>
      <c r="G132" s="139"/>
      <c r="H132" s="152"/>
      <c r="I132" s="505"/>
      <c r="J132" s="139"/>
    </row>
    <row r="133" spans="1:10" ht="13.5" customHeight="1" x14ac:dyDescent="0.2">
      <c r="A133" s="504">
        <v>104</v>
      </c>
      <c r="B133" s="139" t="s">
        <v>103</v>
      </c>
      <c r="C133" s="501" t="s">
        <v>4205</v>
      </c>
      <c r="D133" s="502" t="s">
        <v>20</v>
      </c>
      <c r="E133" s="256" t="s">
        <v>21</v>
      </c>
      <c r="F133" s="503">
        <v>1953</v>
      </c>
      <c r="G133" s="139"/>
      <c r="H133" s="152"/>
      <c r="I133" s="505"/>
      <c r="J133" s="139"/>
    </row>
    <row r="134" spans="1:10" ht="13.5" customHeight="1" x14ac:dyDescent="0.2">
      <c r="A134" s="504">
        <v>105</v>
      </c>
      <c r="B134" s="139" t="s">
        <v>104</v>
      </c>
      <c r="C134" s="501" t="s">
        <v>4205</v>
      </c>
      <c r="D134" s="502" t="s">
        <v>20</v>
      </c>
      <c r="E134" s="256" t="s">
        <v>21</v>
      </c>
      <c r="F134" s="503">
        <v>1955</v>
      </c>
      <c r="G134" s="139"/>
      <c r="H134" s="152"/>
      <c r="I134" s="505"/>
      <c r="J134" s="139"/>
    </row>
    <row r="135" spans="1:10" ht="13.5" customHeight="1" x14ac:dyDescent="0.2">
      <c r="A135" s="504">
        <v>108</v>
      </c>
      <c r="B135" s="139" t="s">
        <v>105</v>
      </c>
      <c r="C135" s="501" t="s">
        <v>4205</v>
      </c>
      <c r="D135" s="502" t="s">
        <v>20</v>
      </c>
      <c r="E135" s="256" t="s">
        <v>21</v>
      </c>
      <c r="F135" s="503">
        <v>1956</v>
      </c>
      <c r="G135" s="139"/>
      <c r="H135" s="152"/>
      <c r="I135" s="505"/>
      <c r="J135" s="139"/>
    </row>
    <row r="136" spans="1:10" ht="13.5" customHeight="1" x14ac:dyDescent="0.2">
      <c r="A136" s="504">
        <v>109</v>
      </c>
      <c r="B136" s="139" t="s">
        <v>106</v>
      </c>
      <c r="C136" s="139" t="s">
        <v>107</v>
      </c>
      <c r="D136" s="502" t="s">
        <v>20</v>
      </c>
      <c r="E136" s="256" t="s">
        <v>21</v>
      </c>
      <c r="F136" s="503">
        <v>1950</v>
      </c>
      <c r="G136" s="139"/>
      <c r="H136" s="152"/>
      <c r="I136" s="505"/>
      <c r="J136" s="139"/>
    </row>
    <row r="137" spans="1:10" ht="13.5" customHeight="1" x14ac:dyDescent="0.2">
      <c r="A137" s="504">
        <v>110</v>
      </c>
      <c r="B137" s="139" t="s">
        <v>108</v>
      </c>
      <c r="C137" s="501" t="s">
        <v>4205</v>
      </c>
      <c r="D137" s="502" t="s">
        <v>20</v>
      </c>
      <c r="E137" s="256" t="s">
        <v>21</v>
      </c>
      <c r="F137" s="503">
        <v>1954</v>
      </c>
      <c r="G137" s="139"/>
      <c r="H137" s="152"/>
      <c r="I137" s="505"/>
      <c r="J137" s="139"/>
    </row>
    <row r="138" spans="1:10" ht="13.5" customHeight="1" x14ac:dyDescent="0.2">
      <c r="A138" s="504">
        <v>111</v>
      </c>
      <c r="B138" s="139" t="s">
        <v>109</v>
      </c>
      <c r="C138" s="501" t="s">
        <v>4205</v>
      </c>
      <c r="D138" s="502" t="s">
        <v>20</v>
      </c>
      <c r="E138" s="256" t="s">
        <v>21</v>
      </c>
      <c r="F138" s="503">
        <v>1956</v>
      </c>
      <c r="G138" s="139"/>
      <c r="H138" s="152"/>
      <c r="I138" s="505"/>
      <c r="J138" s="139"/>
    </row>
    <row r="139" spans="1:10" ht="13.5" customHeight="1" x14ac:dyDescent="0.2">
      <c r="A139" s="504">
        <v>112</v>
      </c>
      <c r="B139" s="139" t="s">
        <v>110</v>
      </c>
      <c r="C139" s="501" t="s">
        <v>4205</v>
      </c>
      <c r="D139" s="502" t="s">
        <v>20</v>
      </c>
      <c r="E139" s="256" t="s">
        <v>21</v>
      </c>
      <c r="F139" s="503">
        <v>1955</v>
      </c>
      <c r="G139" s="139"/>
      <c r="H139" s="152"/>
      <c r="I139" s="505"/>
      <c r="J139" s="139"/>
    </row>
    <row r="140" spans="1:10" ht="13.5" customHeight="1" x14ac:dyDescent="0.2">
      <c r="A140" s="504">
        <v>114</v>
      </c>
      <c r="B140" s="139" t="s">
        <v>111</v>
      </c>
      <c r="C140" s="501" t="s">
        <v>4205</v>
      </c>
      <c r="D140" s="502" t="s">
        <v>20</v>
      </c>
      <c r="E140" s="256" t="s">
        <v>21</v>
      </c>
      <c r="F140" s="503">
        <v>1949</v>
      </c>
      <c r="G140" s="139"/>
      <c r="H140" s="152"/>
      <c r="I140" s="505"/>
      <c r="J140" s="139"/>
    </row>
    <row r="141" spans="1:10" ht="13.5" customHeight="1" x14ac:dyDescent="0.2">
      <c r="A141" s="504">
        <v>115</v>
      </c>
      <c r="B141" s="139" t="s">
        <v>3195</v>
      </c>
      <c r="C141" s="501" t="s">
        <v>4205</v>
      </c>
      <c r="D141" s="502" t="s">
        <v>20</v>
      </c>
      <c r="E141" s="256" t="s">
        <v>21</v>
      </c>
      <c r="F141" s="503">
        <v>1952</v>
      </c>
      <c r="G141" s="139"/>
      <c r="H141" s="152"/>
      <c r="I141" s="505"/>
      <c r="J141" s="139"/>
    </row>
    <row r="142" spans="1:10" ht="13.5" customHeight="1" x14ac:dyDescent="0.2">
      <c r="A142" s="504">
        <v>116</v>
      </c>
      <c r="B142" s="139" t="s">
        <v>3196</v>
      </c>
      <c r="C142" s="501" t="s">
        <v>4205</v>
      </c>
      <c r="D142" s="502" t="s">
        <v>20</v>
      </c>
      <c r="E142" s="256" t="s">
        <v>21</v>
      </c>
      <c r="F142" s="503">
        <v>1955</v>
      </c>
      <c r="G142" s="139"/>
      <c r="H142" s="152"/>
      <c r="I142" s="505"/>
      <c r="J142" s="139"/>
    </row>
    <row r="143" spans="1:10" ht="13.5" customHeight="1" x14ac:dyDescent="0.2">
      <c r="A143" s="504">
        <v>118</v>
      </c>
      <c r="B143" s="139" t="s">
        <v>112</v>
      </c>
      <c r="C143" s="501" t="s">
        <v>4205</v>
      </c>
      <c r="D143" s="502" t="s">
        <v>20</v>
      </c>
      <c r="E143" s="256" t="s">
        <v>21</v>
      </c>
      <c r="F143" s="503">
        <v>1957</v>
      </c>
      <c r="G143" s="139"/>
      <c r="H143" s="152"/>
      <c r="I143" s="505"/>
      <c r="J143" s="139"/>
    </row>
    <row r="144" spans="1:10" ht="13.5" customHeight="1" x14ac:dyDescent="0.2">
      <c r="A144" s="504">
        <v>120</v>
      </c>
      <c r="B144" s="139" t="s">
        <v>113</v>
      </c>
      <c r="C144" s="501" t="s">
        <v>4205</v>
      </c>
      <c r="D144" s="502" t="s">
        <v>20</v>
      </c>
      <c r="E144" s="256" t="s">
        <v>21</v>
      </c>
      <c r="F144" s="503">
        <v>1953</v>
      </c>
      <c r="G144" s="139"/>
      <c r="H144" s="152"/>
      <c r="I144" s="505"/>
      <c r="J144" s="139"/>
    </row>
    <row r="145" spans="1:10" ht="13.5" customHeight="1" x14ac:dyDescent="0.2">
      <c r="A145" s="504">
        <v>121</v>
      </c>
      <c r="B145" s="139" t="s">
        <v>114</v>
      </c>
      <c r="C145" s="501" t="s">
        <v>4205</v>
      </c>
      <c r="D145" s="502" t="s">
        <v>20</v>
      </c>
      <c r="E145" s="256" t="s">
        <v>21</v>
      </c>
      <c r="F145" s="503">
        <v>1956</v>
      </c>
      <c r="G145" s="139"/>
      <c r="H145" s="152"/>
      <c r="I145" s="505"/>
      <c r="J145" s="139"/>
    </row>
    <row r="146" spans="1:10" ht="13.5" customHeight="1" x14ac:dyDescent="0.2">
      <c r="A146" s="504">
        <v>123</v>
      </c>
      <c r="B146" s="139" t="s">
        <v>115</v>
      </c>
      <c r="C146" s="501" t="s">
        <v>4205</v>
      </c>
      <c r="D146" s="502" t="s">
        <v>20</v>
      </c>
      <c r="E146" s="256" t="s">
        <v>21</v>
      </c>
      <c r="F146" s="503">
        <v>1955</v>
      </c>
      <c r="G146" s="139"/>
      <c r="H146" s="152"/>
      <c r="I146" s="505"/>
      <c r="J146" s="139"/>
    </row>
    <row r="147" spans="1:10" ht="13.5" customHeight="1" x14ac:dyDescent="0.2">
      <c r="A147" s="504">
        <v>124</v>
      </c>
      <c r="B147" s="139" t="s">
        <v>116</v>
      </c>
      <c r="C147" s="501" t="s">
        <v>4205</v>
      </c>
      <c r="D147" s="502" t="s">
        <v>20</v>
      </c>
      <c r="E147" s="256" t="s">
        <v>4234</v>
      </c>
      <c r="F147" s="503">
        <v>1956</v>
      </c>
      <c r="G147" s="139"/>
      <c r="H147" s="152"/>
      <c r="I147" s="505"/>
      <c r="J147" s="139"/>
    </row>
    <row r="148" spans="1:10" ht="13.5" customHeight="1" x14ac:dyDescent="0.2">
      <c r="A148" s="504">
        <v>127</v>
      </c>
      <c r="B148" s="139" t="s">
        <v>117</v>
      </c>
      <c r="C148" s="501" t="s">
        <v>4205</v>
      </c>
      <c r="D148" s="502" t="s">
        <v>20</v>
      </c>
      <c r="E148" s="256" t="s">
        <v>21</v>
      </c>
      <c r="F148" s="503">
        <v>1957</v>
      </c>
      <c r="G148" s="139"/>
      <c r="H148" s="152"/>
      <c r="I148" s="505"/>
      <c r="J148" s="139"/>
    </row>
    <row r="149" spans="1:10" ht="13.5" customHeight="1" x14ac:dyDescent="0.2">
      <c r="A149" s="504">
        <v>128</v>
      </c>
      <c r="B149" s="139" t="s">
        <v>118</v>
      </c>
      <c r="C149" s="501" t="s">
        <v>4205</v>
      </c>
      <c r="D149" s="502" t="s">
        <v>20</v>
      </c>
      <c r="E149" s="256" t="s">
        <v>21</v>
      </c>
      <c r="F149" s="503">
        <v>1952</v>
      </c>
      <c r="G149" s="139"/>
      <c r="H149" s="152"/>
      <c r="I149" s="505"/>
      <c r="J149" s="139"/>
    </row>
    <row r="150" spans="1:10" ht="13.5" customHeight="1" x14ac:dyDescent="0.2">
      <c r="A150" s="504">
        <v>129</v>
      </c>
      <c r="B150" s="139" t="s">
        <v>119</v>
      </c>
      <c r="C150" s="501" t="s">
        <v>4205</v>
      </c>
      <c r="D150" s="502" t="s">
        <v>20</v>
      </c>
      <c r="E150" s="256" t="s">
        <v>4234</v>
      </c>
      <c r="F150" s="503">
        <v>1953</v>
      </c>
      <c r="G150" s="139"/>
      <c r="H150" s="152"/>
      <c r="I150" s="505"/>
      <c r="J150" s="139"/>
    </row>
    <row r="151" spans="1:10" ht="13.5" customHeight="1" x14ac:dyDescent="0.2">
      <c r="A151" s="504">
        <v>130</v>
      </c>
      <c r="B151" s="139" t="s">
        <v>120</v>
      </c>
      <c r="C151" s="501" t="s">
        <v>4205</v>
      </c>
      <c r="D151" s="502" t="s">
        <v>20</v>
      </c>
      <c r="E151" s="256" t="s">
        <v>21</v>
      </c>
      <c r="F151" s="503">
        <v>1952</v>
      </c>
      <c r="G151" s="139"/>
      <c r="H151" s="152"/>
      <c r="I151" s="505"/>
      <c r="J151" s="139"/>
    </row>
    <row r="152" spans="1:10" ht="13.5" customHeight="1" x14ac:dyDescent="0.2">
      <c r="A152" s="504">
        <v>135</v>
      </c>
      <c r="B152" s="139" t="s">
        <v>121</v>
      </c>
      <c r="C152" s="501" t="s">
        <v>4205</v>
      </c>
      <c r="D152" s="502" t="s">
        <v>20</v>
      </c>
      <c r="E152" s="256" t="s">
        <v>4234</v>
      </c>
      <c r="F152" s="503">
        <v>1947</v>
      </c>
      <c r="G152" s="139"/>
      <c r="H152" s="152"/>
      <c r="I152" s="505"/>
      <c r="J152" s="139"/>
    </row>
    <row r="153" spans="1:10" ht="13.5" customHeight="1" x14ac:dyDescent="0.2">
      <c r="A153" s="504">
        <v>136</v>
      </c>
      <c r="B153" s="139" t="s">
        <v>122</v>
      </c>
      <c r="C153" s="501" t="s">
        <v>4205</v>
      </c>
      <c r="D153" s="502" t="s">
        <v>20</v>
      </c>
      <c r="E153" s="256" t="s">
        <v>21</v>
      </c>
      <c r="F153" s="503">
        <v>1957</v>
      </c>
      <c r="G153" s="139"/>
      <c r="H153" s="152"/>
      <c r="I153" s="505"/>
      <c r="J153" s="139"/>
    </row>
    <row r="154" spans="1:10" ht="13.5" customHeight="1" x14ac:dyDescent="0.2">
      <c r="A154" s="504">
        <v>137</v>
      </c>
      <c r="B154" s="139" t="s">
        <v>123</v>
      </c>
      <c r="C154" s="501" t="s">
        <v>4205</v>
      </c>
      <c r="D154" s="502" t="s">
        <v>20</v>
      </c>
      <c r="E154" s="256" t="s">
        <v>21</v>
      </c>
      <c r="F154" s="503">
        <v>1953</v>
      </c>
      <c r="G154" s="139"/>
      <c r="H154" s="152"/>
      <c r="I154" s="505"/>
      <c r="J154" s="139"/>
    </row>
    <row r="155" spans="1:10" ht="13.5" customHeight="1" x14ac:dyDescent="0.2">
      <c r="A155" s="504">
        <v>139</v>
      </c>
      <c r="B155" s="139" t="s">
        <v>124</v>
      </c>
      <c r="C155" s="501" t="s">
        <v>4205</v>
      </c>
      <c r="D155" s="502" t="s">
        <v>20</v>
      </c>
      <c r="E155" s="256" t="s">
        <v>21</v>
      </c>
      <c r="F155" s="503">
        <v>1957</v>
      </c>
      <c r="G155" s="139"/>
      <c r="H155" s="152"/>
      <c r="I155" s="505"/>
      <c r="J155" s="139"/>
    </row>
    <row r="156" spans="1:10" ht="13.5" customHeight="1" x14ac:dyDescent="0.2">
      <c r="A156" s="504">
        <v>140</v>
      </c>
      <c r="B156" s="139" t="s">
        <v>125</v>
      </c>
      <c r="C156" s="501" t="s">
        <v>4205</v>
      </c>
      <c r="D156" s="502" t="s">
        <v>20</v>
      </c>
      <c r="E156" s="256" t="s">
        <v>21</v>
      </c>
      <c r="F156" s="503">
        <v>1960</v>
      </c>
      <c r="G156" s="139"/>
      <c r="H156" s="152"/>
      <c r="I156" s="505"/>
      <c r="J156" s="139"/>
    </row>
    <row r="157" spans="1:10" ht="13.5" customHeight="1" x14ac:dyDescent="0.2">
      <c r="A157" s="504">
        <v>141</v>
      </c>
      <c r="B157" s="139" t="s">
        <v>126</v>
      </c>
      <c r="C157" s="501" t="s">
        <v>4205</v>
      </c>
      <c r="D157" s="502" t="s">
        <v>20</v>
      </c>
      <c r="E157" s="256" t="s">
        <v>21</v>
      </c>
      <c r="F157" s="503">
        <v>1953</v>
      </c>
      <c r="G157" s="139"/>
      <c r="H157" s="152"/>
      <c r="I157" s="505"/>
      <c r="J157" s="139"/>
    </row>
    <row r="158" spans="1:10" ht="13.5" customHeight="1" x14ac:dyDescent="0.2">
      <c r="A158" s="504">
        <v>142</v>
      </c>
      <c r="B158" s="139" t="s">
        <v>3197</v>
      </c>
      <c r="C158" s="501" t="s">
        <v>4205</v>
      </c>
      <c r="D158" s="502" t="s">
        <v>20</v>
      </c>
      <c r="E158" s="256" t="s">
        <v>21</v>
      </c>
      <c r="F158" s="503">
        <v>1959</v>
      </c>
      <c r="G158" s="139"/>
      <c r="H158" s="152"/>
      <c r="I158" s="505"/>
      <c r="J158" s="139"/>
    </row>
    <row r="159" spans="1:10" ht="13.5" customHeight="1" x14ac:dyDescent="0.2">
      <c r="A159" s="504">
        <v>143</v>
      </c>
      <c r="B159" s="139" t="s">
        <v>3198</v>
      </c>
      <c r="C159" s="501" t="s">
        <v>4205</v>
      </c>
      <c r="D159" s="502" t="s">
        <v>20</v>
      </c>
      <c r="E159" s="256" t="s">
        <v>21</v>
      </c>
      <c r="F159" s="503">
        <v>1954</v>
      </c>
      <c r="G159" s="139"/>
      <c r="H159" s="152"/>
      <c r="I159" s="505"/>
      <c r="J159" s="139"/>
    </row>
    <row r="160" spans="1:10" ht="13.5" customHeight="1" x14ac:dyDescent="0.2">
      <c r="A160" s="504">
        <v>144</v>
      </c>
      <c r="B160" s="139" t="s">
        <v>127</v>
      </c>
      <c r="C160" s="501" t="s">
        <v>4205</v>
      </c>
      <c r="D160" s="502" t="s">
        <v>20</v>
      </c>
      <c r="E160" s="256" t="s">
        <v>21</v>
      </c>
      <c r="F160" s="503">
        <v>1954</v>
      </c>
      <c r="G160" s="139"/>
      <c r="H160" s="152"/>
      <c r="I160" s="505"/>
      <c r="J160" s="139"/>
    </row>
    <row r="161" spans="1:10" ht="13.5" customHeight="1" x14ac:dyDescent="0.2">
      <c r="A161" s="504">
        <v>146</v>
      </c>
      <c r="B161" s="139" t="s">
        <v>128</v>
      </c>
      <c r="C161" s="501" t="s">
        <v>4205</v>
      </c>
      <c r="D161" s="502" t="s">
        <v>20</v>
      </c>
      <c r="E161" s="256" t="s">
        <v>21</v>
      </c>
      <c r="F161" s="503">
        <v>1962</v>
      </c>
      <c r="G161" s="139"/>
      <c r="H161" s="152"/>
      <c r="I161" s="505"/>
      <c r="J161" s="139"/>
    </row>
    <row r="162" spans="1:10" ht="13.5" customHeight="1" x14ac:dyDescent="0.2">
      <c r="A162" s="504">
        <v>147</v>
      </c>
      <c r="B162" s="139" t="s">
        <v>129</v>
      </c>
      <c r="C162" s="501" t="s">
        <v>4205</v>
      </c>
      <c r="D162" s="502" t="s">
        <v>20</v>
      </c>
      <c r="E162" s="256" t="s">
        <v>4234</v>
      </c>
      <c r="F162" s="503">
        <v>1953</v>
      </c>
      <c r="G162" s="139"/>
      <c r="H162" s="152"/>
      <c r="I162" s="505"/>
      <c r="J162" s="139"/>
    </row>
    <row r="163" spans="1:10" ht="13.5" customHeight="1" x14ac:dyDescent="0.2">
      <c r="A163" s="504">
        <v>148</v>
      </c>
      <c r="B163" s="139" t="s">
        <v>130</v>
      </c>
      <c r="C163" s="501" t="s">
        <v>4205</v>
      </c>
      <c r="D163" s="502" t="s">
        <v>20</v>
      </c>
      <c r="E163" s="256" t="s">
        <v>21</v>
      </c>
      <c r="F163" s="503">
        <v>1953</v>
      </c>
      <c r="G163" s="139"/>
      <c r="H163" s="152"/>
      <c r="I163" s="505"/>
      <c r="J163" s="139"/>
    </row>
    <row r="164" spans="1:10" ht="13.5" customHeight="1" x14ac:dyDescent="0.2">
      <c r="A164" s="504">
        <v>150</v>
      </c>
      <c r="B164" s="139" t="s">
        <v>131</v>
      </c>
      <c r="C164" s="501" t="s">
        <v>4205</v>
      </c>
      <c r="D164" s="502" t="s">
        <v>20</v>
      </c>
      <c r="E164" s="256" t="s">
        <v>21</v>
      </c>
      <c r="F164" s="503">
        <v>1957</v>
      </c>
      <c r="G164" s="139"/>
      <c r="H164" s="152"/>
      <c r="I164" s="505"/>
      <c r="J164" s="139"/>
    </row>
    <row r="165" spans="1:10" ht="13.5" customHeight="1" x14ac:dyDescent="0.2">
      <c r="A165" s="504">
        <v>151</v>
      </c>
      <c r="B165" s="139" t="s">
        <v>132</v>
      </c>
      <c r="C165" s="501" t="s">
        <v>4205</v>
      </c>
      <c r="D165" s="502" t="s">
        <v>20</v>
      </c>
      <c r="E165" s="256" t="s">
        <v>21</v>
      </c>
      <c r="F165" s="503">
        <v>1962</v>
      </c>
      <c r="G165" s="139"/>
      <c r="H165" s="152"/>
      <c r="I165" s="505"/>
      <c r="J165" s="139"/>
    </row>
    <row r="166" spans="1:10" ht="13.5" customHeight="1" x14ac:dyDescent="0.2">
      <c r="A166" s="504">
        <v>152</v>
      </c>
      <c r="B166" s="139" t="s">
        <v>133</v>
      </c>
      <c r="C166" s="501" t="s">
        <v>4205</v>
      </c>
      <c r="D166" s="502" t="s">
        <v>20</v>
      </c>
      <c r="E166" s="256" t="s">
        <v>21</v>
      </c>
      <c r="F166" s="503">
        <v>1953</v>
      </c>
      <c r="G166" s="139"/>
      <c r="H166" s="152"/>
      <c r="I166" s="505"/>
      <c r="J166" s="139"/>
    </row>
    <row r="167" spans="1:10" ht="13.5" customHeight="1" x14ac:dyDescent="0.2">
      <c r="A167" s="504">
        <v>153</v>
      </c>
      <c r="B167" s="139" t="s">
        <v>134</v>
      </c>
      <c r="C167" s="501" t="s">
        <v>4205</v>
      </c>
      <c r="D167" s="502" t="s">
        <v>20</v>
      </c>
      <c r="E167" s="256" t="s">
        <v>21</v>
      </c>
      <c r="F167" s="503">
        <v>1953</v>
      </c>
      <c r="G167" s="139"/>
      <c r="H167" s="152"/>
      <c r="I167" s="505"/>
      <c r="J167" s="139"/>
    </row>
    <row r="168" spans="1:10" ht="13.5" customHeight="1" x14ac:dyDescent="0.2">
      <c r="A168" s="504">
        <v>154</v>
      </c>
      <c r="B168" s="139" t="s">
        <v>135</v>
      </c>
      <c r="C168" s="501" t="s">
        <v>4205</v>
      </c>
      <c r="D168" s="502" t="s">
        <v>20</v>
      </c>
      <c r="E168" s="256" t="s">
        <v>21</v>
      </c>
      <c r="F168" s="503">
        <v>1951</v>
      </c>
      <c r="G168" s="139"/>
      <c r="H168" s="152"/>
      <c r="I168" s="505"/>
      <c r="J168" s="139"/>
    </row>
    <row r="169" spans="1:10" ht="13.5" customHeight="1" x14ac:dyDescent="0.2">
      <c r="A169" s="504">
        <v>157</v>
      </c>
      <c r="B169" s="139" t="s">
        <v>136</v>
      </c>
      <c r="C169" s="501" t="s">
        <v>4205</v>
      </c>
      <c r="D169" s="502" t="s">
        <v>20</v>
      </c>
      <c r="E169" s="256" t="s">
        <v>23</v>
      </c>
      <c r="F169" s="503">
        <v>1963</v>
      </c>
      <c r="G169" s="139"/>
      <c r="H169" s="152"/>
      <c r="I169" s="505"/>
      <c r="J169" s="139"/>
    </row>
    <row r="170" spans="1:10" ht="13.5" customHeight="1" x14ac:dyDescent="0.2">
      <c r="A170" s="504">
        <v>159</v>
      </c>
      <c r="B170" s="139" t="s">
        <v>137</v>
      </c>
      <c r="C170" s="501" t="s">
        <v>4205</v>
      </c>
      <c r="D170" s="502" t="s">
        <v>20</v>
      </c>
      <c r="E170" s="256" t="s">
        <v>21</v>
      </c>
      <c r="F170" s="503">
        <v>1954</v>
      </c>
      <c r="G170" s="139"/>
      <c r="H170" s="152"/>
      <c r="I170" s="505"/>
      <c r="J170" s="139"/>
    </row>
    <row r="171" spans="1:10" ht="13.5" customHeight="1" x14ac:dyDescent="0.2">
      <c r="A171" s="504">
        <v>160</v>
      </c>
      <c r="B171" s="139" t="s">
        <v>138</v>
      </c>
      <c r="C171" s="501" t="s">
        <v>4205</v>
      </c>
      <c r="D171" s="502" t="s">
        <v>20</v>
      </c>
      <c r="E171" s="256" t="s">
        <v>21</v>
      </c>
      <c r="F171" s="503">
        <v>1959</v>
      </c>
      <c r="G171" s="139"/>
      <c r="H171" s="152"/>
      <c r="I171" s="505"/>
      <c r="J171" s="139"/>
    </row>
    <row r="172" spans="1:10" ht="13.5" customHeight="1" x14ac:dyDescent="0.2">
      <c r="A172" s="504">
        <v>161</v>
      </c>
      <c r="B172" s="139" t="s">
        <v>139</v>
      </c>
      <c r="C172" s="501" t="s">
        <v>4205</v>
      </c>
      <c r="D172" s="502" t="s">
        <v>20</v>
      </c>
      <c r="E172" s="256" t="s">
        <v>21</v>
      </c>
      <c r="F172" s="503">
        <v>1952</v>
      </c>
      <c r="G172" s="139"/>
      <c r="H172" s="152"/>
      <c r="I172" s="505"/>
      <c r="J172" s="139"/>
    </row>
    <row r="173" spans="1:10" ht="13.5" customHeight="1" x14ac:dyDescent="0.2">
      <c r="A173" s="504">
        <v>162</v>
      </c>
      <c r="B173" s="139" t="s">
        <v>140</v>
      </c>
      <c r="C173" s="501" t="s">
        <v>4205</v>
      </c>
      <c r="D173" s="502" t="s">
        <v>20</v>
      </c>
      <c r="E173" s="256" t="s">
        <v>4234</v>
      </c>
      <c r="F173" s="503">
        <v>1956</v>
      </c>
      <c r="G173" s="139"/>
      <c r="H173" s="152"/>
      <c r="I173" s="505"/>
      <c r="J173" s="139"/>
    </row>
    <row r="174" spans="1:10" ht="13.5" customHeight="1" x14ac:dyDescent="0.2">
      <c r="A174" s="504">
        <v>165</v>
      </c>
      <c r="B174" s="139" t="s">
        <v>4163</v>
      </c>
      <c r="C174" s="501" t="s">
        <v>4205</v>
      </c>
      <c r="D174" s="502" t="s">
        <v>20</v>
      </c>
      <c r="E174" s="256" t="s">
        <v>21</v>
      </c>
      <c r="F174" s="503">
        <v>1959</v>
      </c>
      <c r="G174" s="139"/>
      <c r="H174" s="152"/>
      <c r="I174" s="505"/>
      <c r="J174" s="139"/>
    </row>
    <row r="175" spans="1:10" ht="13.5" customHeight="1" x14ac:dyDescent="0.2">
      <c r="A175" s="504">
        <v>166</v>
      </c>
      <c r="B175" s="139" t="s">
        <v>141</v>
      </c>
      <c r="C175" s="501" t="s">
        <v>4205</v>
      </c>
      <c r="D175" s="502" t="s">
        <v>20</v>
      </c>
      <c r="E175" s="256" t="s">
        <v>21</v>
      </c>
      <c r="F175" s="503">
        <v>1959</v>
      </c>
      <c r="G175" s="139"/>
      <c r="H175" s="152"/>
      <c r="I175" s="505"/>
      <c r="J175" s="139"/>
    </row>
    <row r="176" spans="1:10" ht="13.5" customHeight="1" x14ac:dyDescent="0.2">
      <c r="A176" s="504">
        <v>167</v>
      </c>
      <c r="B176" s="139" t="s">
        <v>142</v>
      </c>
      <c r="C176" s="501" t="s">
        <v>4205</v>
      </c>
      <c r="D176" s="502" t="s">
        <v>20</v>
      </c>
      <c r="E176" s="256" t="s">
        <v>21</v>
      </c>
      <c r="F176" s="503">
        <v>1960</v>
      </c>
      <c r="G176" s="139"/>
      <c r="H176" s="152"/>
      <c r="I176" s="505"/>
      <c r="J176" s="139"/>
    </row>
    <row r="177" spans="1:10" ht="13.5" customHeight="1" x14ac:dyDescent="0.2">
      <c r="A177" s="504">
        <v>168</v>
      </c>
      <c r="B177" s="139" t="s">
        <v>4164</v>
      </c>
      <c r="C177" s="501" t="s">
        <v>4205</v>
      </c>
      <c r="D177" s="502" t="s">
        <v>20</v>
      </c>
      <c r="E177" s="256" t="s">
        <v>21</v>
      </c>
      <c r="F177" s="503">
        <v>1951</v>
      </c>
      <c r="G177" s="139"/>
      <c r="H177" s="152"/>
      <c r="I177" s="505"/>
      <c r="J177" s="139"/>
    </row>
    <row r="178" spans="1:10" ht="13.5" customHeight="1" x14ac:dyDescent="0.2">
      <c r="A178" s="504">
        <v>169</v>
      </c>
      <c r="B178" s="139" t="s">
        <v>143</v>
      </c>
      <c r="C178" s="501" t="s">
        <v>4205</v>
      </c>
      <c r="D178" s="502" t="s">
        <v>20</v>
      </c>
      <c r="E178" s="256" t="s">
        <v>21</v>
      </c>
      <c r="F178" s="503">
        <v>1959</v>
      </c>
      <c r="G178" s="139"/>
      <c r="H178" s="152"/>
      <c r="I178" s="505"/>
      <c r="J178" s="139"/>
    </row>
    <row r="179" spans="1:10" ht="13.5" customHeight="1" x14ac:dyDescent="0.2">
      <c r="A179" s="504">
        <v>170</v>
      </c>
      <c r="B179" s="139" t="s">
        <v>144</v>
      </c>
      <c r="C179" s="139" t="s">
        <v>4165</v>
      </c>
      <c r="D179" s="502">
        <v>1</v>
      </c>
      <c r="E179" s="256" t="s">
        <v>21</v>
      </c>
      <c r="F179" s="503">
        <v>1952</v>
      </c>
      <c r="G179" s="139"/>
      <c r="H179" s="152"/>
      <c r="I179" s="505">
        <v>1</v>
      </c>
      <c r="J179" s="139"/>
    </row>
    <row r="180" spans="1:10" ht="13.5" customHeight="1" x14ac:dyDescent="0.2">
      <c r="A180" s="504">
        <v>173</v>
      </c>
      <c r="B180" s="139" t="s">
        <v>145</v>
      </c>
      <c r="C180" s="501" t="s">
        <v>4205</v>
      </c>
      <c r="D180" s="502" t="s">
        <v>20</v>
      </c>
      <c r="E180" s="256" t="s">
        <v>21</v>
      </c>
      <c r="F180" s="503">
        <v>1957</v>
      </c>
      <c r="G180" s="139"/>
      <c r="H180" s="152"/>
      <c r="I180" s="505"/>
      <c r="J180" s="139"/>
    </row>
    <row r="181" spans="1:10" ht="13.5" customHeight="1" x14ac:dyDescent="0.2">
      <c r="A181" s="504">
        <v>174</v>
      </c>
      <c r="B181" s="139" t="s">
        <v>146</v>
      </c>
      <c r="C181" s="501" t="s">
        <v>4205</v>
      </c>
      <c r="D181" s="502" t="s">
        <v>20</v>
      </c>
      <c r="E181" s="256" t="s">
        <v>21</v>
      </c>
      <c r="F181" s="503">
        <v>1950</v>
      </c>
      <c r="G181" s="139"/>
      <c r="H181" s="152"/>
      <c r="I181" s="505"/>
      <c r="J181" s="139"/>
    </row>
    <row r="182" spans="1:10" ht="13.5" customHeight="1" x14ac:dyDescent="0.2">
      <c r="A182" s="504">
        <v>175</v>
      </c>
      <c r="B182" s="139" t="s">
        <v>147</v>
      </c>
      <c r="C182" s="501" t="s">
        <v>4205</v>
      </c>
      <c r="D182" s="502" t="s">
        <v>20</v>
      </c>
      <c r="E182" s="256" t="s">
        <v>21</v>
      </c>
      <c r="F182" s="503">
        <v>1956</v>
      </c>
      <c r="G182" s="139"/>
      <c r="H182" s="152"/>
      <c r="I182" s="505"/>
      <c r="J182" s="139"/>
    </row>
    <row r="183" spans="1:10" ht="13.5" customHeight="1" x14ac:dyDescent="0.2">
      <c r="A183" s="504">
        <v>179</v>
      </c>
      <c r="B183" s="139" t="s">
        <v>148</v>
      </c>
      <c r="C183" s="501" t="s">
        <v>4205</v>
      </c>
      <c r="D183" s="502" t="s">
        <v>20</v>
      </c>
      <c r="E183" s="256" t="s">
        <v>21</v>
      </c>
      <c r="F183" s="503">
        <v>1956</v>
      </c>
      <c r="G183" s="139"/>
      <c r="H183" s="152"/>
      <c r="I183" s="505"/>
      <c r="J183" s="139"/>
    </row>
    <row r="184" spans="1:10" ht="13.5" customHeight="1" x14ac:dyDescent="0.2">
      <c r="A184" s="504">
        <v>180</v>
      </c>
      <c r="B184" s="139" t="s">
        <v>149</v>
      </c>
      <c r="C184" s="501" t="s">
        <v>4205</v>
      </c>
      <c r="D184" s="502" t="s">
        <v>20</v>
      </c>
      <c r="E184" s="256" t="s">
        <v>21</v>
      </c>
      <c r="F184" s="503">
        <v>1957</v>
      </c>
      <c r="G184" s="139"/>
      <c r="H184" s="152"/>
      <c r="I184" s="505"/>
      <c r="J184" s="139"/>
    </row>
    <row r="185" spans="1:10" ht="13.5" customHeight="1" x14ac:dyDescent="0.2">
      <c r="A185" s="504">
        <v>183</v>
      </c>
      <c r="B185" s="139" t="s">
        <v>150</v>
      </c>
      <c r="C185" s="501" t="s">
        <v>4205</v>
      </c>
      <c r="D185" s="502" t="s">
        <v>20</v>
      </c>
      <c r="E185" s="256" t="s">
        <v>21</v>
      </c>
      <c r="F185" s="503">
        <v>1959</v>
      </c>
      <c r="G185" s="139"/>
      <c r="H185" s="152"/>
      <c r="I185" s="505"/>
      <c r="J185" s="139"/>
    </row>
    <row r="186" spans="1:10" ht="13.5" customHeight="1" x14ac:dyDescent="0.2">
      <c r="A186" s="504">
        <v>184</v>
      </c>
      <c r="B186" s="139" t="s">
        <v>151</v>
      </c>
      <c r="C186" s="501" t="s">
        <v>4205</v>
      </c>
      <c r="D186" s="502" t="s">
        <v>20</v>
      </c>
      <c r="E186" s="256" t="s">
        <v>21</v>
      </c>
      <c r="F186" s="503">
        <v>1960</v>
      </c>
      <c r="G186" s="139"/>
      <c r="H186" s="152"/>
      <c r="I186" s="505"/>
      <c r="J186" s="139"/>
    </row>
    <row r="187" spans="1:10" ht="13.5" customHeight="1" x14ac:dyDescent="0.2">
      <c r="A187" s="504">
        <v>185</v>
      </c>
      <c r="B187" s="139" t="s">
        <v>152</v>
      </c>
      <c r="C187" s="501" t="s">
        <v>4205</v>
      </c>
      <c r="D187" s="502" t="s">
        <v>20</v>
      </c>
      <c r="E187" s="256" t="s">
        <v>21</v>
      </c>
      <c r="F187" s="503">
        <v>1952</v>
      </c>
      <c r="G187" s="139"/>
      <c r="H187" s="152"/>
      <c r="I187" s="505"/>
      <c r="J187" s="139"/>
    </row>
    <row r="188" spans="1:10" ht="13.5" customHeight="1" x14ac:dyDescent="0.2">
      <c r="A188" s="504">
        <v>186</v>
      </c>
      <c r="B188" s="139" t="s">
        <v>153</v>
      </c>
      <c r="C188" s="501" t="s">
        <v>4205</v>
      </c>
      <c r="D188" s="502" t="s">
        <v>20</v>
      </c>
      <c r="E188" s="256" t="s">
        <v>21</v>
      </c>
      <c r="F188" s="503">
        <v>1950</v>
      </c>
      <c r="G188" s="139"/>
      <c r="H188" s="152"/>
      <c r="I188" s="505"/>
      <c r="J188" s="139"/>
    </row>
    <row r="189" spans="1:10" ht="13.5" customHeight="1" x14ac:dyDescent="0.2">
      <c r="A189" s="504">
        <v>188</v>
      </c>
      <c r="B189" s="139" t="s">
        <v>154</v>
      </c>
      <c r="C189" s="501" t="s">
        <v>4205</v>
      </c>
      <c r="D189" s="502" t="s">
        <v>20</v>
      </c>
      <c r="E189" s="256" t="s">
        <v>4234</v>
      </c>
      <c r="F189" s="503">
        <v>1951</v>
      </c>
      <c r="G189" s="139"/>
      <c r="H189" s="152"/>
      <c r="I189" s="505"/>
      <c r="J189" s="139"/>
    </row>
    <row r="190" spans="1:10" ht="13.5" customHeight="1" x14ac:dyDescent="0.2">
      <c r="A190" s="504">
        <v>190</v>
      </c>
      <c r="B190" s="139" t="s">
        <v>155</v>
      </c>
      <c r="C190" s="501" t="s">
        <v>4205</v>
      </c>
      <c r="D190" s="502" t="s">
        <v>20</v>
      </c>
      <c r="E190" s="256" t="s">
        <v>4234</v>
      </c>
      <c r="F190" s="503">
        <v>1950</v>
      </c>
      <c r="G190" s="139"/>
      <c r="H190" s="152"/>
      <c r="I190" s="505"/>
      <c r="J190" s="139"/>
    </row>
    <row r="191" spans="1:10" ht="13.5" customHeight="1" x14ac:dyDescent="0.2">
      <c r="A191" s="504">
        <v>191</v>
      </c>
      <c r="B191" s="139" t="s">
        <v>156</v>
      </c>
      <c r="C191" s="501" t="s">
        <v>4205</v>
      </c>
      <c r="D191" s="502" t="s">
        <v>20</v>
      </c>
      <c r="E191" s="256" t="s">
        <v>4234</v>
      </c>
      <c r="F191" s="503">
        <v>1956</v>
      </c>
      <c r="G191" s="139"/>
      <c r="H191" s="152"/>
      <c r="I191" s="505"/>
      <c r="J191" s="139"/>
    </row>
    <row r="192" spans="1:10" ht="13.5" customHeight="1" x14ac:dyDescent="0.2">
      <c r="A192" s="504">
        <v>192</v>
      </c>
      <c r="B192" s="139" t="s">
        <v>157</v>
      </c>
      <c r="C192" s="501" t="s">
        <v>4205</v>
      </c>
      <c r="D192" s="502" t="s">
        <v>20</v>
      </c>
      <c r="E192" s="256" t="s">
        <v>4234</v>
      </c>
      <c r="F192" s="503">
        <v>1955</v>
      </c>
      <c r="G192" s="139"/>
      <c r="H192" s="152"/>
      <c r="I192" s="505"/>
      <c r="J192" s="139"/>
    </row>
    <row r="193" spans="1:10" ht="13.5" customHeight="1" x14ac:dyDescent="0.2">
      <c r="A193" s="504">
        <v>193</v>
      </c>
      <c r="B193" s="139" t="s">
        <v>158</v>
      </c>
      <c r="C193" s="501" t="s">
        <v>4205</v>
      </c>
      <c r="D193" s="502" t="s">
        <v>20</v>
      </c>
      <c r="E193" s="256" t="s">
        <v>21</v>
      </c>
      <c r="F193" s="503">
        <v>1947</v>
      </c>
      <c r="G193" s="139"/>
      <c r="H193" s="152"/>
      <c r="I193" s="505"/>
      <c r="J193" s="139"/>
    </row>
    <row r="194" spans="1:10" ht="13.5" customHeight="1" x14ac:dyDescent="0.2">
      <c r="A194" s="504">
        <v>194</v>
      </c>
      <c r="B194" s="139" t="s">
        <v>159</v>
      </c>
      <c r="C194" s="501" t="s">
        <v>4205</v>
      </c>
      <c r="D194" s="502" t="s">
        <v>20</v>
      </c>
      <c r="E194" s="256" t="s">
        <v>21</v>
      </c>
      <c r="F194" s="503">
        <v>1957</v>
      </c>
      <c r="G194" s="139"/>
      <c r="H194" s="152"/>
      <c r="I194" s="505"/>
      <c r="J194" s="139"/>
    </row>
    <row r="195" spans="1:10" ht="13.5" customHeight="1" x14ac:dyDescent="0.2">
      <c r="A195" s="504">
        <v>196</v>
      </c>
      <c r="B195" s="139" t="s">
        <v>160</v>
      </c>
      <c r="C195" s="501" t="s">
        <v>4205</v>
      </c>
      <c r="D195" s="502" t="s">
        <v>20</v>
      </c>
      <c r="E195" s="256" t="s">
        <v>21</v>
      </c>
      <c r="F195" s="503">
        <v>1949</v>
      </c>
      <c r="G195" s="139"/>
      <c r="H195" s="152"/>
      <c r="I195" s="505"/>
      <c r="J195" s="139"/>
    </row>
    <row r="196" spans="1:10" ht="13.5" customHeight="1" x14ac:dyDescent="0.2">
      <c r="A196" s="504">
        <v>197</v>
      </c>
      <c r="B196" s="139" t="s">
        <v>161</v>
      </c>
      <c r="C196" s="501" t="s">
        <v>4205</v>
      </c>
      <c r="D196" s="502" t="s">
        <v>20</v>
      </c>
      <c r="E196" s="256" t="s">
        <v>21</v>
      </c>
      <c r="F196" s="503">
        <v>1953</v>
      </c>
      <c r="G196" s="139"/>
      <c r="H196" s="152"/>
      <c r="I196" s="505"/>
      <c r="J196" s="139"/>
    </row>
    <row r="197" spans="1:10" ht="13.5" customHeight="1" x14ac:dyDescent="0.2">
      <c r="A197" s="504">
        <v>198</v>
      </c>
      <c r="B197" s="139" t="s">
        <v>162</v>
      </c>
      <c r="C197" s="501" t="s">
        <v>4205</v>
      </c>
      <c r="D197" s="502" t="s">
        <v>20</v>
      </c>
      <c r="E197" s="256" t="s">
        <v>21</v>
      </c>
      <c r="F197" s="503">
        <v>1953</v>
      </c>
      <c r="G197" s="139"/>
      <c r="H197" s="152"/>
      <c r="I197" s="505"/>
      <c r="J197" s="139"/>
    </row>
    <row r="198" spans="1:10" ht="13.5" customHeight="1" x14ac:dyDescent="0.2">
      <c r="A198" s="504">
        <v>199</v>
      </c>
      <c r="B198" s="139" t="s">
        <v>163</v>
      </c>
      <c r="C198" s="501" t="s">
        <v>4205</v>
      </c>
      <c r="D198" s="502" t="s">
        <v>20</v>
      </c>
      <c r="E198" s="256" t="s">
        <v>21</v>
      </c>
      <c r="F198" s="503">
        <v>1948</v>
      </c>
      <c r="G198" s="139"/>
      <c r="H198" s="152"/>
      <c r="I198" s="505"/>
      <c r="J198" s="139"/>
    </row>
    <row r="199" spans="1:10" ht="13.5" customHeight="1" x14ac:dyDescent="0.2">
      <c r="A199" s="504">
        <v>201</v>
      </c>
      <c r="B199" s="139" t="s">
        <v>164</v>
      </c>
      <c r="C199" s="501" t="s">
        <v>4205</v>
      </c>
      <c r="D199" s="502" t="s">
        <v>20</v>
      </c>
      <c r="E199" s="256" t="s">
        <v>21</v>
      </c>
      <c r="F199" s="503">
        <v>1951</v>
      </c>
      <c r="G199" s="139"/>
      <c r="H199" s="152"/>
      <c r="I199" s="505"/>
      <c r="J199" s="139"/>
    </row>
    <row r="200" spans="1:10" ht="13.5" customHeight="1" x14ac:dyDescent="0.2">
      <c r="A200" s="504">
        <v>202</v>
      </c>
      <c r="B200" s="139" t="s">
        <v>165</v>
      </c>
      <c r="C200" s="139" t="s">
        <v>166</v>
      </c>
      <c r="D200" s="502">
        <v>1</v>
      </c>
      <c r="E200" s="256" t="s">
        <v>21</v>
      </c>
      <c r="F200" s="503">
        <v>1955</v>
      </c>
      <c r="G200" s="139"/>
      <c r="H200" s="152"/>
      <c r="I200" s="505">
        <v>1</v>
      </c>
      <c r="J200" s="139"/>
    </row>
    <row r="201" spans="1:10" ht="13.5" customHeight="1" x14ac:dyDescent="0.2">
      <c r="A201" s="504">
        <v>203</v>
      </c>
      <c r="B201" s="139" t="s">
        <v>167</v>
      </c>
      <c r="C201" s="501" t="s">
        <v>4205</v>
      </c>
      <c r="D201" s="502" t="s">
        <v>20</v>
      </c>
      <c r="E201" s="256" t="s">
        <v>21</v>
      </c>
      <c r="F201" s="503">
        <v>1950</v>
      </c>
      <c r="G201" s="139"/>
      <c r="H201" s="152"/>
      <c r="I201" s="505"/>
      <c r="J201" s="139"/>
    </row>
    <row r="202" spans="1:10" ht="13.5" customHeight="1" x14ac:dyDescent="0.2">
      <c r="A202" s="504">
        <v>205</v>
      </c>
      <c r="B202" s="139" t="s">
        <v>168</v>
      </c>
      <c r="C202" s="501" t="s">
        <v>4205</v>
      </c>
      <c r="D202" s="502" t="s">
        <v>20</v>
      </c>
      <c r="E202" s="256" t="s">
        <v>21</v>
      </c>
      <c r="F202" s="503">
        <v>1954</v>
      </c>
      <c r="G202" s="139"/>
      <c r="H202" s="152"/>
      <c r="I202" s="505"/>
      <c r="J202" s="139"/>
    </row>
    <row r="203" spans="1:10" ht="13.5" customHeight="1" x14ac:dyDescent="0.2">
      <c r="A203" s="504">
        <v>206</v>
      </c>
      <c r="B203" s="139" t="s">
        <v>169</v>
      </c>
      <c r="C203" s="501" t="s">
        <v>4205</v>
      </c>
      <c r="D203" s="502" t="s">
        <v>20</v>
      </c>
      <c r="E203" s="256" t="s">
        <v>21</v>
      </c>
      <c r="F203" s="503">
        <v>1951</v>
      </c>
      <c r="G203" s="139"/>
      <c r="H203" s="152"/>
      <c r="I203" s="505"/>
      <c r="J203" s="139"/>
    </row>
    <row r="204" spans="1:10" ht="13.5" customHeight="1" x14ac:dyDescent="0.2">
      <c r="A204" s="504">
        <v>207</v>
      </c>
      <c r="B204" s="139" t="s">
        <v>170</v>
      </c>
      <c r="C204" s="139" t="s">
        <v>4082</v>
      </c>
      <c r="D204" s="502" t="s">
        <v>20</v>
      </c>
      <c r="E204" s="256" t="s">
        <v>21</v>
      </c>
      <c r="F204" s="503">
        <v>1945</v>
      </c>
      <c r="G204" s="139"/>
      <c r="H204" s="152"/>
      <c r="I204" s="505"/>
      <c r="J204" s="139"/>
    </row>
    <row r="205" spans="1:10" ht="13.5" customHeight="1" x14ac:dyDescent="0.2">
      <c r="A205" s="504">
        <v>208</v>
      </c>
      <c r="B205" s="139" t="s">
        <v>172</v>
      </c>
      <c r="C205" s="501" t="s">
        <v>4205</v>
      </c>
      <c r="D205" s="502" t="s">
        <v>20</v>
      </c>
      <c r="E205" s="256" t="s">
        <v>21</v>
      </c>
      <c r="F205" s="503">
        <v>1949</v>
      </c>
      <c r="G205" s="139"/>
      <c r="H205" s="152"/>
      <c r="I205" s="505"/>
      <c r="J205" s="139"/>
    </row>
    <row r="206" spans="1:10" ht="13.5" customHeight="1" x14ac:dyDescent="0.2">
      <c r="A206" s="504">
        <v>209</v>
      </c>
      <c r="B206" s="139" t="s">
        <v>173</v>
      </c>
      <c r="C206" s="501" t="s">
        <v>4205</v>
      </c>
      <c r="D206" s="502" t="s">
        <v>20</v>
      </c>
      <c r="E206" s="256" t="s">
        <v>21</v>
      </c>
      <c r="F206" s="503">
        <v>1950</v>
      </c>
      <c r="G206" s="139"/>
      <c r="H206" s="152"/>
      <c r="I206" s="505"/>
      <c r="J206" s="139"/>
    </row>
    <row r="207" spans="1:10" ht="13.5" customHeight="1" x14ac:dyDescent="0.2">
      <c r="A207" s="504">
        <v>210</v>
      </c>
      <c r="B207" s="139" t="s">
        <v>174</v>
      </c>
      <c r="C207" s="501" t="s">
        <v>4205</v>
      </c>
      <c r="D207" s="502" t="s">
        <v>20</v>
      </c>
      <c r="E207" s="256" t="s">
        <v>21</v>
      </c>
      <c r="F207" s="503">
        <v>1959</v>
      </c>
      <c r="G207" s="139"/>
      <c r="H207" s="152"/>
      <c r="I207" s="505"/>
      <c r="J207" s="139"/>
    </row>
    <row r="208" spans="1:10" ht="13.5" customHeight="1" x14ac:dyDescent="0.2">
      <c r="A208" s="504">
        <v>211</v>
      </c>
      <c r="B208" s="139" t="s">
        <v>175</v>
      </c>
      <c r="C208" s="139" t="s">
        <v>4082</v>
      </c>
      <c r="D208" s="502">
        <v>5</v>
      </c>
      <c r="E208" s="256" t="s">
        <v>21</v>
      </c>
      <c r="F208" s="503">
        <v>1951</v>
      </c>
      <c r="G208" s="139"/>
      <c r="H208" s="152"/>
      <c r="I208" s="505">
        <v>1</v>
      </c>
      <c r="J208" s="139"/>
    </row>
    <row r="209" spans="1:10" ht="13.5" customHeight="1" x14ac:dyDescent="0.2">
      <c r="A209" s="504">
        <v>213</v>
      </c>
      <c r="B209" s="139" t="s">
        <v>176</v>
      </c>
      <c r="C209" s="501" t="s">
        <v>4205</v>
      </c>
      <c r="D209" s="502" t="s">
        <v>20</v>
      </c>
      <c r="E209" s="256" t="s">
        <v>21</v>
      </c>
      <c r="F209" s="503">
        <v>1950</v>
      </c>
      <c r="G209" s="139"/>
      <c r="H209" s="152"/>
      <c r="I209" s="505"/>
      <c r="J209" s="139"/>
    </row>
    <row r="210" spans="1:10" ht="13.5" customHeight="1" x14ac:dyDescent="0.2">
      <c r="A210" s="504">
        <v>215</v>
      </c>
      <c r="B210" s="139" t="s">
        <v>177</v>
      </c>
      <c r="C210" s="501" t="s">
        <v>4205</v>
      </c>
      <c r="D210" s="502" t="s">
        <v>20</v>
      </c>
      <c r="E210" s="256" t="s">
        <v>21</v>
      </c>
      <c r="F210" s="503">
        <v>1954</v>
      </c>
      <c r="G210" s="139"/>
      <c r="H210" s="152"/>
      <c r="I210" s="505"/>
      <c r="J210" s="139"/>
    </row>
    <row r="211" spans="1:10" ht="13.5" customHeight="1" x14ac:dyDescent="0.2">
      <c r="A211" s="504">
        <v>216</v>
      </c>
      <c r="B211" s="139" t="s">
        <v>3743</v>
      </c>
      <c r="C211" s="139" t="s">
        <v>3595</v>
      </c>
      <c r="D211" s="502" t="s">
        <v>76</v>
      </c>
      <c r="E211" s="256" t="s">
        <v>21</v>
      </c>
      <c r="F211" s="503">
        <v>1949</v>
      </c>
      <c r="G211" s="139"/>
      <c r="H211" s="152"/>
      <c r="I211" s="505">
        <v>1</v>
      </c>
      <c r="J211" s="139"/>
    </row>
    <row r="212" spans="1:10" ht="13.5" customHeight="1" x14ac:dyDescent="0.2">
      <c r="A212" s="504">
        <v>218</v>
      </c>
      <c r="B212" s="139" t="s">
        <v>178</v>
      </c>
      <c r="C212" s="501" t="s">
        <v>4205</v>
      </c>
      <c r="D212" s="502" t="s">
        <v>20</v>
      </c>
      <c r="E212" s="256" t="s">
        <v>21</v>
      </c>
      <c r="F212" s="503">
        <v>1951</v>
      </c>
      <c r="G212" s="139"/>
      <c r="H212" s="152"/>
      <c r="I212" s="505"/>
      <c r="J212" s="139"/>
    </row>
    <row r="213" spans="1:10" ht="13.5" customHeight="1" x14ac:dyDescent="0.2">
      <c r="A213" s="504">
        <v>219</v>
      </c>
      <c r="B213" s="139" t="s">
        <v>179</v>
      </c>
      <c r="C213" s="501" t="s">
        <v>4205</v>
      </c>
      <c r="D213" s="502" t="s">
        <v>20</v>
      </c>
      <c r="E213" s="256" t="s">
        <v>21</v>
      </c>
      <c r="F213" s="503">
        <v>1953</v>
      </c>
      <c r="G213" s="139"/>
      <c r="H213" s="152"/>
      <c r="I213" s="505"/>
      <c r="J213" s="139"/>
    </row>
    <row r="214" spans="1:10" ht="13.5" customHeight="1" x14ac:dyDescent="0.2">
      <c r="A214" s="504">
        <v>220</v>
      </c>
      <c r="B214" s="139" t="s">
        <v>180</v>
      </c>
      <c r="C214" s="501" t="s">
        <v>4205</v>
      </c>
      <c r="D214" s="502" t="s">
        <v>20</v>
      </c>
      <c r="E214" s="256" t="s">
        <v>21</v>
      </c>
      <c r="F214" s="503">
        <v>1955</v>
      </c>
      <c r="G214" s="139"/>
      <c r="H214" s="152"/>
      <c r="I214" s="505"/>
      <c r="J214" s="139"/>
    </row>
    <row r="215" spans="1:10" ht="13.5" customHeight="1" x14ac:dyDescent="0.2">
      <c r="A215" s="504">
        <v>221</v>
      </c>
      <c r="B215" s="139" t="s">
        <v>181</v>
      </c>
      <c r="C215" s="501" t="s">
        <v>4205</v>
      </c>
      <c r="D215" s="502" t="s">
        <v>20</v>
      </c>
      <c r="E215" s="256" t="s">
        <v>21</v>
      </c>
      <c r="F215" s="503">
        <v>1953</v>
      </c>
      <c r="G215" s="139"/>
      <c r="H215" s="152"/>
      <c r="I215" s="505"/>
      <c r="J215" s="139"/>
    </row>
    <row r="216" spans="1:10" ht="13.5" customHeight="1" x14ac:dyDescent="0.2">
      <c r="A216" s="504">
        <v>222</v>
      </c>
      <c r="B216" s="139" t="s">
        <v>182</v>
      </c>
      <c r="C216" s="501" t="s">
        <v>4205</v>
      </c>
      <c r="D216" s="502" t="s">
        <v>20</v>
      </c>
      <c r="E216" s="256" t="s">
        <v>4234</v>
      </c>
      <c r="F216" s="503">
        <v>1959</v>
      </c>
      <c r="G216" s="139"/>
      <c r="H216" s="152"/>
      <c r="I216" s="505"/>
      <c r="J216" s="139"/>
    </row>
    <row r="217" spans="1:10" ht="13.5" customHeight="1" x14ac:dyDescent="0.2">
      <c r="A217" s="504">
        <v>223</v>
      </c>
      <c r="B217" s="139" t="s">
        <v>184</v>
      </c>
      <c r="C217" s="501" t="s">
        <v>4205</v>
      </c>
      <c r="D217" s="502" t="s">
        <v>20</v>
      </c>
      <c r="E217" s="256" t="s">
        <v>4234</v>
      </c>
      <c r="F217" s="503">
        <v>1960</v>
      </c>
      <c r="G217" s="139"/>
      <c r="H217" s="152"/>
      <c r="I217" s="505"/>
      <c r="J217" s="139"/>
    </row>
    <row r="218" spans="1:10" ht="13.5" customHeight="1" x14ac:dyDescent="0.2">
      <c r="A218" s="504">
        <v>224</v>
      </c>
      <c r="B218" s="139" t="s">
        <v>185</v>
      </c>
      <c r="C218" s="501" t="s">
        <v>4205</v>
      </c>
      <c r="D218" s="502" t="s">
        <v>20</v>
      </c>
      <c r="E218" s="256" t="s">
        <v>4234</v>
      </c>
      <c r="F218" s="503">
        <v>1948</v>
      </c>
      <c r="G218" s="139"/>
      <c r="H218" s="152"/>
      <c r="I218" s="505"/>
      <c r="J218" s="139"/>
    </row>
    <row r="219" spans="1:10" ht="13.5" customHeight="1" x14ac:dyDescent="0.2">
      <c r="A219" s="504">
        <v>226</v>
      </c>
      <c r="B219" s="139" t="s">
        <v>186</v>
      </c>
      <c r="C219" s="501" t="s">
        <v>4205</v>
      </c>
      <c r="D219" s="502" t="s">
        <v>20</v>
      </c>
      <c r="E219" s="256" t="s">
        <v>21</v>
      </c>
      <c r="F219" s="503">
        <v>1952</v>
      </c>
      <c r="G219" s="139"/>
      <c r="H219" s="152"/>
      <c r="I219" s="505"/>
      <c r="J219" s="139"/>
    </row>
    <row r="220" spans="1:10" ht="13.5" customHeight="1" x14ac:dyDescent="0.2">
      <c r="A220" s="504">
        <v>227</v>
      </c>
      <c r="B220" s="139" t="s">
        <v>187</v>
      </c>
      <c r="C220" s="501" t="s">
        <v>4205</v>
      </c>
      <c r="D220" s="502" t="s">
        <v>20</v>
      </c>
      <c r="E220" s="256" t="s">
        <v>21</v>
      </c>
      <c r="F220" s="503">
        <v>1958</v>
      </c>
      <c r="G220" s="139"/>
      <c r="H220" s="152"/>
      <c r="I220" s="505"/>
      <c r="J220" s="139"/>
    </row>
    <row r="221" spans="1:10" ht="13.5" customHeight="1" x14ac:dyDescent="0.2">
      <c r="A221" s="504">
        <v>228</v>
      </c>
      <c r="B221" s="139" t="s">
        <v>188</v>
      </c>
      <c r="C221" s="501" t="s">
        <v>4205</v>
      </c>
      <c r="D221" s="502" t="s">
        <v>20</v>
      </c>
      <c r="E221" s="256" t="s">
        <v>21</v>
      </c>
      <c r="F221" s="503">
        <v>1949</v>
      </c>
      <c r="G221" s="139"/>
      <c r="H221" s="152"/>
      <c r="I221" s="505"/>
      <c r="J221" s="139"/>
    </row>
    <row r="222" spans="1:10" ht="13.5" customHeight="1" x14ac:dyDescent="0.2">
      <c r="A222" s="504">
        <v>229</v>
      </c>
      <c r="B222" s="139" t="s">
        <v>189</v>
      </c>
      <c r="C222" s="501" t="s">
        <v>4205</v>
      </c>
      <c r="D222" s="502" t="s">
        <v>20</v>
      </c>
      <c r="E222" s="256" t="s">
        <v>21</v>
      </c>
      <c r="F222" s="503">
        <v>1950</v>
      </c>
      <c r="G222" s="139"/>
      <c r="H222" s="152"/>
      <c r="I222" s="505"/>
      <c r="J222" s="139"/>
    </row>
    <row r="223" spans="1:10" ht="13.5" customHeight="1" x14ac:dyDescent="0.2">
      <c r="A223" s="504">
        <v>230</v>
      </c>
      <c r="B223" s="139" t="s">
        <v>190</v>
      </c>
      <c r="C223" s="139" t="s">
        <v>4084</v>
      </c>
      <c r="D223" s="502" t="s">
        <v>76</v>
      </c>
      <c r="E223" s="256" t="s">
        <v>21</v>
      </c>
      <c r="F223" s="503">
        <v>1949</v>
      </c>
      <c r="G223" s="139" t="s">
        <v>218</v>
      </c>
      <c r="H223" s="498">
        <v>44408</v>
      </c>
      <c r="I223" s="505">
        <v>1</v>
      </c>
      <c r="J223" s="139"/>
    </row>
    <row r="224" spans="1:10" ht="13.5" customHeight="1" x14ac:dyDescent="0.2">
      <c r="A224" s="504">
        <v>231</v>
      </c>
      <c r="B224" s="139" t="s">
        <v>191</v>
      </c>
      <c r="C224" s="139" t="s">
        <v>4084</v>
      </c>
      <c r="D224" s="502" t="s">
        <v>20</v>
      </c>
      <c r="E224" s="256" t="s">
        <v>21</v>
      </c>
      <c r="F224" s="503">
        <v>1953</v>
      </c>
      <c r="G224" s="139"/>
      <c r="H224" s="152"/>
      <c r="I224" s="505">
        <v>1</v>
      </c>
      <c r="J224" s="139"/>
    </row>
    <row r="225" spans="1:10" ht="13.5" customHeight="1" x14ac:dyDescent="0.2">
      <c r="A225" s="504">
        <v>232</v>
      </c>
      <c r="B225" s="139" t="s">
        <v>192</v>
      </c>
      <c r="C225" s="501" t="s">
        <v>4205</v>
      </c>
      <c r="D225" s="502" t="s">
        <v>20</v>
      </c>
      <c r="E225" s="256" t="s">
        <v>21</v>
      </c>
      <c r="F225" s="503">
        <v>1953</v>
      </c>
      <c r="G225" s="139"/>
      <c r="H225" s="152"/>
      <c r="I225" s="505"/>
      <c r="J225" s="139"/>
    </row>
    <row r="226" spans="1:10" ht="13.5" customHeight="1" x14ac:dyDescent="0.2">
      <c r="A226" s="504">
        <v>233</v>
      </c>
      <c r="B226" s="139" t="s">
        <v>193</v>
      </c>
      <c r="C226" s="139" t="s">
        <v>4084</v>
      </c>
      <c r="D226" s="502">
        <v>5</v>
      </c>
      <c r="E226" s="256" t="s">
        <v>21</v>
      </c>
      <c r="F226" s="503">
        <v>1959</v>
      </c>
      <c r="G226" s="139"/>
      <c r="H226" s="152"/>
      <c r="I226" s="505">
        <v>1</v>
      </c>
      <c r="J226" s="139"/>
    </row>
    <row r="227" spans="1:10" ht="13.5" customHeight="1" x14ac:dyDescent="0.2">
      <c r="A227" s="504">
        <v>234</v>
      </c>
      <c r="B227" s="139" t="s">
        <v>194</v>
      </c>
      <c r="C227" s="501" t="s">
        <v>4205</v>
      </c>
      <c r="D227" s="502" t="s">
        <v>20</v>
      </c>
      <c r="E227" s="256" t="s">
        <v>21</v>
      </c>
      <c r="F227" s="503">
        <v>1950</v>
      </c>
      <c r="G227" s="139"/>
      <c r="H227" s="152"/>
      <c r="I227" s="505"/>
      <c r="J227" s="139"/>
    </row>
    <row r="228" spans="1:10" ht="13.5" customHeight="1" x14ac:dyDescent="0.2">
      <c r="A228" s="504">
        <v>235</v>
      </c>
      <c r="B228" s="139" t="s">
        <v>195</v>
      </c>
      <c r="C228" s="139" t="s">
        <v>4084</v>
      </c>
      <c r="D228" s="502">
        <v>2</v>
      </c>
      <c r="E228" s="256" t="s">
        <v>21</v>
      </c>
      <c r="F228" s="503">
        <v>1948</v>
      </c>
      <c r="G228" s="139"/>
      <c r="H228" s="152"/>
      <c r="I228" s="505">
        <v>1</v>
      </c>
      <c r="J228" s="139"/>
    </row>
    <row r="229" spans="1:10" ht="13.5" customHeight="1" x14ac:dyDescent="0.2">
      <c r="A229" s="504">
        <v>236</v>
      </c>
      <c r="B229" s="139" t="s">
        <v>196</v>
      </c>
      <c r="C229" s="501" t="s">
        <v>4205</v>
      </c>
      <c r="D229" s="502" t="s">
        <v>20</v>
      </c>
      <c r="E229" s="256" t="s">
        <v>21</v>
      </c>
      <c r="F229" s="503">
        <v>1952</v>
      </c>
      <c r="G229" s="139"/>
      <c r="H229" s="152"/>
      <c r="I229" s="505"/>
      <c r="J229" s="139"/>
    </row>
    <row r="230" spans="1:10" ht="13.5" customHeight="1" x14ac:dyDescent="0.2">
      <c r="A230" s="504">
        <v>237</v>
      </c>
      <c r="B230" s="139" t="s">
        <v>197</v>
      </c>
      <c r="C230" s="139" t="s">
        <v>4084</v>
      </c>
      <c r="D230" s="502" t="s">
        <v>20</v>
      </c>
      <c r="E230" s="256" t="s">
        <v>21</v>
      </c>
      <c r="F230" s="503">
        <v>1947</v>
      </c>
      <c r="G230" s="139"/>
      <c r="H230" s="152"/>
      <c r="I230" s="505">
        <v>1</v>
      </c>
      <c r="J230" s="139"/>
    </row>
    <row r="231" spans="1:10" ht="13.5" customHeight="1" x14ac:dyDescent="0.2">
      <c r="A231" s="504">
        <v>238</v>
      </c>
      <c r="B231" s="139" t="s">
        <v>3744</v>
      </c>
      <c r="C231" s="139" t="s">
        <v>198</v>
      </c>
      <c r="D231" s="502">
        <v>3</v>
      </c>
      <c r="E231" s="256" t="s">
        <v>21</v>
      </c>
      <c r="F231" s="503">
        <v>1949</v>
      </c>
      <c r="G231" s="139"/>
      <c r="H231" s="152"/>
      <c r="I231" s="505">
        <v>1</v>
      </c>
      <c r="J231" s="139"/>
    </row>
    <row r="232" spans="1:10" ht="13.5" customHeight="1" x14ac:dyDescent="0.2">
      <c r="A232" s="504">
        <v>240</v>
      </c>
      <c r="B232" s="139" t="s">
        <v>199</v>
      </c>
      <c r="C232" s="501" t="s">
        <v>4205</v>
      </c>
      <c r="D232" s="502" t="s">
        <v>20</v>
      </c>
      <c r="E232" s="256" t="s">
        <v>21</v>
      </c>
      <c r="F232" s="503">
        <v>1949</v>
      </c>
      <c r="G232" s="139"/>
      <c r="H232" s="152"/>
      <c r="I232" s="505"/>
      <c r="J232" s="139"/>
    </row>
    <row r="233" spans="1:10" ht="13.5" customHeight="1" x14ac:dyDescent="0.2">
      <c r="A233" s="504">
        <v>241</v>
      </c>
      <c r="B233" s="139" t="s">
        <v>200</v>
      </c>
      <c r="C233" s="139" t="s">
        <v>4084</v>
      </c>
      <c r="D233" s="502" t="s">
        <v>20</v>
      </c>
      <c r="E233" s="256" t="s">
        <v>21</v>
      </c>
      <c r="F233" s="503">
        <v>1949</v>
      </c>
      <c r="G233" s="139"/>
      <c r="H233" s="152"/>
      <c r="I233" s="505">
        <v>1</v>
      </c>
      <c r="J233" s="139"/>
    </row>
    <row r="234" spans="1:10" ht="13.5" customHeight="1" x14ac:dyDescent="0.2">
      <c r="A234" s="504">
        <v>242</v>
      </c>
      <c r="B234" s="139" t="s">
        <v>201</v>
      </c>
      <c r="C234" s="501" t="s">
        <v>4205</v>
      </c>
      <c r="D234" s="502" t="s">
        <v>20</v>
      </c>
      <c r="E234" s="256" t="s">
        <v>21</v>
      </c>
      <c r="F234" s="503">
        <v>1951</v>
      </c>
      <c r="G234" s="139"/>
      <c r="H234" s="152"/>
      <c r="I234" s="505"/>
      <c r="J234" s="139"/>
    </row>
    <row r="235" spans="1:10" ht="13.5" customHeight="1" x14ac:dyDescent="0.2">
      <c r="A235" s="504">
        <v>243</v>
      </c>
      <c r="B235" s="139" t="s">
        <v>202</v>
      </c>
      <c r="C235" s="139" t="s">
        <v>198</v>
      </c>
      <c r="D235" s="502">
        <v>1</v>
      </c>
      <c r="E235" s="256" t="s">
        <v>4234</v>
      </c>
      <c r="F235" s="503">
        <v>1958</v>
      </c>
      <c r="G235" s="139"/>
      <c r="H235" s="152"/>
      <c r="I235" s="505">
        <v>1</v>
      </c>
      <c r="J235" s="139"/>
    </row>
    <row r="236" spans="1:10" ht="13.5" customHeight="1" x14ac:dyDescent="0.2">
      <c r="A236" s="504">
        <v>244</v>
      </c>
      <c r="B236" s="139" t="s">
        <v>203</v>
      </c>
      <c r="C236" s="501" t="s">
        <v>4205</v>
      </c>
      <c r="D236" s="502" t="s">
        <v>20</v>
      </c>
      <c r="E236" s="256" t="s">
        <v>21</v>
      </c>
      <c r="F236" s="503">
        <v>1960</v>
      </c>
      <c r="G236" s="139"/>
      <c r="H236" s="152"/>
      <c r="I236" s="505"/>
      <c r="J236" s="139"/>
    </row>
    <row r="237" spans="1:10" ht="13.5" customHeight="1" x14ac:dyDescent="0.2">
      <c r="A237" s="504">
        <v>245</v>
      </c>
      <c r="B237" s="139" t="s">
        <v>204</v>
      </c>
      <c r="C237" s="501" t="s">
        <v>4205</v>
      </c>
      <c r="D237" s="502" t="s">
        <v>20</v>
      </c>
      <c r="E237" s="256" t="s">
        <v>21</v>
      </c>
      <c r="F237" s="503">
        <v>1948</v>
      </c>
      <c r="G237" s="139"/>
      <c r="H237" s="152"/>
      <c r="I237" s="505"/>
      <c r="J237" s="139"/>
    </row>
    <row r="238" spans="1:10" ht="13.5" customHeight="1" x14ac:dyDescent="0.2">
      <c r="A238" s="504">
        <v>246</v>
      </c>
      <c r="B238" s="139" t="s">
        <v>205</v>
      </c>
      <c r="C238" s="501" t="s">
        <v>4205</v>
      </c>
      <c r="D238" s="502" t="s">
        <v>20</v>
      </c>
      <c r="E238" s="256" t="s">
        <v>21</v>
      </c>
      <c r="F238" s="503">
        <v>1960</v>
      </c>
      <c r="G238" s="139"/>
      <c r="H238" s="152"/>
      <c r="I238" s="505"/>
      <c r="J238" s="139"/>
    </row>
    <row r="239" spans="1:10" ht="13.5" customHeight="1" x14ac:dyDescent="0.2">
      <c r="A239" s="504">
        <v>247</v>
      </c>
      <c r="B239" s="139" t="s">
        <v>206</v>
      </c>
      <c r="C239" s="501" t="s">
        <v>4205</v>
      </c>
      <c r="D239" s="502" t="s">
        <v>20</v>
      </c>
      <c r="E239" s="256" t="s">
        <v>21</v>
      </c>
      <c r="F239" s="503">
        <v>1952</v>
      </c>
      <c r="G239" s="139"/>
      <c r="H239" s="152"/>
      <c r="I239" s="505"/>
      <c r="J239" s="139"/>
    </row>
    <row r="240" spans="1:10" ht="13.5" customHeight="1" x14ac:dyDescent="0.2">
      <c r="A240" s="504">
        <v>249</v>
      </c>
      <c r="B240" s="139" t="s">
        <v>207</v>
      </c>
      <c r="C240" s="501" t="s">
        <v>4205</v>
      </c>
      <c r="D240" s="502" t="s">
        <v>20</v>
      </c>
      <c r="E240" s="256" t="s">
        <v>21</v>
      </c>
      <c r="F240" s="503">
        <v>1952</v>
      </c>
      <c r="G240" s="139"/>
      <c r="H240" s="152"/>
      <c r="I240" s="505"/>
      <c r="J240" s="139"/>
    </row>
    <row r="241" spans="1:10" ht="13.5" customHeight="1" x14ac:dyDescent="0.2">
      <c r="A241" s="504">
        <v>250</v>
      </c>
      <c r="B241" s="139" t="s">
        <v>208</v>
      </c>
      <c r="C241" s="501" t="s">
        <v>4205</v>
      </c>
      <c r="D241" s="502" t="s">
        <v>20</v>
      </c>
      <c r="E241" s="256" t="s">
        <v>21</v>
      </c>
      <c r="F241" s="503">
        <v>1960</v>
      </c>
      <c r="G241" s="139"/>
      <c r="H241" s="152"/>
      <c r="I241" s="505"/>
      <c r="J241" s="139"/>
    </row>
    <row r="242" spans="1:10" ht="13.5" customHeight="1" x14ac:dyDescent="0.2">
      <c r="A242" s="504">
        <v>251</v>
      </c>
      <c r="B242" s="139" t="s">
        <v>209</v>
      </c>
      <c r="C242" s="501" t="s">
        <v>4205</v>
      </c>
      <c r="D242" s="502" t="s">
        <v>20</v>
      </c>
      <c r="E242" s="256" t="s">
        <v>21</v>
      </c>
      <c r="F242" s="503">
        <v>1947</v>
      </c>
      <c r="G242" s="139"/>
      <c r="H242" s="152"/>
      <c r="I242" s="505"/>
      <c r="J242" s="139"/>
    </row>
    <row r="243" spans="1:10" ht="13.5" customHeight="1" x14ac:dyDescent="0.2">
      <c r="A243" s="504">
        <v>254</v>
      </c>
      <c r="B243" s="139" t="s">
        <v>210</v>
      </c>
      <c r="C243" s="501" t="s">
        <v>4205</v>
      </c>
      <c r="D243" s="502" t="s">
        <v>20</v>
      </c>
      <c r="E243" s="256" t="s">
        <v>21</v>
      </c>
      <c r="F243" s="503">
        <v>1950</v>
      </c>
      <c r="G243" s="139"/>
      <c r="H243" s="152"/>
      <c r="I243" s="505"/>
      <c r="J243" s="139"/>
    </row>
    <row r="244" spans="1:10" ht="13.5" customHeight="1" x14ac:dyDescent="0.2">
      <c r="A244" s="504">
        <v>255</v>
      </c>
      <c r="B244" s="139" t="s">
        <v>211</v>
      </c>
      <c r="C244" s="501" t="s">
        <v>4205</v>
      </c>
      <c r="D244" s="502" t="s">
        <v>20</v>
      </c>
      <c r="E244" s="256" t="s">
        <v>4234</v>
      </c>
      <c r="F244" s="503">
        <v>1952</v>
      </c>
      <c r="G244" s="139"/>
      <c r="H244" s="152"/>
      <c r="I244" s="505"/>
      <c r="J244" s="139"/>
    </row>
    <row r="245" spans="1:10" ht="13.5" customHeight="1" x14ac:dyDescent="0.2">
      <c r="A245" s="504">
        <v>256</v>
      </c>
      <c r="B245" s="139" t="s">
        <v>212</v>
      </c>
      <c r="C245" s="501" t="s">
        <v>4205</v>
      </c>
      <c r="D245" s="502" t="s">
        <v>20</v>
      </c>
      <c r="E245" s="256" t="s">
        <v>21</v>
      </c>
      <c r="F245" s="503">
        <v>1957</v>
      </c>
      <c r="G245" s="139"/>
      <c r="H245" s="152"/>
      <c r="I245" s="505"/>
      <c r="J245" s="139"/>
    </row>
    <row r="246" spans="1:10" ht="13.5" customHeight="1" x14ac:dyDescent="0.2">
      <c r="A246" s="504">
        <v>257</v>
      </c>
      <c r="B246" s="139" t="s">
        <v>213</v>
      </c>
      <c r="C246" s="501" t="s">
        <v>4205</v>
      </c>
      <c r="D246" s="502" t="s">
        <v>20</v>
      </c>
      <c r="E246" s="256" t="s">
        <v>21</v>
      </c>
      <c r="F246" s="503">
        <v>1956</v>
      </c>
      <c r="G246" s="139"/>
      <c r="H246" s="152"/>
      <c r="I246" s="505"/>
      <c r="J246" s="139"/>
    </row>
    <row r="247" spans="1:10" ht="13.5" customHeight="1" x14ac:dyDescent="0.2">
      <c r="A247" s="504">
        <v>258</v>
      </c>
      <c r="B247" s="139" t="s">
        <v>214</v>
      </c>
      <c r="C247" s="501" t="s">
        <v>4205</v>
      </c>
      <c r="D247" s="502" t="s">
        <v>20</v>
      </c>
      <c r="E247" s="256" t="s">
        <v>21</v>
      </c>
      <c r="F247" s="503">
        <v>1948</v>
      </c>
      <c r="G247" s="139"/>
      <c r="H247" s="152"/>
      <c r="I247" s="505"/>
      <c r="J247" s="139"/>
    </row>
    <row r="248" spans="1:10" ht="13.5" customHeight="1" x14ac:dyDescent="0.2">
      <c r="A248" s="504">
        <v>259</v>
      </c>
      <c r="B248" s="139" t="s">
        <v>3199</v>
      </c>
      <c r="C248" s="139" t="s">
        <v>218</v>
      </c>
      <c r="D248" s="502">
        <v>3</v>
      </c>
      <c r="E248" s="256" t="s">
        <v>21</v>
      </c>
      <c r="F248" s="503">
        <v>1946</v>
      </c>
      <c r="G248" s="139"/>
      <c r="H248" s="152"/>
      <c r="I248" s="505">
        <v>1</v>
      </c>
      <c r="J248" s="139"/>
    </row>
    <row r="249" spans="1:10" ht="13.5" customHeight="1" x14ac:dyDescent="0.2">
      <c r="A249" s="504">
        <v>260</v>
      </c>
      <c r="B249" s="139" t="s">
        <v>215</v>
      </c>
      <c r="C249" s="501" t="s">
        <v>4205</v>
      </c>
      <c r="D249" s="502" t="s">
        <v>20</v>
      </c>
      <c r="E249" s="256" t="s">
        <v>21</v>
      </c>
      <c r="F249" s="503">
        <v>1960</v>
      </c>
      <c r="G249" s="139"/>
      <c r="H249" s="152"/>
      <c r="I249" s="505"/>
      <c r="J249" s="139"/>
    </row>
    <row r="250" spans="1:10" ht="13.5" customHeight="1" x14ac:dyDescent="0.2">
      <c r="A250" s="504">
        <v>261</v>
      </c>
      <c r="B250" s="139" t="s">
        <v>216</v>
      </c>
      <c r="C250" s="501" t="s">
        <v>4205</v>
      </c>
      <c r="D250" s="502" t="s">
        <v>20</v>
      </c>
      <c r="E250" s="256" t="s">
        <v>21</v>
      </c>
      <c r="F250" s="503">
        <v>1952</v>
      </c>
      <c r="G250" s="139"/>
      <c r="H250" s="152"/>
      <c r="I250" s="505"/>
      <c r="J250" s="139"/>
    </row>
    <row r="251" spans="1:10" ht="13.5" customHeight="1" x14ac:dyDescent="0.2">
      <c r="A251" s="504">
        <v>262</v>
      </c>
      <c r="B251" s="139" t="s">
        <v>217</v>
      </c>
      <c r="C251" s="501" t="s">
        <v>4205</v>
      </c>
      <c r="D251" s="502" t="s">
        <v>20</v>
      </c>
      <c r="E251" s="256" t="s">
        <v>21</v>
      </c>
      <c r="F251" s="503">
        <v>1955</v>
      </c>
      <c r="G251" s="139"/>
      <c r="H251" s="152"/>
      <c r="I251" s="505"/>
      <c r="J251" s="139"/>
    </row>
    <row r="252" spans="1:10" ht="13.5" customHeight="1" x14ac:dyDescent="0.2">
      <c r="A252" s="504">
        <v>263</v>
      </c>
      <c r="B252" s="139" t="s">
        <v>219</v>
      </c>
      <c r="C252" s="501" t="s">
        <v>4205</v>
      </c>
      <c r="D252" s="502" t="s">
        <v>20</v>
      </c>
      <c r="E252" s="256" t="s">
        <v>21</v>
      </c>
      <c r="F252" s="503">
        <v>1951</v>
      </c>
      <c r="G252" s="139"/>
      <c r="H252" s="152"/>
      <c r="I252" s="505"/>
      <c r="J252" s="139"/>
    </row>
    <row r="253" spans="1:10" ht="13.5" customHeight="1" x14ac:dyDescent="0.2">
      <c r="A253" s="504">
        <v>265</v>
      </c>
      <c r="B253" s="139" t="s">
        <v>220</v>
      </c>
      <c r="C253" s="501" t="s">
        <v>4205</v>
      </c>
      <c r="D253" s="502" t="s">
        <v>20</v>
      </c>
      <c r="E253" s="256" t="s">
        <v>21</v>
      </c>
      <c r="F253" s="503">
        <v>1956</v>
      </c>
      <c r="G253" s="139"/>
      <c r="H253" s="152"/>
      <c r="I253" s="505"/>
      <c r="J253" s="139"/>
    </row>
    <row r="254" spans="1:10" ht="13.5" customHeight="1" x14ac:dyDescent="0.2">
      <c r="A254" s="504">
        <v>268</v>
      </c>
      <c r="B254" s="139" t="s">
        <v>221</v>
      </c>
      <c r="C254" s="501" t="s">
        <v>4205</v>
      </c>
      <c r="D254" s="502" t="s">
        <v>20</v>
      </c>
      <c r="E254" s="256" t="s">
        <v>21</v>
      </c>
      <c r="F254" s="503">
        <v>1957</v>
      </c>
      <c r="G254" s="139"/>
      <c r="H254" s="152"/>
      <c r="I254" s="505"/>
      <c r="J254" s="139"/>
    </row>
    <row r="255" spans="1:10" ht="13.5" customHeight="1" x14ac:dyDescent="0.2">
      <c r="A255" s="504">
        <v>269</v>
      </c>
      <c r="B255" s="139" t="s">
        <v>222</v>
      </c>
      <c r="C255" s="501" t="s">
        <v>4205</v>
      </c>
      <c r="D255" s="502" t="s">
        <v>20</v>
      </c>
      <c r="E255" s="256" t="s">
        <v>21</v>
      </c>
      <c r="F255" s="503">
        <v>1958</v>
      </c>
      <c r="G255" s="139"/>
      <c r="H255" s="152"/>
      <c r="I255" s="505"/>
      <c r="J255" s="139"/>
    </row>
    <row r="256" spans="1:10" ht="13.5" customHeight="1" x14ac:dyDescent="0.2">
      <c r="A256" s="504">
        <v>270</v>
      </c>
      <c r="B256" s="139" t="s">
        <v>223</v>
      </c>
      <c r="C256" s="501" t="s">
        <v>4205</v>
      </c>
      <c r="D256" s="502" t="s">
        <v>20</v>
      </c>
      <c r="E256" s="256" t="s">
        <v>21</v>
      </c>
      <c r="F256" s="503">
        <v>1956</v>
      </c>
      <c r="G256" s="139"/>
      <c r="H256" s="152"/>
      <c r="I256" s="505"/>
      <c r="J256" s="139"/>
    </row>
    <row r="257" spans="1:10" ht="13.5" customHeight="1" x14ac:dyDescent="0.2">
      <c r="A257" s="504">
        <v>271</v>
      </c>
      <c r="B257" s="139" t="s">
        <v>224</v>
      </c>
      <c r="C257" s="501" t="s">
        <v>4205</v>
      </c>
      <c r="D257" s="502" t="s">
        <v>20</v>
      </c>
      <c r="E257" s="256" t="s">
        <v>21</v>
      </c>
      <c r="F257" s="503">
        <v>1959</v>
      </c>
      <c r="G257" s="139"/>
      <c r="H257" s="152"/>
      <c r="I257" s="505"/>
      <c r="J257" s="139"/>
    </row>
    <row r="258" spans="1:10" ht="13.5" customHeight="1" x14ac:dyDescent="0.2">
      <c r="A258" s="504">
        <v>272</v>
      </c>
      <c r="B258" s="139" t="s">
        <v>225</v>
      </c>
      <c r="C258" s="501" t="s">
        <v>4205</v>
      </c>
      <c r="D258" s="502" t="s">
        <v>20</v>
      </c>
      <c r="E258" s="256" t="s">
        <v>4234</v>
      </c>
      <c r="F258" s="503">
        <v>1952</v>
      </c>
      <c r="G258" s="139"/>
      <c r="H258" s="152"/>
      <c r="I258" s="505"/>
      <c r="J258" s="139"/>
    </row>
    <row r="259" spans="1:10" ht="13.5" customHeight="1" x14ac:dyDescent="0.2">
      <c r="A259" s="504">
        <v>273</v>
      </c>
      <c r="B259" s="139" t="s">
        <v>226</v>
      </c>
      <c r="C259" s="501" t="s">
        <v>4205</v>
      </c>
      <c r="D259" s="502" t="s">
        <v>20</v>
      </c>
      <c r="E259" s="256" t="s">
        <v>4234</v>
      </c>
      <c r="F259" s="503">
        <v>1954</v>
      </c>
      <c r="G259" s="139"/>
      <c r="H259" s="152"/>
      <c r="I259" s="505"/>
      <c r="J259" s="139"/>
    </row>
    <row r="260" spans="1:10" ht="13.5" customHeight="1" x14ac:dyDescent="0.2">
      <c r="A260" s="504">
        <v>274</v>
      </c>
      <c r="B260" s="139" t="s">
        <v>227</v>
      </c>
      <c r="C260" s="501" t="s">
        <v>4205</v>
      </c>
      <c r="D260" s="502" t="s">
        <v>20</v>
      </c>
      <c r="E260" s="256" t="s">
        <v>4234</v>
      </c>
      <c r="F260" s="503">
        <v>1952</v>
      </c>
      <c r="G260" s="139"/>
      <c r="H260" s="152"/>
      <c r="I260" s="505"/>
      <c r="J260" s="139"/>
    </row>
    <row r="261" spans="1:10" ht="13.5" customHeight="1" x14ac:dyDescent="0.2">
      <c r="A261" s="504">
        <v>275</v>
      </c>
      <c r="B261" s="139" t="s">
        <v>228</v>
      </c>
      <c r="C261" s="501" t="s">
        <v>4205</v>
      </c>
      <c r="D261" s="502" t="s">
        <v>20</v>
      </c>
      <c r="E261" s="256" t="s">
        <v>4234</v>
      </c>
      <c r="F261" s="503">
        <v>1960</v>
      </c>
      <c r="G261" s="139"/>
      <c r="H261" s="152"/>
      <c r="I261" s="505"/>
      <c r="J261" s="139"/>
    </row>
    <row r="262" spans="1:10" ht="13.5" customHeight="1" x14ac:dyDescent="0.2">
      <c r="A262" s="504">
        <v>277</v>
      </c>
      <c r="B262" s="139" t="s">
        <v>229</v>
      </c>
      <c r="C262" s="501" t="s">
        <v>4205</v>
      </c>
      <c r="D262" s="502" t="s">
        <v>20</v>
      </c>
      <c r="E262" s="256" t="s">
        <v>21</v>
      </c>
      <c r="F262" s="503">
        <v>1959</v>
      </c>
      <c r="G262" s="139"/>
      <c r="H262" s="152"/>
      <c r="I262" s="505"/>
      <c r="J262" s="139"/>
    </row>
    <row r="263" spans="1:10" ht="13.5" customHeight="1" x14ac:dyDescent="0.2">
      <c r="A263" s="504">
        <v>278</v>
      </c>
      <c r="B263" s="139" t="s">
        <v>230</v>
      </c>
      <c r="C263" s="501" t="s">
        <v>4205</v>
      </c>
      <c r="D263" s="502" t="s">
        <v>20</v>
      </c>
      <c r="E263" s="256" t="s">
        <v>21</v>
      </c>
      <c r="F263" s="503">
        <v>1958</v>
      </c>
      <c r="G263" s="139"/>
      <c r="H263" s="152"/>
      <c r="I263" s="505"/>
      <c r="J263" s="139"/>
    </row>
    <row r="264" spans="1:10" ht="13.5" customHeight="1" x14ac:dyDescent="0.2">
      <c r="A264" s="504">
        <v>279</v>
      </c>
      <c r="B264" s="139" t="s">
        <v>231</v>
      </c>
      <c r="C264" s="501" t="s">
        <v>4205</v>
      </c>
      <c r="D264" s="502" t="s">
        <v>20</v>
      </c>
      <c r="E264" s="256" t="s">
        <v>21</v>
      </c>
      <c r="F264" s="503">
        <v>1959</v>
      </c>
      <c r="G264" s="139"/>
      <c r="H264" s="152"/>
      <c r="I264" s="505"/>
      <c r="J264" s="139"/>
    </row>
    <row r="265" spans="1:10" ht="13.5" customHeight="1" x14ac:dyDescent="0.2">
      <c r="A265" s="504">
        <v>280</v>
      </c>
      <c r="B265" s="139" t="s">
        <v>232</v>
      </c>
      <c r="C265" s="501" t="s">
        <v>4205</v>
      </c>
      <c r="D265" s="502" t="s">
        <v>20</v>
      </c>
      <c r="E265" s="256" t="s">
        <v>21</v>
      </c>
      <c r="F265" s="503">
        <v>1952</v>
      </c>
      <c r="G265" s="139"/>
      <c r="H265" s="152"/>
      <c r="I265" s="505"/>
      <c r="J265" s="139"/>
    </row>
    <row r="266" spans="1:10" ht="13.5" customHeight="1" x14ac:dyDescent="0.2">
      <c r="A266" s="504">
        <v>281</v>
      </c>
      <c r="B266" s="139" t="s">
        <v>233</v>
      </c>
      <c r="C266" s="501" t="s">
        <v>4205</v>
      </c>
      <c r="D266" s="502" t="s">
        <v>20</v>
      </c>
      <c r="E266" s="256" t="s">
        <v>21</v>
      </c>
      <c r="F266" s="503">
        <v>1951</v>
      </c>
      <c r="G266" s="139"/>
      <c r="H266" s="152"/>
      <c r="I266" s="505"/>
      <c r="J266" s="139"/>
    </row>
    <row r="267" spans="1:10" ht="13.5" customHeight="1" x14ac:dyDescent="0.2">
      <c r="A267" s="504">
        <v>282</v>
      </c>
      <c r="B267" s="139" t="s">
        <v>234</v>
      </c>
      <c r="C267" s="501" t="s">
        <v>4205</v>
      </c>
      <c r="D267" s="502" t="s">
        <v>20</v>
      </c>
      <c r="E267" s="256" t="s">
        <v>21</v>
      </c>
      <c r="F267" s="503">
        <v>1951</v>
      </c>
      <c r="G267" s="139"/>
      <c r="H267" s="152"/>
      <c r="I267" s="505"/>
      <c r="J267" s="139"/>
    </row>
    <row r="268" spans="1:10" ht="13.5" customHeight="1" x14ac:dyDescent="0.2">
      <c r="A268" s="504">
        <v>283</v>
      </c>
      <c r="B268" s="139" t="s">
        <v>235</v>
      </c>
      <c r="C268" s="501" t="s">
        <v>4205</v>
      </c>
      <c r="D268" s="502" t="s">
        <v>20</v>
      </c>
      <c r="E268" s="256" t="s">
        <v>21</v>
      </c>
      <c r="F268" s="503">
        <v>1955</v>
      </c>
      <c r="G268" s="139"/>
      <c r="H268" s="152"/>
      <c r="I268" s="505"/>
      <c r="J268" s="139"/>
    </row>
    <row r="269" spans="1:10" ht="13.5" customHeight="1" x14ac:dyDescent="0.2">
      <c r="A269" s="504">
        <v>284</v>
      </c>
      <c r="B269" s="139" t="s">
        <v>236</v>
      </c>
      <c r="C269" s="501" t="s">
        <v>4205</v>
      </c>
      <c r="D269" s="502" t="s">
        <v>20</v>
      </c>
      <c r="E269" s="256" t="s">
        <v>21</v>
      </c>
      <c r="F269" s="503">
        <v>1959</v>
      </c>
      <c r="G269" s="139"/>
      <c r="H269" s="152"/>
      <c r="I269" s="505"/>
      <c r="J269" s="139"/>
    </row>
    <row r="270" spans="1:10" ht="13.5" customHeight="1" x14ac:dyDescent="0.2">
      <c r="A270" s="504">
        <v>286</v>
      </c>
      <c r="B270" s="139" t="s">
        <v>237</v>
      </c>
      <c r="C270" s="501" t="s">
        <v>4205</v>
      </c>
      <c r="D270" s="502" t="s">
        <v>20</v>
      </c>
      <c r="E270" s="256" t="s">
        <v>21</v>
      </c>
      <c r="F270" s="503">
        <v>1956</v>
      </c>
      <c r="G270" s="139"/>
      <c r="H270" s="152"/>
      <c r="I270" s="505"/>
      <c r="J270" s="139"/>
    </row>
    <row r="271" spans="1:10" ht="13.5" customHeight="1" x14ac:dyDescent="0.2">
      <c r="A271" s="504">
        <v>289</v>
      </c>
      <c r="B271" s="139" t="s">
        <v>238</v>
      </c>
      <c r="C271" s="501" t="s">
        <v>4205</v>
      </c>
      <c r="D271" s="502" t="s">
        <v>20</v>
      </c>
      <c r="E271" s="256" t="s">
        <v>21</v>
      </c>
      <c r="F271" s="503">
        <v>1957</v>
      </c>
      <c r="G271" s="139"/>
      <c r="H271" s="152"/>
      <c r="I271" s="505"/>
      <c r="J271" s="139"/>
    </row>
    <row r="272" spans="1:10" ht="13.5" customHeight="1" x14ac:dyDescent="0.2">
      <c r="A272" s="504">
        <v>290</v>
      </c>
      <c r="B272" s="139" t="s">
        <v>239</v>
      </c>
      <c r="C272" s="501" t="s">
        <v>4205</v>
      </c>
      <c r="D272" s="502" t="s">
        <v>20</v>
      </c>
      <c r="E272" s="256" t="s">
        <v>4234</v>
      </c>
      <c r="F272" s="503">
        <v>1951</v>
      </c>
      <c r="G272" s="139"/>
      <c r="H272" s="152"/>
      <c r="I272" s="505"/>
      <c r="J272" s="139"/>
    </row>
    <row r="273" spans="1:10" ht="13.5" customHeight="1" x14ac:dyDescent="0.2">
      <c r="A273" s="504">
        <v>291</v>
      </c>
      <c r="B273" s="139" t="s">
        <v>240</v>
      </c>
      <c r="C273" s="501" t="s">
        <v>4205</v>
      </c>
      <c r="D273" s="502" t="s">
        <v>20</v>
      </c>
      <c r="E273" s="256" t="s">
        <v>4234</v>
      </c>
      <c r="F273" s="503">
        <v>1958</v>
      </c>
      <c r="G273" s="139"/>
      <c r="H273" s="152"/>
      <c r="I273" s="505"/>
      <c r="J273" s="139"/>
    </row>
    <row r="274" spans="1:10" ht="13.5" customHeight="1" x14ac:dyDescent="0.2">
      <c r="A274" s="504">
        <v>292</v>
      </c>
      <c r="B274" s="139" t="s">
        <v>241</v>
      </c>
      <c r="C274" s="501" t="s">
        <v>4205</v>
      </c>
      <c r="D274" s="502" t="s">
        <v>20</v>
      </c>
      <c r="E274" s="256" t="s">
        <v>4234</v>
      </c>
      <c r="F274" s="503">
        <v>1962</v>
      </c>
      <c r="G274" s="139"/>
      <c r="H274" s="152"/>
      <c r="I274" s="505"/>
      <c r="J274" s="139"/>
    </row>
    <row r="275" spans="1:10" ht="13.5" customHeight="1" x14ac:dyDescent="0.2">
      <c r="A275" s="504">
        <v>293</v>
      </c>
      <c r="B275" s="139" t="s">
        <v>242</v>
      </c>
      <c r="C275" s="501" t="s">
        <v>4205</v>
      </c>
      <c r="D275" s="502" t="s">
        <v>20</v>
      </c>
      <c r="E275" s="256" t="s">
        <v>4234</v>
      </c>
      <c r="F275" s="503">
        <v>1962</v>
      </c>
      <c r="G275" s="139"/>
      <c r="H275" s="152"/>
      <c r="I275" s="505"/>
      <c r="J275" s="139"/>
    </row>
    <row r="276" spans="1:10" ht="13.5" customHeight="1" x14ac:dyDescent="0.2">
      <c r="A276" s="504">
        <v>294</v>
      </c>
      <c r="B276" s="139" t="s">
        <v>243</v>
      </c>
      <c r="C276" s="501" t="s">
        <v>4205</v>
      </c>
      <c r="D276" s="502" t="s">
        <v>20</v>
      </c>
      <c r="E276" s="256" t="s">
        <v>21</v>
      </c>
      <c r="F276" s="503">
        <v>1955</v>
      </c>
      <c r="G276" s="139"/>
      <c r="H276" s="152"/>
      <c r="I276" s="505"/>
      <c r="J276" s="139"/>
    </row>
    <row r="277" spans="1:10" ht="13.5" customHeight="1" x14ac:dyDescent="0.2">
      <c r="A277" s="504">
        <v>295</v>
      </c>
      <c r="B277" s="139" t="s">
        <v>244</v>
      </c>
      <c r="C277" s="501" t="s">
        <v>4205</v>
      </c>
      <c r="D277" s="502" t="s">
        <v>20</v>
      </c>
      <c r="E277" s="256" t="s">
        <v>21</v>
      </c>
      <c r="F277" s="503">
        <v>1957</v>
      </c>
      <c r="G277" s="139"/>
      <c r="H277" s="152"/>
      <c r="I277" s="505"/>
      <c r="J277" s="139"/>
    </row>
    <row r="278" spans="1:10" ht="13.5" customHeight="1" x14ac:dyDescent="0.2">
      <c r="A278" s="504">
        <v>296</v>
      </c>
      <c r="B278" s="139" t="s">
        <v>245</v>
      </c>
      <c r="C278" s="501" t="s">
        <v>4205</v>
      </c>
      <c r="D278" s="502" t="s">
        <v>20</v>
      </c>
      <c r="E278" s="256" t="s">
        <v>21</v>
      </c>
      <c r="F278" s="503">
        <v>1954</v>
      </c>
      <c r="G278" s="139"/>
      <c r="H278" s="152"/>
      <c r="I278" s="505"/>
      <c r="J278" s="139"/>
    </row>
    <row r="279" spans="1:10" ht="13.5" customHeight="1" x14ac:dyDescent="0.2">
      <c r="A279" s="504">
        <v>301</v>
      </c>
      <c r="B279" s="139" t="s">
        <v>246</v>
      </c>
      <c r="C279" s="501" t="s">
        <v>4205</v>
      </c>
      <c r="D279" s="502" t="s">
        <v>20</v>
      </c>
      <c r="E279" s="256" t="s">
        <v>21</v>
      </c>
      <c r="F279" s="503">
        <v>1956</v>
      </c>
      <c r="G279" s="139"/>
      <c r="H279" s="152"/>
      <c r="I279" s="505"/>
      <c r="J279" s="139"/>
    </row>
    <row r="280" spans="1:10" ht="13.5" customHeight="1" x14ac:dyDescent="0.2">
      <c r="A280" s="504">
        <v>303</v>
      </c>
      <c r="B280" s="139" t="s">
        <v>247</v>
      </c>
      <c r="C280" s="501" t="s">
        <v>4205</v>
      </c>
      <c r="D280" s="502" t="s">
        <v>20</v>
      </c>
      <c r="E280" s="256" t="s">
        <v>21</v>
      </c>
      <c r="F280" s="503">
        <v>1954</v>
      </c>
      <c r="G280" s="139"/>
      <c r="H280" s="152"/>
      <c r="I280" s="505"/>
      <c r="J280" s="139"/>
    </row>
    <row r="281" spans="1:10" ht="13.5" customHeight="1" x14ac:dyDescent="0.2">
      <c r="A281" s="504">
        <v>304</v>
      </c>
      <c r="B281" s="139" t="s">
        <v>248</v>
      </c>
      <c r="C281" s="501" t="s">
        <v>4205</v>
      </c>
      <c r="D281" s="502" t="s">
        <v>20</v>
      </c>
      <c r="E281" s="256" t="s">
        <v>21</v>
      </c>
      <c r="F281" s="503">
        <v>1953</v>
      </c>
      <c r="G281" s="139"/>
      <c r="H281" s="152"/>
      <c r="I281" s="505"/>
      <c r="J281" s="139"/>
    </row>
    <row r="282" spans="1:10" ht="13.5" customHeight="1" x14ac:dyDescent="0.2">
      <c r="A282" s="504">
        <v>305</v>
      </c>
      <c r="B282" s="139" t="s">
        <v>249</v>
      </c>
      <c r="C282" s="501" t="s">
        <v>4205</v>
      </c>
      <c r="D282" s="502" t="s">
        <v>20</v>
      </c>
      <c r="E282" s="256" t="s">
        <v>21</v>
      </c>
      <c r="F282" s="503">
        <v>1956</v>
      </c>
      <c r="G282" s="139"/>
      <c r="H282" s="152"/>
      <c r="I282" s="505"/>
      <c r="J282" s="139"/>
    </row>
    <row r="283" spans="1:10" ht="13.5" customHeight="1" x14ac:dyDescent="0.2">
      <c r="A283" s="504">
        <v>306</v>
      </c>
      <c r="B283" s="139" t="s">
        <v>250</v>
      </c>
      <c r="C283" s="501" t="s">
        <v>4205</v>
      </c>
      <c r="D283" s="502" t="s">
        <v>20</v>
      </c>
      <c r="E283" s="256" t="s">
        <v>21</v>
      </c>
      <c r="F283" s="503">
        <v>1954</v>
      </c>
      <c r="G283" s="139"/>
      <c r="H283" s="152"/>
      <c r="I283" s="505"/>
      <c r="J283" s="139"/>
    </row>
    <row r="284" spans="1:10" ht="13.5" customHeight="1" x14ac:dyDescent="0.2">
      <c r="A284" s="504">
        <v>308</v>
      </c>
      <c r="B284" s="139" t="s">
        <v>251</v>
      </c>
      <c r="C284" s="501" t="s">
        <v>4205</v>
      </c>
      <c r="D284" s="502" t="s">
        <v>20</v>
      </c>
      <c r="E284" s="256" t="s">
        <v>21</v>
      </c>
      <c r="F284" s="503">
        <v>1954</v>
      </c>
      <c r="G284" s="139"/>
      <c r="H284" s="152"/>
      <c r="I284" s="505"/>
      <c r="J284" s="139"/>
    </row>
    <row r="285" spans="1:10" ht="13.5" customHeight="1" x14ac:dyDescent="0.2">
      <c r="A285" s="504">
        <v>309</v>
      </c>
      <c r="B285" s="139" t="s">
        <v>4235</v>
      </c>
      <c r="C285" s="501" t="s">
        <v>4205</v>
      </c>
      <c r="D285" s="502" t="s">
        <v>20</v>
      </c>
      <c r="E285" s="256" t="s">
        <v>21</v>
      </c>
      <c r="F285" s="503"/>
      <c r="G285" s="139"/>
      <c r="H285" s="152"/>
      <c r="I285" s="505"/>
      <c r="J285" s="139"/>
    </row>
    <row r="286" spans="1:10" ht="13.5" customHeight="1" x14ac:dyDescent="0.2">
      <c r="A286" s="504">
        <v>311</v>
      </c>
      <c r="B286" s="139" t="s">
        <v>252</v>
      </c>
      <c r="C286" s="501" t="s">
        <v>4205</v>
      </c>
      <c r="D286" s="502" t="s">
        <v>20</v>
      </c>
      <c r="E286" s="256" t="s">
        <v>21</v>
      </c>
      <c r="F286" s="503">
        <v>1956</v>
      </c>
      <c r="G286" s="139"/>
      <c r="H286" s="152"/>
      <c r="I286" s="505"/>
      <c r="J286" s="139"/>
    </row>
    <row r="287" spans="1:10" ht="13.5" customHeight="1" x14ac:dyDescent="0.2">
      <c r="A287" s="504">
        <v>313</v>
      </c>
      <c r="B287" s="139" t="s">
        <v>253</v>
      </c>
      <c r="C287" s="501" t="s">
        <v>4205</v>
      </c>
      <c r="D287" s="502" t="s">
        <v>20</v>
      </c>
      <c r="E287" s="256" t="s">
        <v>21</v>
      </c>
      <c r="F287" s="503">
        <v>1954</v>
      </c>
      <c r="G287" s="139"/>
      <c r="H287" s="152"/>
      <c r="I287" s="505"/>
      <c r="J287" s="139"/>
    </row>
    <row r="288" spans="1:10" ht="13.5" customHeight="1" x14ac:dyDescent="0.2">
      <c r="A288" s="504">
        <v>317</v>
      </c>
      <c r="B288" s="139" t="s">
        <v>254</v>
      </c>
      <c r="C288" s="501" t="s">
        <v>4205</v>
      </c>
      <c r="D288" s="502" t="s">
        <v>20</v>
      </c>
      <c r="E288" s="256" t="s">
        <v>4234</v>
      </c>
      <c r="F288" s="503">
        <v>1956</v>
      </c>
      <c r="G288" s="139"/>
      <c r="H288" s="152"/>
      <c r="I288" s="505"/>
      <c r="J288" s="139"/>
    </row>
    <row r="289" spans="1:10" ht="13.5" customHeight="1" x14ac:dyDescent="0.2">
      <c r="A289" s="504">
        <v>318</v>
      </c>
      <c r="B289" s="139" t="s">
        <v>255</v>
      </c>
      <c r="C289" s="501" t="s">
        <v>4205</v>
      </c>
      <c r="D289" s="502" t="s">
        <v>20</v>
      </c>
      <c r="E289" s="256" t="s">
        <v>4234</v>
      </c>
      <c r="F289" s="503">
        <v>1953</v>
      </c>
      <c r="G289" s="139"/>
      <c r="H289" s="152"/>
      <c r="I289" s="505"/>
      <c r="J289" s="139"/>
    </row>
    <row r="290" spans="1:10" ht="13.5" customHeight="1" x14ac:dyDescent="0.2">
      <c r="A290" s="504">
        <v>319</v>
      </c>
      <c r="B290" s="139" t="s">
        <v>256</v>
      </c>
      <c r="C290" s="501" t="s">
        <v>4205</v>
      </c>
      <c r="D290" s="502" t="s">
        <v>20</v>
      </c>
      <c r="E290" s="256" t="s">
        <v>4234</v>
      </c>
      <c r="F290" s="503">
        <v>1956</v>
      </c>
      <c r="G290" s="139"/>
      <c r="H290" s="152"/>
      <c r="I290" s="505"/>
      <c r="J290" s="139"/>
    </row>
    <row r="291" spans="1:10" ht="13.5" customHeight="1" x14ac:dyDescent="0.2">
      <c r="A291" s="504">
        <v>323</v>
      </c>
      <c r="B291" s="139" t="s">
        <v>257</v>
      </c>
      <c r="C291" s="501" t="s">
        <v>4205</v>
      </c>
      <c r="D291" s="502" t="s">
        <v>20</v>
      </c>
      <c r="E291" s="256" t="s">
        <v>4234</v>
      </c>
      <c r="F291" s="503">
        <v>1960</v>
      </c>
      <c r="G291" s="139"/>
      <c r="H291" s="152"/>
      <c r="I291" s="505"/>
      <c r="J291" s="139"/>
    </row>
    <row r="292" spans="1:10" ht="13.5" customHeight="1" x14ac:dyDescent="0.2">
      <c r="A292" s="504">
        <v>324</v>
      </c>
      <c r="B292" s="139" t="s">
        <v>258</v>
      </c>
      <c r="C292" s="501" t="s">
        <v>4205</v>
      </c>
      <c r="D292" s="502" t="s">
        <v>20</v>
      </c>
      <c r="E292" s="256" t="s">
        <v>4234</v>
      </c>
      <c r="F292" s="503">
        <v>1951</v>
      </c>
      <c r="G292" s="139"/>
      <c r="H292" s="152"/>
      <c r="I292" s="505"/>
      <c r="J292" s="139"/>
    </row>
    <row r="293" spans="1:10" ht="13.5" customHeight="1" x14ac:dyDescent="0.2">
      <c r="A293" s="504">
        <v>325</v>
      </c>
      <c r="B293" s="139" t="s">
        <v>259</v>
      </c>
      <c r="C293" s="501" t="s">
        <v>4205</v>
      </c>
      <c r="D293" s="502" t="s">
        <v>20</v>
      </c>
      <c r="E293" s="256" t="s">
        <v>4234</v>
      </c>
      <c r="F293" s="503">
        <v>1959</v>
      </c>
      <c r="G293" s="139"/>
      <c r="H293" s="152"/>
      <c r="I293" s="505"/>
      <c r="J293" s="139"/>
    </row>
    <row r="294" spans="1:10" ht="13.5" customHeight="1" x14ac:dyDescent="0.2">
      <c r="A294" s="504">
        <v>326</v>
      </c>
      <c r="B294" s="139" t="s">
        <v>260</v>
      </c>
      <c r="C294" s="501" t="s">
        <v>4205</v>
      </c>
      <c r="D294" s="502" t="s">
        <v>20</v>
      </c>
      <c r="E294" s="256" t="s">
        <v>4234</v>
      </c>
      <c r="F294" s="503">
        <v>1957</v>
      </c>
      <c r="G294" s="139"/>
      <c r="H294" s="152"/>
      <c r="I294" s="505"/>
      <c r="J294" s="139"/>
    </row>
    <row r="295" spans="1:10" ht="13.5" customHeight="1" x14ac:dyDescent="0.2">
      <c r="A295" s="504">
        <v>329</v>
      </c>
      <c r="B295" s="139" t="s">
        <v>261</v>
      </c>
      <c r="C295" s="501" t="s">
        <v>4205</v>
      </c>
      <c r="D295" s="502" t="s">
        <v>20</v>
      </c>
      <c r="E295" s="256" t="s">
        <v>21</v>
      </c>
      <c r="F295" s="503">
        <v>1952</v>
      </c>
      <c r="G295" s="139"/>
      <c r="H295" s="152"/>
      <c r="I295" s="505"/>
      <c r="J295" s="139"/>
    </row>
    <row r="296" spans="1:10" ht="13.5" customHeight="1" x14ac:dyDescent="0.2">
      <c r="A296" s="504">
        <v>330</v>
      </c>
      <c r="B296" s="139" t="s">
        <v>262</v>
      </c>
      <c r="C296" s="501" t="s">
        <v>4205</v>
      </c>
      <c r="D296" s="502" t="s">
        <v>20</v>
      </c>
      <c r="E296" s="256" t="s">
        <v>21</v>
      </c>
      <c r="F296" s="503">
        <v>1955</v>
      </c>
      <c r="G296" s="139"/>
      <c r="H296" s="152"/>
      <c r="I296" s="505"/>
      <c r="J296" s="139"/>
    </row>
    <row r="297" spans="1:10" ht="13.5" customHeight="1" x14ac:dyDescent="0.2">
      <c r="A297" s="504">
        <v>331</v>
      </c>
      <c r="B297" s="139" t="s">
        <v>263</v>
      </c>
      <c r="C297" s="501" t="s">
        <v>4205</v>
      </c>
      <c r="D297" s="502" t="s">
        <v>20</v>
      </c>
      <c r="E297" s="256" t="s">
        <v>21</v>
      </c>
      <c r="F297" s="503">
        <v>1953</v>
      </c>
      <c r="G297" s="139"/>
      <c r="H297" s="152"/>
      <c r="I297" s="505"/>
      <c r="J297" s="139"/>
    </row>
    <row r="298" spans="1:10" ht="13.5" customHeight="1" x14ac:dyDescent="0.2">
      <c r="A298" s="504">
        <v>332</v>
      </c>
      <c r="B298" s="139" t="s">
        <v>264</v>
      </c>
      <c r="C298" s="501" t="s">
        <v>4205</v>
      </c>
      <c r="D298" s="502" t="s">
        <v>20</v>
      </c>
      <c r="E298" s="256" t="s">
        <v>21</v>
      </c>
      <c r="F298" s="503">
        <v>1959</v>
      </c>
      <c r="G298" s="139"/>
      <c r="H298" s="152"/>
      <c r="I298" s="505"/>
      <c r="J298" s="139"/>
    </row>
    <row r="299" spans="1:10" ht="13.5" customHeight="1" x14ac:dyDescent="0.2">
      <c r="A299" s="504">
        <v>334</v>
      </c>
      <c r="B299" s="139" t="s">
        <v>265</v>
      </c>
      <c r="C299" s="501" t="s">
        <v>4205</v>
      </c>
      <c r="D299" s="502" t="s">
        <v>20</v>
      </c>
      <c r="E299" s="256" t="s">
        <v>21</v>
      </c>
      <c r="F299" s="503">
        <v>1953</v>
      </c>
      <c r="G299" s="139"/>
      <c r="H299" s="152"/>
      <c r="I299" s="505"/>
      <c r="J299" s="139"/>
    </row>
    <row r="300" spans="1:10" ht="13.5" customHeight="1" x14ac:dyDescent="0.2">
      <c r="A300" s="504">
        <v>337</v>
      </c>
      <c r="B300" s="139" t="s">
        <v>266</v>
      </c>
      <c r="C300" s="501" t="s">
        <v>4205</v>
      </c>
      <c r="D300" s="502" t="s">
        <v>20</v>
      </c>
      <c r="E300" s="256" t="s">
        <v>21</v>
      </c>
      <c r="F300" s="503">
        <v>1951</v>
      </c>
      <c r="G300" s="139"/>
      <c r="H300" s="152"/>
      <c r="I300" s="505"/>
      <c r="J300" s="139"/>
    </row>
    <row r="301" spans="1:10" ht="13.5" customHeight="1" x14ac:dyDescent="0.2">
      <c r="A301" s="504">
        <v>338</v>
      </c>
      <c r="B301" s="139" t="s">
        <v>267</v>
      </c>
      <c r="C301" s="501" t="s">
        <v>4205</v>
      </c>
      <c r="D301" s="502" t="s">
        <v>20</v>
      </c>
      <c r="E301" s="256" t="s">
        <v>21</v>
      </c>
      <c r="F301" s="503">
        <v>1953</v>
      </c>
      <c r="G301" s="139"/>
      <c r="H301" s="152"/>
      <c r="I301" s="505"/>
      <c r="J301" s="139"/>
    </row>
    <row r="302" spans="1:10" ht="13.5" customHeight="1" x14ac:dyDescent="0.2">
      <c r="A302" s="504">
        <v>340</v>
      </c>
      <c r="B302" s="139" t="s">
        <v>268</v>
      </c>
      <c r="C302" s="501" t="s">
        <v>4205</v>
      </c>
      <c r="D302" s="502" t="s">
        <v>20</v>
      </c>
      <c r="E302" s="256" t="s">
        <v>21</v>
      </c>
      <c r="F302" s="503">
        <v>1958</v>
      </c>
      <c r="G302" s="139"/>
      <c r="H302" s="152"/>
      <c r="I302" s="505"/>
      <c r="J302" s="139"/>
    </row>
    <row r="303" spans="1:10" ht="13.5" customHeight="1" x14ac:dyDescent="0.2">
      <c r="A303" s="504">
        <v>341</v>
      </c>
      <c r="B303" s="139" t="s">
        <v>269</v>
      </c>
      <c r="C303" s="501" t="s">
        <v>4205</v>
      </c>
      <c r="D303" s="502" t="s">
        <v>20</v>
      </c>
      <c r="E303" s="256" t="s">
        <v>21</v>
      </c>
      <c r="F303" s="503">
        <v>1954</v>
      </c>
      <c r="G303" s="139"/>
      <c r="H303" s="152"/>
      <c r="I303" s="505"/>
      <c r="J303" s="139"/>
    </row>
    <row r="304" spans="1:10" ht="13.5" customHeight="1" x14ac:dyDescent="0.2">
      <c r="A304" s="504">
        <v>342</v>
      </c>
      <c r="B304" s="139" t="s">
        <v>270</v>
      </c>
      <c r="C304" s="501" t="s">
        <v>4205</v>
      </c>
      <c r="D304" s="502" t="s">
        <v>20</v>
      </c>
      <c r="E304" s="256" t="s">
        <v>21</v>
      </c>
      <c r="F304" s="503">
        <v>1952</v>
      </c>
      <c r="G304" s="139"/>
      <c r="H304" s="152"/>
      <c r="I304" s="505"/>
      <c r="J304" s="139"/>
    </row>
    <row r="305" spans="1:10" ht="13.5" customHeight="1" x14ac:dyDescent="0.2">
      <c r="A305" s="504">
        <v>343</v>
      </c>
      <c r="B305" s="139" t="s">
        <v>271</v>
      </c>
      <c r="C305" s="501" t="s">
        <v>4205</v>
      </c>
      <c r="D305" s="502" t="s">
        <v>20</v>
      </c>
      <c r="E305" s="256" t="s">
        <v>21</v>
      </c>
      <c r="F305" s="503">
        <v>1947</v>
      </c>
      <c r="G305" s="139"/>
      <c r="H305" s="152"/>
      <c r="I305" s="505"/>
      <c r="J305" s="139"/>
    </row>
    <row r="306" spans="1:10" ht="13.5" customHeight="1" x14ac:dyDescent="0.2">
      <c r="A306" s="504">
        <v>345</v>
      </c>
      <c r="B306" s="139" t="s">
        <v>272</v>
      </c>
      <c r="C306" s="139" t="s">
        <v>4082</v>
      </c>
      <c r="D306" s="502">
        <v>4</v>
      </c>
      <c r="E306" s="256" t="s">
        <v>21</v>
      </c>
      <c r="F306" s="503">
        <v>1953</v>
      </c>
      <c r="G306" s="139"/>
      <c r="H306" s="152"/>
      <c r="I306" s="505">
        <v>1</v>
      </c>
      <c r="J306" s="139"/>
    </row>
    <row r="307" spans="1:10" ht="13.5" customHeight="1" x14ac:dyDescent="0.2">
      <c r="A307" s="504">
        <v>346</v>
      </c>
      <c r="B307" s="139" t="s">
        <v>3509</v>
      </c>
      <c r="C307" s="501" t="s">
        <v>4205</v>
      </c>
      <c r="D307" s="502" t="s">
        <v>20</v>
      </c>
      <c r="E307" s="256" t="s">
        <v>21</v>
      </c>
      <c r="F307" s="503">
        <v>1950</v>
      </c>
      <c r="G307" s="139"/>
      <c r="H307" s="152"/>
      <c r="I307" s="505"/>
      <c r="J307" s="139"/>
    </row>
    <row r="308" spans="1:10" ht="13.5" customHeight="1" x14ac:dyDescent="0.2">
      <c r="A308" s="504">
        <v>347</v>
      </c>
      <c r="B308" s="139" t="s">
        <v>273</v>
      </c>
      <c r="C308" s="139" t="s">
        <v>4082</v>
      </c>
      <c r="D308" s="502" t="s">
        <v>20</v>
      </c>
      <c r="E308" s="256" t="s">
        <v>21</v>
      </c>
      <c r="F308" s="503">
        <v>1952</v>
      </c>
      <c r="G308" s="139"/>
      <c r="H308" s="152"/>
      <c r="I308" s="505"/>
      <c r="J308" s="139"/>
    </row>
    <row r="309" spans="1:10" ht="13.5" customHeight="1" x14ac:dyDescent="0.2">
      <c r="A309" s="504">
        <v>348</v>
      </c>
      <c r="B309" s="139" t="s">
        <v>274</v>
      </c>
      <c r="C309" s="501" t="s">
        <v>4205</v>
      </c>
      <c r="D309" s="502" t="s">
        <v>20</v>
      </c>
      <c r="E309" s="256" t="s">
        <v>21</v>
      </c>
      <c r="F309" s="503">
        <v>1952</v>
      </c>
      <c r="G309" s="139"/>
      <c r="H309" s="152"/>
      <c r="I309" s="505"/>
      <c r="J309" s="139"/>
    </row>
    <row r="310" spans="1:10" ht="13.5" customHeight="1" x14ac:dyDescent="0.2">
      <c r="A310" s="504">
        <v>349</v>
      </c>
      <c r="B310" s="139" t="s">
        <v>275</v>
      </c>
      <c r="C310" s="501" t="s">
        <v>4205</v>
      </c>
      <c r="D310" s="502" t="s">
        <v>20</v>
      </c>
      <c r="E310" s="256" t="s">
        <v>21</v>
      </c>
      <c r="F310" s="503">
        <v>1955</v>
      </c>
      <c r="G310" s="139"/>
      <c r="H310" s="152"/>
      <c r="I310" s="505"/>
      <c r="J310" s="139"/>
    </row>
    <row r="311" spans="1:10" ht="13.5" customHeight="1" x14ac:dyDescent="0.2">
      <c r="A311" s="504">
        <v>350</v>
      </c>
      <c r="B311" s="139" t="s">
        <v>276</v>
      </c>
      <c r="C311" s="501" t="s">
        <v>4205</v>
      </c>
      <c r="D311" s="502" t="s">
        <v>20</v>
      </c>
      <c r="E311" s="256" t="s">
        <v>21</v>
      </c>
      <c r="F311" s="503">
        <v>1952</v>
      </c>
      <c r="G311" s="139"/>
      <c r="H311" s="152"/>
      <c r="I311" s="505"/>
      <c r="J311" s="139"/>
    </row>
    <row r="312" spans="1:10" ht="13.5" customHeight="1" x14ac:dyDescent="0.2">
      <c r="A312" s="504">
        <v>351</v>
      </c>
      <c r="B312" s="139" t="s">
        <v>277</v>
      </c>
      <c r="C312" s="501" t="s">
        <v>4205</v>
      </c>
      <c r="D312" s="502" t="s">
        <v>20</v>
      </c>
      <c r="E312" s="256" t="s">
        <v>21</v>
      </c>
      <c r="F312" s="503">
        <v>1955</v>
      </c>
      <c r="G312" s="139"/>
      <c r="H312" s="152"/>
      <c r="I312" s="505"/>
      <c r="J312" s="139"/>
    </row>
    <row r="313" spans="1:10" ht="13.5" customHeight="1" x14ac:dyDescent="0.2">
      <c r="A313" s="504">
        <v>352</v>
      </c>
      <c r="B313" s="139" t="s">
        <v>278</v>
      </c>
      <c r="C313" s="501" t="s">
        <v>4205</v>
      </c>
      <c r="D313" s="502" t="s">
        <v>20</v>
      </c>
      <c r="E313" s="256" t="s">
        <v>21</v>
      </c>
      <c r="F313" s="503">
        <v>1954</v>
      </c>
      <c r="G313" s="139"/>
      <c r="H313" s="152"/>
      <c r="I313" s="505"/>
      <c r="J313" s="139"/>
    </row>
    <row r="314" spans="1:10" ht="13.5" customHeight="1" x14ac:dyDescent="0.2">
      <c r="A314" s="504">
        <v>355</v>
      </c>
      <c r="B314" s="139" t="s">
        <v>279</v>
      </c>
      <c r="C314" s="139" t="s">
        <v>3443</v>
      </c>
      <c r="D314" s="502">
        <v>4</v>
      </c>
      <c r="E314" s="256" t="s">
        <v>21</v>
      </c>
      <c r="F314" s="503">
        <v>1950</v>
      </c>
      <c r="G314" s="139"/>
      <c r="H314" s="152"/>
      <c r="I314" s="505">
        <v>1</v>
      </c>
      <c r="J314" s="139"/>
    </row>
    <row r="315" spans="1:10" ht="13.5" customHeight="1" x14ac:dyDescent="0.2">
      <c r="A315" s="504">
        <v>356</v>
      </c>
      <c r="B315" s="139" t="s">
        <v>280</v>
      </c>
      <c r="C315" s="501" t="s">
        <v>4205</v>
      </c>
      <c r="D315" s="502" t="s">
        <v>20</v>
      </c>
      <c r="E315" s="256" t="s">
        <v>21</v>
      </c>
      <c r="F315" s="503">
        <v>1955</v>
      </c>
      <c r="G315" s="139"/>
      <c r="H315" s="152"/>
      <c r="I315" s="505"/>
      <c r="J315" s="139"/>
    </row>
    <row r="316" spans="1:10" ht="13.5" customHeight="1" x14ac:dyDescent="0.2">
      <c r="A316" s="504">
        <v>357</v>
      </c>
      <c r="B316" s="139" t="s">
        <v>281</v>
      </c>
      <c r="C316" s="501" t="s">
        <v>4205</v>
      </c>
      <c r="D316" s="502" t="s">
        <v>20</v>
      </c>
      <c r="E316" s="256" t="s">
        <v>21</v>
      </c>
      <c r="F316" s="503">
        <v>1956</v>
      </c>
      <c r="G316" s="139"/>
      <c r="H316" s="152"/>
      <c r="I316" s="505"/>
      <c r="J316" s="139"/>
    </row>
    <row r="317" spans="1:10" ht="13.5" customHeight="1" x14ac:dyDescent="0.2">
      <c r="A317" s="504">
        <v>358</v>
      </c>
      <c r="B317" s="139" t="s">
        <v>282</v>
      </c>
      <c r="C317" s="139" t="s">
        <v>4082</v>
      </c>
      <c r="D317" s="502">
        <v>2</v>
      </c>
      <c r="E317" s="256" t="s">
        <v>21</v>
      </c>
      <c r="F317" s="503">
        <v>1953</v>
      </c>
      <c r="G317" s="139" t="s">
        <v>1750</v>
      </c>
      <c r="H317" s="498">
        <v>44408</v>
      </c>
      <c r="I317" s="505">
        <v>1</v>
      </c>
      <c r="J317" s="139"/>
    </row>
    <row r="318" spans="1:10" ht="13.5" customHeight="1" x14ac:dyDescent="0.2">
      <c r="A318" s="504">
        <v>359</v>
      </c>
      <c r="B318" s="139" t="s">
        <v>283</v>
      </c>
      <c r="C318" s="501" t="s">
        <v>4205</v>
      </c>
      <c r="D318" s="502" t="s">
        <v>20</v>
      </c>
      <c r="E318" s="256" t="s">
        <v>21</v>
      </c>
      <c r="F318" s="503">
        <v>1952</v>
      </c>
      <c r="G318" s="139"/>
      <c r="H318" s="152"/>
      <c r="I318" s="505"/>
      <c r="J318" s="139"/>
    </row>
    <row r="319" spans="1:10" ht="13.5" customHeight="1" x14ac:dyDescent="0.2">
      <c r="A319" s="504">
        <v>362</v>
      </c>
      <c r="B319" s="139" t="s">
        <v>3510</v>
      </c>
      <c r="C319" s="501" t="s">
        <v>4205</v>
      </c>
      <c r="D319" s="502" t="s">
        <v>20</v>
      </c>
      <c r="E319" s="256" t="s">
        <v>4234</v>
      </c>
      <c r="F319" s="503">
        <v>1955</v>
      </c>
      <c r="G319" s="139"/>
      <c r="H319" s="152"/>
      <c r="I319" s="505"/>
      <c r="J319" s="139"/>
    </row>
    <row r="320" spans="1:10" ht="13.5" customHeight="1" x14ac:dyDescent="0.2">
      <c r="A320" s="504">
        <v>365</v>
      </c>
      <c r="B320" s="139" t="s">
        <v>285</v>
      </c>
      <c r="C320" s="139" t="s">
        <v>284</v>
      </c>
      <c r="D320" s="502">
        <v>4</v>
      </c>
      <c r="E320" s="256" t="s">
        <v>21</v>
      </c>
      <c r="F320" s="503">
        <v>1959</v>
      </c>
      <c r="G320" s="139"/>
      <c r="H320" s="152"/>
      <c r="I320" s="505">
        <v>1</v>
      </c>
      <c r="J320" s="139"/>
    </row>
    <row r="321" spans="1:10" ht="13.5" customHeight="1" x14ac:dyDescent="0.2">
      <c r="A321" s="504">
        <v>367</v>
      </c>
      <c r="B321" s="139" t="s">
        <v>286</v>
      </c>
      <c r="C321" s="501" t="s">
        <v>4205</v>
      </c>
      <c r="D321" s="502" t="s">
        <v>20</v>
      </c>
      <c r="E321" s="256" t="s">
        <v>21</v>
      </c>
      <c r="F321" s="503">
        <v>1960</v>
      </c>
      <c r="G321" s="139"/>
      <c r="H321" s="152"/>
      <c r="I321" s="505"/>
      <c r="J321" s="139"/>
    </row>
    <row r="322" spans="1:10" ht="13.5" customHeight="1" x14ac:dyDescent="0.2">
      <c r="A322" s="504">
        <v>368</v>
      </c>
      <c r="B322" s="139" t="s">
        <v>3511</v>
      </c>
      <c r="C322" s="501" t="s">
        <v>4205</v>
      </c>
      <c r="D322" s="502" t="s">
        <v>20</v>
      </c>
      <c r="E322" s="256" t="s">
        <v>21</v>
      </c>
      <c r="F322" s="503"/>
      <c r="G322" s="139"/>
      <c r="H322" s="152"/>
      <c r="I322" s="505"/>
      <c r="J322" s="139"/>
    </row>
    <row r="323" spans="1:10" ht="13.5" customHeight="1" x14ac:dyDescent="0.2">
      <c r="A323" s="504">
        <v>369</v>
      </c>
      <c r="B323" s="139" t="s">
        <v>287</v>
      </c>
      <c r="C323" s="139" t="s">
        <v>284</v>
      </c>
      <c r="D323" s="502">
        <v>2</v>
      </c>
      <c r="E323" s="256" t="s">
        <v>4234</v>
      </c>
      <c r="F323" s="503">
        <v>1954</v>
      </c>
      <c r="G323" s="139"/>
      <c r="H323" s="152"/>
      <c r="I323" s="505">
        <v>1</v>
      </c>
      <c r="J323" s="139"/>
    </row>
    <row r="324" spans="1:10" ht="13.5" customHeight="1" x14ac:dyDescent="0.2">
      <c r="A324" s="504">
        <v>370</v>
      </c>
      <c r="B324" s="139" t="s">
        <v>288</v>
      </c>
      <c r="C324" s="501" t="s">
        <v>4205</v>
      </c>
      <c r="D324" s="502" t="s">
        <v>20</v>
      </c>
      <c r="E324" s="256" t="s">
        <v>21</v>
      </c>
      <c r="F324" s="503">
        <v>1958</v>
      </c>
      <c r="G324" s="139"/>
      <c r="H324" s="152"/>
      <c r="I324" s="505"/>
      <c r="J324" s="139"/>
    </row>
    <row r="325" spans="1:10" ht="13.5" customHeight="1" x14ac:dyDescent="0.2">
      <c r="A325" s="504">
        <v>371</v>
      </c>
      <c r="B325" s="139" t="s">
        <v>290</v>
      </c>
      <c r="C325" s="501" t="s">
        <v>4205</v>
      </c>
      <c r="D325" s="502" t="s">
        <v>20</v>
      </c>
      <c r="E325" s="256" t="s">
        <v>21</v>
      </c>
      <c r="F325" s="503">
        <v>1955</v>
      </c>
      <c r="G325" s="139"/>
      <c r="H325" s="152"/>
      <c r="I325" s="505"/>
      <c r="J325" s="139"/>
    </row>
    <row r="326" spans="1:10" ht="13.5" customHeight="1" x14ac:dyDescent="0.2">
      <c r="A326" s="504">
        <v>374</v>
      </c>
      <c r="B326" s="139" t="s">
        <v>3200</v>
      </c>
      <c r="C326" s="501" t="s">
        <v>4205</v>
      </c>
      <c r="D326" s="502" t="s">
        <v>20</v>
      </c>
      <c r="E326" s="256" t="s">
        <v>21</v>
      </c>
      <c r="F326" s="503">
        <v>1953</v>
      </c>
      <c r="G326" s="139"/>
      <c r="H326" s="152"/>
      <c r="I326" s="505"/>
      <c r="J326" s="139"/>
    </row>
    <row r="327" spans="1:10" ht="13.5" customHeight="1" x14ac:dyDescent="0.2">
      <c r="A327" s="504">
        <v>377</v>
      </c>
      <c r="B327" s="139" t="s">
        <v>3512</v>
      </c>
      <c r="C327" s="501" t="s">
        <v>4205</v>
      </c>
      <c r="D327" s="502" t="s">
        <v>20</v>
      </c>
      <c r="E327" s="256" t="s">
        <v>4234</v>
      </c>
      <c r="F327" s="503">
        <v>1955</v>
      </c>
      <c r="G327" s="139"/>
      <c r="H327" s="152"/>
      <c r="I327" s="505"/>
      <c r="J327" s="139"/>
    </row>
    <row r="328" spans="1:10" ht="13.5" customHeight="1" x14ac:dyDescent="0.2">
      <c r="A328" s="504">
        <v>378</v>
      </c>
      <c r="B328" s="139" t="s">
        <v>291</v>
      </c>
      <c r="C328" s="501" t="s">
        <v>4205</v>
      </c>
      <c r="D328" s="502" t="s">
        <v>20</v>
      </c>
      <c r="E328" s="256" t="s">
        <v>21</v>
      </c>
      <c r="F328" s="503">
        <v>1955</v>
      </c>
      <c r="G328" s="139"/>
      <c r="H328" s="152"/>
      <c r="I328" s="505"/>
      <c r="J328" s="139"/>
    </row>
    <row r="329" spans="1:10" ht="13.5" customHeight="1" x14ac:dyDescent="0.2">
      <c r="A329" s="504">
        <v>381</v>
      </c>
      <c r="B329" s="139" t="s">
        <v>3513</v>
      </c>
      <c r="C329" s="501" t="s">
        <v>4205</v>
      </c>
      <c r="D329" s="502" t="s">
        <v>20</v>
      </c>
      <c r="E329" s="256" t="s">
        <v>21</v>
      </c>
      <c r="F329" s="503">
        <v>1957</v>
      </c>
      <c r="G329" s="139"/>
      <c r="H329" s="152"/>
      <c r="I329" s="505"/>
      <c r="J329" s="139"/>
    </row>
    <row r="330" spans="1:10" ht="13.5" customHeight="1" x14ac:dyDescent="0.2">
      <c r="A330" s="504">
        <v>384</v>
      </c>
      <c r="B330" s="139" t="s">
        <v>292</v>
      </c>
      <c r="C330" s="501" t="s">
        <v>4205</v>
      </c>
      <c r="D330" s="502" t="s">
        <v>20</v>
      </c>
      <c r="E330" s="256" t="s">
        <v>21</v>
      </c>
      <c r="F330" s="503">
        <v>1955</v>
      </c>
      <c r="G330" s="139"/>
      <c r="H330" s="152"/>
      <c r="I330" s="505"/>
      <c r="J330" s="139"/>
    </row>
    <row r="331" spans="1:10" ht="13.5" customHeight="1" x14ac:dyDescent="0.2">
      <c r="A331" s="504">
        <v>390</v>
      </c>
      <c r="B331" s="139" t="s">
        <v>293</v>
      </c>
      <c r="C331" s="501" t="s">
        <v>4205</v>
      </c>
      <c r="D331" s="502" t="s">
        <v>20</v>
      </c>
      <c r="E331" s="256" t="s">
        <v>21</v>
      </c>
      <c r="F331" s="503">
        <v>1948</v>
      </c>
      <c r="G331" s="139"/>
      <c r="H331" s="152"/>
      <c r="I331" s="505"/>
      <c r="J331" s="139"/>
    </row>
    <row r="332" spans="1:10" ht="13.5" customHeight="1" x14ac:dyDescent="0.2">
      <c r="A332" s="504">
        <v>391</v>
      </c>
      <c r="B332" s="139" t="s">
        <v>294</v>
      </c>
      <c r="C332" s="139" t="s">
        <v>284</v>
      </c>
      <c r="D332" s="502">
        <v>5</v>
      </c>
      <c r="E332" s="256" t="s">
        <v>21</v>
      </c>
      <c r="F332" s="503">
        <v>1951</v>
      </c>
      <c r="G332" s="139"/>
      <c r="H332" s="152"/>
      <c r="I332" s="505">
        <v>1</v>
      </c>
      <c r="J332" s="139"/>
    </row>
    <row r="333" spans="1:10" ht="13.5" customHeight="1" x14ac:dyDescent="0.2">
      <c r="A333" s="504">
        <v>392</v>
      </c>
      <c r="B333" s="139" t="s">
        <v>3514</v>
      </c>
      <c r="C333" s="501" t="s">
        <v>4205</v>
      </c>
      <c r="D333" s="502" t="s">
        <v>20</v>
      </c>
      <c r="E333" s="256" t="s">
        <v>21</v>
      </c>
      <c r="F333" s="503">
        <v>1949</v>
      </c>
      <c r="G333" s="139"/>
      <c r="H333" s="152"/>
      <c r="I333" s="505"/>
      <c r="J333" s="139"/>
    </row>
    <row r="334" spans="1:10" ht="13.5" customHeight="1" x14ac:dyDescent="0.2">
      <c r="A334" s="504">
        <v>397</v>
      </c>
      <c r="B334" s="139" t="s">
        <v>3546</v>
      </c>
      <c r="C334" s="501" t="s">
        <v>4205</v>
      </c>
      <c r="D334" s="502" t="s">
        <v>20</v>
      </c>
      <c r="E334" s="256" t="s">
        <v>21</v>
      </c>
      <c r="F334" s="503">
        <v>1959</v>
      </c>
      <c r="G334" s="139"/>
      <c r="H334" s="152"/>
      <c r="I334" s="505"/>
      <c r="J334" s="139"/>
    </row>
    <row r="335" spans="1:10" ht="13.5" customHeight="1" x14ac:dyDescent="0.2">
      <c r="A335" s="504">
        <v>398</v>
      </c>
      <c r="B335" s="139" t="s">
        <v>295</v>
      </c>
      <c r="C335" s="139" t="s">
        <v>284</v>
      </c>
      <c r="D335" s="502" t="s">
        <v>20</v>
      </c>
      <c r="E335" s="256" t="s">
        <v>21</v>
      </c>
      <c r="F335" s="503">
        <v>1943</v>
      </c>
      <c r="G335" s="139"/>
      <c r="H335" s="152"/>
      <c r="I335" s="505">
        <v>1</v>
      </c>
      <c r="J335" s="139"/>
    </row>
    <row r="336" spans="1:10" ht="13.5" customHeight="1" x14ac:dyDescent="0.2">
      <c r="A336" s="504">
        <v>402</v>
      </c>
      <c r="B336" s="139" t="s">
        <v>296</v>
      </c>
      <c r="C336" s="139" t="s">
        <v>284</v>
      </c>
      <c r="D336" s="502" t="s">
        <v>20</v>
      </c>
      <c r="E336" s="256" t="s">
        <v>21</v>
      </c>
      <c r="F336" s="503">
        <v>1959</v>
      </c>
      <c r="G336" s="139"/>
      <c r="H336" s="152"/>
      <c r="I336" s="505">
        <v>1</v>
      </c>
      <c r="J336" s="139"/>
    </row>
    <row r="337" spans="1:10" ht="13.5" customHeight="1" x14ac:dyDescent="0.2">
      <c r="A337" s="504">
        <v>405</v>
      </c>
      <c r="B337" s="139" t="s">
        <v>297</v>
      </c>
      <c r="C337" s="139" t="s">
        <v>284</v>
      </c>
      <c r="D337" s="502">
        <v>1</v>
      </c>
      <c r="E337" s="256" t="s">
        <v>21</v>
      </c>
      <c r="F337" s="503">
        <v>1955</v>
      </c>
      <c r="G337" s="139"/>
      <c r="H337" s="152"/>
      <c r="I337" s="505">
        <v>1</v>
      </c>
      <c r="J337" s="139"/>
    </row>
    <row r="338" spans="1:10" ht="13.5" customHeight="1" x14ac:dyDescent="0.2">
      <c r="A338" s="504">
        <v>406</v>
      </c>
      <c r="B338" s="139" t="s">
        <v>298</v>
      </c>
      <c r="C338" s="501" t="s">
        <v>4205</v>
      </c>
      <c r="D338" s="502" t="s">
        <v>20</v>
      </c>
      <c r="E338" s="256" t="s">
        <v>4234</v>
      </c>
      <c r="F338" s="503">
        <v>1961</v>
      </c>
      <c r="G338" s="139"/>
      <c r="H338" s="152"/>
      <c r="I338" s="505"/>
      <c r="J338" s="139"/>
    </row>
    <row r="339" spans="1:10" ht="13.5" customHeight="1" x14ac:dyDescent="0.2">
      <c r="A339" s="504">
        <v>407</v>
      </c>
      <c r="B339" s="139" t="s">
        <v>3928</v>
      </c>
      <c r="C339" s="501" t="s">
        <v>4205</v>
      </c>
      <c r="D339" s="502" t="s">
        <v>20</v>
      </c>
      <c r="E339" s="256" t="s">
        <v>21</v>
      </c>
      <c r="F339" s="503">
        <v>1959</v>
      </c>
      <c r="G339" s="139"/>
      <c r="H339" s="152"/>
      <c r="I339" s="505"/>
      <c r="J339" s="139"/>
    </row>
    <row r="340" spans="1:10" ht="13.5" customHeight="1" x14ac:dyDescent="0.2">
      <c r="A340" s="504">
        <v>409</v>
      </c>
      <c r="B340" s="139" t="s">
        <v>299</v>
      </c>
      <c r="C340" s="501" t="s">
        <v>4205</v>
      </c>
      <c r="D340" s="502" t="s">
        <v>20</v>
      </c>
      <c r="E340" s="256" t="s">
        <v>21</v>
      </c>
      <c r="F340" s="503">
        <v>1960</v>
      </c>
      <c r="G340" s="139"/>
      <c r="H340" s="152"/>
      <c r="I340" s="505"/>
      <c r="J340" s="139"/>
    </row>
    <row r="341" spans="1:10" ht="13.5" customHeight="1" x14ac:dyDescent="0.2">
      <c r="A341" s="504">
        <v>410</v>
      </c>
      <c r="B341" s="139" t="s">
        <v>300</v>
      </c>
      <c r="C341" s="501" t="s">
        <v>4205</v>
      </c>
      <c r="D341" s="502" t="s">
        <v>20</v>
      </c>
      <c r="E341" s="256" t="s">
        <v>4234</v>
      </c>
      <c r="F341" s="503">
        <v>1954</v>
      </c>
      <c r="G341" s="139"/>
      <c r="H341" s="152"/>
      <c r="I341" s="505"/>
      <c r="J341" s="139"/>
    </row>
    <row r="342" spans="1:10" ht="13.5" customHeight="1" x14ac:dyDescent="0.2">
      <c r="A342" s="504">
        <v>411</v>
      </c>
      <c r="B342" s="139" t="s">
        <v>301</v>
      </c>
      <c r="C342" s="501" t="s">
        <v>4205</v>
      </c>
      <c r="D342" s="502" t="s">
        <v>20</v>
      </c>
      <c r="E342" s="256" t="s">
        <v>21</v>
      </c>
      <c r="F342" s="503">
        <v>1958</v>
      </c>
      <c r="G342" s="139"/>
      <c r="H342" s="152"/>
      <c r="I342" s="505"/>
      <c r="J342" s="139"/>
    </row>
    <row r="343" spans="1:10" ht="13.5" customHeight="1" x14ac:dyDescent="0.2">
      <c r="A343" s="504">
        <v>412</v>
      </c>
      <c r="B343" s="139" t="s">
        <v>302</v>
      </c>
      <c r="C343" s="501" t="s">
        <v>4205</v>
      </c>
      <c r="D343" s="502" t="s">
        <v>20</v>
      </c>
      <c r="E343" s="256" t="s">
        <v>21</v>
      </c>
      <c r="F343" s="503">
        <v>1959</v>
      </c>
      <c r="G343" s="139"/>
      <c r="H343" s="152"/>
      <c r="I343" s="505"/>
      <c r="J343" s="139"/>
    </row>
    <row r="344" spans="1:10" ht="13.5" customHeight="1" x14ac:dyDescent="0.2">
      <c r="A344" s="504">
        <v>413</v>
      </c>
      <c r="B344" s="139" t="s">
        <v>303</v>
      </c>
      <c r="C344" s="501" t="s">
        <v>4205</v>
      </c>
      <c r="D344" s="502" t="s">
        <v>20</v>
      </c>
      <c r="E344" s="256" t="s">
        <v>21</v>
      </c>
      <c r="F344" s="503">
        <v>1959</v>
      </c>
      <c r="G344" s="139"/>
      <c r="H344" s="152"/>
      <c r="I344" s="505"/>
      <c r="J344" s="139"/>
    </row>
    <row r="345" spans="1:10" ht="13.5" customHeight="1" x14ac:dyDescent="0.2">
      <c r="A345" s="504">
        <v>414</v>
      </c>
      <c r="B345" s="139" t="s">
        <v>304</v>
      </c>
      <c r="C345" s="501" t="s">
        <v>4205</v>
      </c>
      <c r="D345" s="502" t="s">
        <v>20</v>
      </c>
      <c r="E345" s="256" t="s">
        <v>21</v>
      </c>
      <c r="F345" s="503">
        <v>1956</v>
      </c>
      <c r="G345" s="139"/>
      <c r="H345" s="152"/>
      <c r="I345" s="505"/>
      <c r="J345" s="139"/>
    </row>
    <row r="346" spans="1:10" ht="13.5" customHeight="1" x14ac:dyDescent="0.2">
      <c r="A346" s="504">
        <v>415</v>
      </c>
      <c r="B346" s="139" t="s">
        <v>305</v>
      </c>
      <c r="C346" s="501" t="s">
        <v>4205</v>
      </c>
      <c r="D346" s="502" t="s">
        <v>20</v>
      </c>
      <c r="E346" s="256" t="s">
        <v>21</v>
      </c>
      <c r="F346" s="503">
        <v>1955</v>
      </c>
      <c r="G346" s="139"/>
      <c r="H346" s="152"/>
      <c r="I346" s="505"/>
      <c r="J346" s="139"/>
    </row>
    <row r="347" spans="1:10" ht="13.5" customHeight="1" x14ac:dyDescent="0.2">
      <c r="A347" s="504">
        <v>416</v>
      </c>
      <c r="B347" s="139" t="s">
        <v>306</v>
      </c>
      <c r="C347" s="501" t="s">
        <v>4205</v>
      </c>
      <c r="D347" s="502" t="s">
        <v>20</v>
      </c>
      <c r="E347" s="256" t="s">
        <v>21</v>
      </c>
      <c r="F347" s="503">
        <v>1950</v>
      </c>
      <c r="G347" s="139"/>
      <c r="H347" s="152"/>
      <c r="I347" s="505"/>
      <c r="J347" s="139"/>
    </row>
    <row r="348" spans="1:10" ht="13.5" customHeight="1" x14ac:dyDescent="0.2">
      <c r="A348" s="504">
        <v>417</v>
      </c>
      <c r="B348" s="139" t="s">
        <v>307</v>
      </c>
      <c r="C348" s="501" t="s">
        <v>4205</v>
      </c>
      <c r="D348" s="502" t="s">
        <v>20</v>
      </c>
      <c r="E348" s="256" t="s">
        <v>21</v>
      </c>
      <c r="F348" s="503">
        <v>1955</v>
      </c>
      <c r="G348" s="139"/>
      <c r="H348" s="152"/>
      <c r="I348" s="505"/>
      <c r="J348" s="139"/>
    </row>
    <row r="349" spans="1:10" ht="13.5" customHeight="1" x14ac:dyDescent="0.2">
      <c r="A349" s="504">
        <v>418</v>
      </c>
      <c r="B349" s="139" t="s">
        <v>308</v>
      </c>
      <c r="C349" s="501" t="s">
        <v>4205</v>
      </c>
      <c r="D349" s="502" t="s">
        <v>20</v>
      </c>
      <c r="E349" s="256" t="s">
        <v>23</v>
      </c>
      <c r="F349" s="503">
        <v>1965</v>
      </c>
      <c r="G349" s="139"/>
      <c r="H349" s="152"/>
      <c r="I349" s="505"/>
      <c r="J349" s="139"/>
    </row>
    <row r="350" spans="1:10" ht="13.5" customHeight="1" x14ac:dyDescent="0.2">
      <c r="A350" s="504">
        <v>419</v>
      </c>
      <c r="B350" s="139" t="s">
        <v>309</v>
      </c>
      <c r="C350" s="501" t="s">
        <v>4205</v>
      </c>
      <c r="D350" s="502" t="s">
        <v>20</v>
      </c>
      <c r="E350" s="256" t="s">
        <v>23</v>
      </c>
      <c r="F350" s="503">
        <v>1966</v>
      </c>
      <c r="G350" s="139"/>
      <c r="H350" s="152"/>
      <c r="I350" s="505"/>
      <c r="J350" s="139"/>
    </row>
    <row r="351" spans="1:10" ht="13.5" customHeight="1" x14ac:dyDescent="0.2">
      <c r="A351" s="504">
        <v>420</v>
      </c>
      <c r="B351" s="139" t="s">
        <v>310</v>
      </c>
      <c r="C351" s="501" t="s">
        <v>4205</v>
      </c>
      <c r="D351" s="502" t="s">
        <v>20</v>
      </c>
      <c r="E351" s="256" t="s">
        <v>23</v>
      </c>
      <c r="F351" s="503">
        <v>1963</v>
      </c>
      <c r="G351" s="139"/>
      <c r="H351" s="152"/>
      <c r="I351" s="505"/>
      <c r="J351" s="139"/>
    </row>
    <row r="352" spans="1:10" ht="13.5" customHeight="1" x14ac:dyDescent="0.2">
      <c r="A352" s="504">
        <v>421</v>
      </c>
      <c r="B352" s="139" t="s">
        <v>311</v>
      </c>
      <c r="C352" s="501" t="s">
        <v>4205</v>
      </c>
      <c r="D352" s="502" t="s">
        <v>20</v>
      </c>
      <c r="E352" s="256" t="s">
        <v>23</v>
      </c>
      <c r="F352" s="503">
        <v>1963</v>
      </c>
      <c r="G352" s="139"/>
      <c r="H352" s="152"/>
      <c r="I352" s="505"/>
      <c r="J352" s="139"/>
    </row>
    <row r="353" spans="1:10" ht="13.5" customHeight="1" x14ac:dyDescent="0.2">
      <c r="A353" s="504">
        <v>422</v>
      </c>
      <c r="B353" s="139" t="s">
        <v>312</v>
      </c>
      <c r="C353" s="501" t="s">
        <v>4205</v>
      </c>
      <c r="D353" s="502" t="s">
        <v>20</v>
      </c>
      <c r="E353" s="256" t="s">
        <v>4234</v>
      </c>
      <c r="F353" s="503">
        <v>1955</v>
      </c>
      <c r="G353" s="139"/>
      <c r="H353" s="152"/>
      <c r="I353" s="505"/>
      <c r="J353" s="139"/>
    </row>
    <row r="354" spans="1:10" ht="13.5" customHeight="1" x14ac:dyDescent="0.2">
      <c r="A354" s="504">
        <v>423</v>
      </c>
      <c r="B354" s="139" t="s">
        <v>313</v>
      </c>
      <c r="C354" s="501" t="s">
        <v>4205</v>
      </c>
      <c r="D354" s="502" t="s">
        <v>20</v>
      </c>
      <c r="E354" s="256" t="s">
        <v>33</v>
      </c>
      <c r="F354" s="503">
        <v>1963</v>
      </c>
      <c r="G354" s="139"/>
      <c r="H354" s="152"/>
      <c r="I354" s="505"/>
      <c r="J354" s="139"/>
    </row>
    <row r="355" spans="1:10" ht="13.5" customHeight="1" x14ac:dyDescent="0.2">
      <c r="A355" s="504">
        <v>424</v>
      </c>
      <c r="B355" s="139" t="s">
        <v>314</v>
      </c>
      <c r="C355" s="501" t="s">
        <v>4205</v>
      </c>
      <c r="D355" s="502" t="s">
        <v>20</v>
      </c>
      <c r="E355" s="256" t="s">
        <v>23</v>
      </c>
      <c r="F355" s="503">
        <v>1963</v>
      </c>
      <c r="G355" s="139"/>
      <c r="H355" s="152"/>
      <c r="I355" s="505"/>
      <c r="J355" s="139"/>
    </row>
    <row r="356" spans="1:10" ht="13.5" customHeight="1" x14ac:dyDescent="0.2">
      <c r="A356" s="504">
        <v>426</v>
      </c>
      <c r="B356" s="139" t="s">
        <v>315</v>
      </c>
      <c r="C356" s="501" t="s">
        <v>4205</v>
      </c>
      <c r="D356" s="502" t="s">
        <v>20</v>
      </c>
      <c r="E356" s="256" t="s">
        <v>21</v>
      </c>
      <c r="F356" s="503">
        <v>1961</v>
      </c>
      <c r="G356" s="139"/>
      <c r="H356" s="152"/>
      <c r="I356" s="505"/>
      <c r="J356" s="139"/>
    </row>
    <row r="357" spans="1:10" ht="13.5" customHeight="1" x14ac:dyDescent="0.2">
      <c r="A357" s="504">
        <v>427</v>
      </c>
      <c r="B357" s="139" t="s">
        <v>316</v>
      </c>
      <c r="C357" s="501" t="s">
        <v>4205</v>
      </c>
      <c r="D357" s="502" t="s">
        <v>20</v>
      </c>
      <c r="E357" s="256" t="s">
        <v>21</v>
      </c>
      <c r="F357" s="503">
        <v>1951</v>
      </c>
      <c r="G357" s="139"/>
      <c r="H357" s="152"/>
      <c r="I357" s="505"/>
      <c r="J357" s="139"/>
    </row>
    <row r="358" spans="1:10" ht="13.5" customHeight="1" x14ac:dyDescent="0.2">
      <c r="A358" s="504">
        <v>428</v>
      </c>
      <c r="B358" s="139" t="s">
        <v>317</v>
      </c>
      <c r="C358" s="501" t="s">
        <v>4205</v>
      </c>
      <c r="D358" s="502" t="s">
        <v>20</v>
      </c>
      <c r="E358" s="256" t="s">
        <v>21</v>
      </c>
      <c r="F358" s="503">
        <v>1957</v>
      </c>
      <c r="G358" s="139"/>
      <c r="H358" s="152"/>
      <c r="I358" s="505"/>
      <c r="J358" s="139"/>
    </row>
    <row r="359" spans="1:10" ht="13.5" customHeight="1" x14ac:dyDescent="0.2">
      <c r="A359" s="504">
        <v>429</v>
      </c>
      <c r="B359" s="139" t="s">
        <v>318</v>
      </c>
      <c r="C359" s="501" t="s">
        <v>4205</v>
      </c>
      <c r="D359" s="502" t="s">
        <v>20</v>
      </c>
      <c r="E359" s="256" t="s">
        <v>21</v>
      </c>
      <c r="F359" s="503">
        <v>1959</v>
      </c>
      <c r="G359" s="139"/>
      <c r="H359" s="152"/>
      <c r="I359" s="505"/>
      <c r="J359" s="139"/>
    </row>
    <row r="360" spans="1:10" ht="13.5" customHeight="1" x14ac:dyDescent="0.2">
      <c r="A360" s="504">
        <v>431</v>
      </c>
      <c r="B360" s="139" t="s">
        <v>319</v>
      </c>
      <c r="C360" s="501" t="s">
        <v>4205</v>
      </c>
      <c r="D360" s="502" t="s">
        <v>20</v>
      </c>
      <c r="E360" s="256" t="s">
        <v>21</v>
      </c>
      <c r="F360" s="503">
        <v>1957</v>
      </c>
      <c r="G360" s="139"/>
      <c r="H360" s="152"/>
      <c r="I360" s="505"/>
      <c r="J360" s="139"/>
    </row>
    <row r="361" spans="1:10" ht="13.5" customHeight="1" x14ac:dyDescent="0.2">
      <c r="A361" s="504">
        <v>432</v>
      </c>
      <c r="B361" s="139" t="s">
        <v>320</v>
      </c>
      <c r="C361" s="139" t="s">
        <v>4084</v>
      </c>
      <c r="D361" s="502" t="s">
        <v>20</v>
      </c>
      <c r="E361" s="256" t="s">
        <v>21</v>
      </c>
      <c r="F361" s="503">
        <v>1952</v>
      </c>
      <c r="G361" s="139"/>
      <c r="H361" s="152"/>
      <c r="I361" s="505">
        <v>1</v>
      </c>
      <c r="J361" s="139"/>
    </row>
    <row r="362" spans="1:10" ht="13.5" customHeight="1" x14ac:dyDescent="0.2">
      <c r="A362" s="504">
        <v>434</v>
      </c>
      <c r="B362" s="139" t="s">
        <v>321</v>
      </c>
      <c r="C362" s="139" t="s">
        <v>880</v>
      </c>
      <c r="D362" s="502">
        <v>1</v>
      </c>
      <c r="E362" s="256" t="s">
        <v>21</v>
      </c>
      <c r="F362" s="503">
        <v>1959</v>
      </c>
      <c r="G362" s="139"/>
      <c r="H362" s="152"/>
      <c r="I362" s="505">
        <v>1</v>
      </c>
      <c r="J362" s="139"/>
    </row>
    <row r="363" spans="1:10" ht="13.5" customHeight="1" x14ac:dyDescent="0.2">
      <c r="A363" s="504">
        <v>435</v>
      </c>
      <c r="B363" s="139" t="s">
        <v>322</v>
      </c>
      <c r="C363" s="501" t="s">
        <v>4205</v>
      </c>
      <c r="D363" s="502" t="s">
        <v>20</v>
      </c>
      <c r="E363" s="256" t="s">
        <v>21</v>
      </c>
      <c r="F363" s="503">
        <v>1956</v>
      </c>
      <c r="G363" s="139"/>
      <c r="H363" s="152"/>
      <c r="I363" s="505"/>
      <c r="J363" s="139"/>
    </row>
    <row r="364" spans="1:10" ht="13.5" customHeight="1" x14ac:dyDescent="0.2">
      <c r="A364" s="504">
        <v>436</v>
      </c>
      <c r="B364" s="139" t="s">
        <v>323</v>
      </c>
      <c r="C364" s="501" t="s">
        <v>4205</v>
      </c>
      <c r="D364" s="502" t="s">
        <v>20</v>
      </c>
      <c r="E364" s="256" t="s">
        <v>21</v>
      </c>
      <c r="F364" s="503">
        <v>1951</v>
      </c>
      <c r="G364" s="139"/>
      <c r="H364" s="152"/>
      <c r="I364" s="505"/>
      <c r="J364" s="139"/>
    </row>
    <row r="365" spans="1:10" ht="13.5" customHeight="1" x14ac:dyDescent="0.2">
      <c r="A365" s="504">
        <v>437</v>
      </c>
      <c r="B365" s="139" t="s">
        <v>324</v>
      </c>
      <c r="C365" s="501" t="s">
        <v>4205</v>
      </c>
      <c r="D365" s="502" t="s">
        <v>20</v>
      </c>
      <c r="E365" s="256" t="s">
        <v>21</v>
      </c>
      <c r="F365" s="503">
        <v>1960</v>
      </c>
      <c r="G365" s="139"/>
      <c r="H365" s="152"/>
      <c r="I365" s="505"/>
      <c r="J365" s="139"/>
    </row>
    <row r="366" spans="1:10" ht="13.5" customHeight="1" x14ac:dyDescent="0.2">
      <c r="A366" s="504">
        <v>438</v>
      </c>
      <c r="B366" s="139" t="s">
        <v>325</v>
      </c>
      <c r="C366" s="501" t="s">
        <v>4205</v>
      </c>
      <c r="D366" s="502" t="s">
        <v>20</v>
      </c>
      <c r="E366" s="256" t="s">
        <v>21</v>
      </c>
      <c r="F366" s="503">
        <v>1951</v>
      </c>
      <c r="G366" s="139"/>
      <c r="H366" s="152"/>
      <c r="I366" s="505"/>
      <c r="J366" s="139"/>
    </row>
    <row r="367" spans="1:10" ht="13.5" customHeight="1" x14ac:dyDescent="0.2">
      <c r="A367" s="504">
        <v>439</v>
      </c>
      <c r="B367" s="139" t="s">
        <v>326</v>
      </c>
      <c r="C367" s="501" t="s">
        <v>4205</v>
      </c>
      <c r="D367" s="502" t="s">
        <v>20</v>
      </c>
      <c r="E367" s="256" t="s">
        <v>21</v>
      </c>
      <c r="F367" s="503">
        <v>1947</v>
      </c>
      <c r="G367" s="139"/>
      <c r="H367" s="152"/>
      <c r="I367" s="505"/>
      <c r="J367" s="139"/>
    </row>
    <row r="368" spans="1:10" ht="13.5" customHeight="1" x14ac:dyDescent="0.2">
      <c r="A368" s="504">
        <v>440</v>
      </c>
      <c r="B368" s="139" t="s">
        <v>327</v>
      </c>
      <c r="C368" s="501" t="s">
        <v>4205</v>
      </c>
      <c r="D368" s="502" t="s">
        <v>20</v>
      </c>
      <c r="E368" s="256" t="s">
        <v>21</v>
      </c>
      <c r="F368" s="503">
        <v>1960</v>
      </c>
      <c r="G368" s="139"/>
      <c r="H368" s="152"/>
      <c r="I368" s="505"/>
      <c r="J368" s="139"/>
    </row>
    <row r="369" spans="1:10" ht="13.5" customHeight="1" x14ac:dyDescent="0.2">
      <c r="A369" s="504">
        <v>441</v>
      </c>
      <c r="B369" s="139" t="s">
        <v>328</v>
      </c>
      <c r="C369" s="501" t="s">
        <v>4205</v>
      </c>
      <c r="D369" s="502" t="s">
        <v>20</v>
      </c>
      <c r="E369" s="256" t="s">
        <v>21</v>
      </c>
      <c r="F369" s="503">
        <v>1953</v>
      </c>
      <c r="G369" s="139"/>
      <c r="H369" s="152"/>
      <c r="I369" s="505"/>
      <c r="J369" s="139"/>
    </row>
    <row r="370" spans="1:10" ht="13.5" customHeight="1" x14ac:dyDescent="0.2">
      <c r="A370" s="504">
        <v>442</v>
      </c>
      <c r="B370" s="139" t="s">
        <v>329</v>
      </c>
      <c r="C370" s="501" t="s">
        <v>4205</v>
      </c>
      <c r="D370" s="502" t="s">
        <v>20</v>
      </c>
      <c r="E370" s="256" t="s">
        <v>21</v>
      </c>
      <c r="F370" s="503">
        <v>1962</v>
      </c>
      <c r="G370" s="139"/>
      <c r="H370" s="152"/>
      <c r="I370" s="505"/>
      <c r="J370" s="139"/>
    </row>
    <row r="371" spans="1:10" ht="13.5" customHeight="1" x14ac:dyDescent="0.2">
      <c r="A371" s="504">
        <v>443</v>
      </c>
      <c r="B371" s="139" t="s">
        <v>330</v>
      </c>
      <c r="C371" s="501" t="s">
        <v>4205</v>
      </c>
      <c r="D371" s="502" t="s">
        <v>20</v>
      </c>
      <c r="E371" s="256" t="s">
        <v>21</v>
      </c>
      <c r="F371" s="503">
        <v>1956</v>
      </c>
      <c r="G371" s="139"/>
      <c r="H371" s="152"/>
      <c r="I371" s="505"/>
      <c r="J371" s="139"/>
    </row>
    <row r="372" spans="1:10" ht="13.5" customHeight="1" x14ac:dyDescent="0.2">
      <c r="A372" s="504">
        <v>444</v>
      </c>
      <c r="B372" s="139" t="s">
        <v>273</v>
      </c>
      <c r="C372" s="501" t="s">
        <v>4205</v>
      </c>
      <c r="D372" s="502" t="s">
        <v>20</v>
      </c>
      <c r="E372" s="256" t="s">
        <v>21</v>
      </c>
      <c r="F372" s="503">
        <v>1961</v>
      </c>
      <c r="G372" s="139"/>
      <c r="H372" s="152"/>
      <c r="I372" s="505"/>
      <c r="J372" s="139"/>
    </row>
    <row r="373" spans="1:10" ht="13.5" customHeight="1" x14ac:dyDescent="0.2">
      <c r="A373" s="504">
        <v>445</v>
      </c>
      <c r="B373" s="139" t="s">
        <v>331</v>
      </c>
      <c r="C373" s="501" t="s">
        <v>4205</v>
      </c>
      <c r="D373" s="502" t="s">
        <v>20</v>
      </c>
      <c r="E373" s="256" t="s">
        <v>21</v>
      </c>
      <c r="F373" s="503">
        <v>1948</v>
      </c>
      <c r="G373" s="139"/>
      <c r="H373" s="152"/>
      <c r="I373" s="505"/>
      <c r="J373" s="139"/>
    </row>
    <row r="374" spans="1:10" ht="13.5" customHeight="1" x14ac:dyDescent="0.2">
      <c r="A374" s="504">
        <v>446</v>
      </c>
      <c r="B374" s="139" t="s">
        <v>332</v>
      </c>
      <c r="C374" s="501" t="s">
        <v>4205</v>
      </c>
      <c r="D374" s="502" t="s">
        <v>20</v>
      </c>
      <c r="E374" s="256" t="s">
        <v>21</v>
      </c>
      <c r="F374" s="503">
        <v>1960</v>
      </c>
      <c r="G374" s="139"/>
      <c r="H374" s="152"/>
      <c r="I374" s="505"/>
      <c r="J374" s="139"/>
    </row>
    <row r="375" spans="1:10" ht="13.5" customHeight="1" x14ac:dyDescent="0.2">
      <c r="A375" s="504">
        <v>447</v>
      </c>
      <c r="B375" s="139" t="s">
        <v>333</v>
      </c>
      <c r="C375" s="501" t="s">
        <v>4205</v>
      </c>
      <c r="D375" s="502" t="s">
        <v>20</v>
      </c>
      <c r="E375" s="256" t="s">
        <v>21</v>
      </c>
      <c r="F375" s="503">
        <v>1956</v>
      </c>
      <c r="G375" s="139"/>
      <c r="H375" s="152"/>
      <c r="I375" s="505"/>
      <c r="J375" s="139"/>
    </row>
    <row r="376" spans="1:10" ht="13.5" customHeight="1" x14ac:dyDescent="0.2">
      <c r="A376" s="504">
        <v>448</v>
      </c>
      <c r="B376" s="139" t="s">
        <v>334</v>
      </c>
      <c r="C376" s="501" t="s">
        <v>4205</v>
      </c>
      <c r="D376" s="502" t="s">
        <v>20</v>
      </c>
      <c r="E376" s="256" t="s">
        <v>21</v>
      </c>
      <c r="F376" s="503">
        <v>1959</v>
      </c>
      <c r="G376" s="139"/>
      <c r="H376" s="152"/>
      <c r="I376" s="505"/>
      <c r="J376" s="139"/>
    </row>
    <row r="377" spans="1:10" ht="13.5" customHeight="1" x14ac:dyDescent="0.2">
      <c r="A377" s="504">
        <v>450</v>
      </c>
      <c r="B377" s="139" t="s">
        <v>335</v>
      </c>
      <c r="C377" s="501" t="s">
        <v>4205</v>
      </c>
      <c r="D377" s="502" t="s">
        <v>20</v>
      </c>
      <c r="E377" s="256" t="s">
        <v>21</v>
      </c>
      <c r="F377" s="503">
        <v>1962</v>
      </c>
      <c r="G377" s="139"/>
      <c r="H377" s="152"/>
      <c r="I377" s="505"/>
      <c r="J377" s="139"/>
    </row>
    <row r="378" spans="1:10" ht="13.5" customHeight="1" x14ac:dyDescent="0.2">
      <c r="A378" s="504">
        <v>451</v>
      </c>
      <c r="B378" s="139" t="s">
        <v>336</v>
      </c>
      <c r="C378" s="501" t="s">
        <v>4205</v>
      </c>
      <c r="D378" s="502" t="s">
        <v>20</v>
      </c>
      <c r="E378" s="256" t="s">
        <v>21</v>
      </c>
      <c r="F378" s="503">
        <v>1961</v>
      </c>
      <c r="G378" s="139"/>
      <c r="H378" s="152"/>
      <c r="I378" s="505"/>
      <c r="J378" s="139"/>
    </row>
    <row r="379" spans="1:10" ht="13.5" customHeight="1" x14ac:dyDescent="0.2">
      <c r="A379" s="504">
        <v>452</v>
      </c>
      <c r="B379" s="139" t="s">
        <v>337</v>
      </c>
      <c r="C379" s="501" t="s">
        <v>4205</v>
      </c>
      <c r="D379" s="502" t="s">
        <v>20</v>
      </c>
      <c r="E379" s="256" t="s">
        <v>21</v>
      </c>
      <c r="F379" s="503">
        <v>1961</v>
      </c>
      <c r="G379" s="139"/>
      <c r="H379" s="152"/>
      <c r="I379" s="505"/>
      <c r="J379" s="139"/>
    </row>
    <row r="380" spans="1:10" ht="13.5" customHeight="1" x14ac:dyDescent="0.2">
      <c r="A380" s="504">
        <v>453</v>
      </c>
      <c r="B380" s="139" t="s">
        <v>338</v>
      </c>
      <c r="C380" s="501" t="s">
        <v>4205</v>
      </c>
      <c r="D380" s="502" t="s">
        <v>20</v>
      </c>
      <c r="E380" s="256" t="s">
        <v>21</v>
      </c>
      <c r="F380" s="503">
        <v>1958</v>
      </c>
      <c r="G380" s="139"/>
      <c r="H380" s="152"/>
      <c r="I380" s="505"/>
      <c r="J380" s="139"/>
    </row>
    <row r="381" spans="1:10" ht="13.5" customHeight="1" x14ac:dyDescent="0.2">
      <c r="A381" s="504">
        <v>454</v>
      </c>
      <c r="B381" s="139" t="s">
        <v>339</v>
      </c>
      <c r="C381" s="501" t="s">
        <v>4205</v>
      </c>
      <c r="D381" s="502" t="s">
        <v>20</v>
      </c>
      <c r="E381" s="256" t="s">
        <v>21</v>
      </c>
      <c r="F381" s="503">
        <v>1961</v>
      </c>
      <c r="G381" s="139"/>
      <c r="H381" s="152"/>
      <c r="I381" s="505"/>
      <c r="J381" s="139"/>
    </row>
    <row r="382" spans="1:10" ht="13.5" customHeight="1" x14ac:dyDescent="0.2">
      <c r="A382" s="504">
        <v>455</v>
      </c>
      <c r="B382" s="139" t="s">
        <v>340</v>
      </c>
      <c r="C382" s="501" t="s">
        <v>4205</v>
      </c>
      <c r="D382" s="502" t="s">
        <v>20</v>
      </c>
      <c r="E382" s="256" t="s">
        <v>23</v>
      </c>
      <c r="F382" s="503">
        <v>1964</v>
      </c>
      <c r="G382" s="139"/>
      <c r="H382" s="152"/>
      <c r="I382" s="505"/>
      <c r="J382" s="139"/>
    </row>
    <row r="383" spans="1:10" ht="13.5" customHeight="1" x14ac:dyDescent="0.2">
      <c r="A383" s="504">
        <v>456</v>
      </c>
      <c r="B383" s="139" t="s">
        <v>341</v>
      </c>
      <c r="C383" s="501" t="s">
        <v>4205</v>
      </c>
      <c r="D383" s="502" t="s">
        <v>20</v>
      </c>
      <c r="E383" s="256" t="s">
        <v>21</v>
      </c>
      <c r="F383" s="503">
        <v>1960</v>
      </c>
      <c r="G383" s="139"/>
      <c r="H383" s="152"/>
      <c r="I383" s="505"/>
      <c r="J383" s="139"/>
    </row>
    <row r="384" spans="1:10" ht="13.5" customHeight="1" x14ac:dyDescent="0.2">
      <c r="A384" s="504">
        <v>457</v>
      </c>
      <c r="B384" s="139" t="s">
        <v>342</v>
      </c>
      <c r="C384" s="501" t="s">
        <v>4205</v>
      </c>
      <c r="D384" s="502" t="s">
        <v>20</v>
      </c>
      <c r="E384" s="256" t="s">
        <v>21</v>
      </c>
      <c r="F384" s="503">
        <v>1960</v>
      </c>
      <c r="G384" s="139"/>
      <c r="H384" s="152"/>
      <c r="I384" s="505"/>
      <c r="J384" s="139"/>
    </row>
    <row r="385" spans="1:10" ht="13.5" customHeight="1" x14ac:dyDescent="0.2">
      <c r="A385" s="504">
        <v>458</v>
      </c>
      <c r="B385" s="139" t="s">
        <v>343</v>
      </c>
      <c r="C385" s="501" t="s">
        <v>4205</v>
      </c>
      <c r="D385" s="502" t="s">
        <v>20</v>
      </c>
      <c r="E385" s="256" t="s">
        <v>23</v>
      </c>
      <c r="F385" s="503">
        <v>1963</v>
      </c>
      <c r="G385" s="139"/>
      <c r="H385" s="152"/>
      <c r="I385" s="505"/>
      <c r="J385" s="139"/>
    </row>
    <row r="386" spans="1:10" ht="13.5" customHeight="1" x14ac:dyDescent="0.2">
      <c r="A386" s="504">
        <v>459</v>
      </c>
      <c r="B386" s="139" t="s">
        <v>344</v>
      </c>
      <c r="C386" s="501" t="s">
        <v>4205</v>
      </c>
      <c r="D386" s="502" t="s">
        <v>20</v>
      </c>
      <c r="E386" s="256" t="s">
        <v>21</v>
      </c>
      <c r="F386" s="503">
        <v>1962</v>
      </c>
      <c r="G386" s="139"/>
      <c r="H386" s="152"/>
      <c r="I386" s="505"/>
      <c r="J386" s="139"/>
    </row>
    <row r="387" spans="1:10" ht="13.5" customHeight="1" x14ac:dyDescent="0.2">
      <c r="A387" s="504">
        <v>460</v>
      </c>
      <c r="B387" s="139" t="s">
        <v>345</v>
      </c>
      <c r="C387" s="501" t="s">
        <v>4205</v>
      </c>
      <c r="D387" s="502" t="s">
        <v>20</v>
      </c>
      <c r="E387" s="256" t="s">
        <v>21</v>
      </c>
      <c r="F387" s="503">
        <v>1960</v>
      </c>
      <c r="G387" s="139"/>
      <c r="H387" s="152"/>
      <c r="I387" s="505"/>
      <c r="J387" s="139"/>
    </row>
    <row r="388" spans="1:10" ht="13.5" customHeight="1" x14ac:dyDescent="0.2">
      <c r="A388" s="504">
        <v>461</v>
      </c>
      <c r="B388" s="139" t="s">
        <v>4236</v>
      </c>
      <c r="C388" s="139" t="s">
        <v>4082</v>
      </c>
      <c r="D388" s="502" t="s">
        <v>20</v>
      </c>
      <c r="E388" s="256" t="s">
        <v>21</v>
      </c>
      <c r="F388" s="503">
        <v>1956</v>
      </c>
      <c r="G388" s="139"/>
      <c r="H388" s="152"/>
      <c r="I388" s="505"/>
      <c r="J388" s="139"/>
    </row>
    <row r="389" spans="1:10" ht="13.5" customHeight="1" x14ac:dyDescent="0.2">
      <c r="A389" s="504">
        <v>462</v>
      </c>
      <c r="B389" s="139" t="s">
        <v>4237</v>
      </c>
      <c r="C389" s="501" t="s">
        <v>4205</v>
      </c>
      <c r="D389" s="502" t="s">
        <v>20</v>
      </c>
      <c r="E389" s="256" t="s">
        <v>21</v>
      </c>
      <c r="F389" s="503">
        <v>1953</v>
      </c>
      <c r="G389" s="139"/>
      <c r="H389" s="152"/>
      <c r="I389" s="505"/>
      <c r="J389" s="139"/>
    </row>
    <row r="390" spans="1:10" ht="13.5" customHeight="1" x14ac:dyDescent="0.2">
      <c r="A390" s="504">
        <v>463</v>
      </c>
      <c r="B390" s="139" t="s">
        <v>346</v>
      </c>
      <c r="C390" s="501" t="s">
        <v>4205</v>
      </c>
      <c r="D390" s="502" t="s">
        <v>20</v>
      </c>
      <c r="E390" s="256" t="s">
        <v>33</v>
      </c>
      <c r="F390" s="503">
        <v>1964</v>
      </c>
      <c r="G390" s="139"/>
      <c r="H390" s="152"/>
      <c r="I390" s="505"/>
      <c r="J390" s="139"/>
    </row>
    <row r="391" spans="1:10" ht="13.5" customHeight="1" x14ac:dyDescent="0.2">
      <c r="A391" s="504">
        <v>464</v>
      </c>
      <c r="B391" s="139" t="s">
        <v>347</v>
      </c>
      <c r="C391" s="501" t="s">
        <v>4205</v>
      </c>
      <c r="D391" s="502" t="s">
        <v>20</v>
      </c>
      <c r="E391" s="256" t="s">
        <v>33</v>
      </c>
      <c r="F391" s="503">
        <v>1963</v>
      </c>
      <c r="G391" s="139"/>
      <c r="H391" s="152"/>
      <c r="I391" s="505"/>
      <c r="J391" s="139"/>
    </row>
    <row r="392" spans="1:10" ht="13.5" customHeight="1" x14ac:dyDescent="0.2">
      <c r="A392" s="504">
        <v>465</v>
      </c>
      <c r="B392" s="139" t="s">
        <v>3201</v>
      </c>
      <c r="C392" s="501" t="s">
        <v>4205</v>
      </c>
      <c r="D392" s="502" t="s">
        <v>20</v>
      </c>
      <c r="E392" s="256" t="s">
        <v>23</v>
      </c>
      <c r="F392" s="503">
        <v>1964</v>
      </c>
      <c r="G392" s="139"/>
      <c r="H392" s="152"/>
      <c r="I392" s="505"/>
      <c r="J392" s="139"/>
    </row>
    <row r="393" spans="1:10" ht="13.5" customHeight="1" x14ac:dyDescent="0.2">
      <c r="A393" s="504">
        <v>466</v>
      </c>
      <c r="B393" s="139" t="s">
        <v>3515</v>
      </c>
      <c r="C393" s="501" t="s">
        <v>4205</v>
      </c>
      <c r="D393" s="502" t="s">
        <v>20</v>
      </c>
      <c r="E393" s="256" t="s">
        <v>21</v>
      </c>
      <c r="F393" s="503">
        <v>1961</v>
      </c>
      <c r="G393" s="139"/>
      <c r="H393" s="152"/>
      <c r="I393" s="505"/>
      <c r="J393" s="139"/>
    </row>
    <row r="394" spans="1:10" ht="13.5" customHeight="1" x14ac:dyDescent="0.2">
      <c r="A394" s="504">
        <v>467</v>
      </c>
      <c r="B394" s="139" t="s">
        <v>348</v>
      </c>
      <c r="C394" s="501" t="s">
        <v>4205</v>
      </c>
      <c r="D394" s="502" t="s">
        <v>20</v>
      </c>
      <c r="E394" s="256" t="s">
        <v>21</v>
      </c>
      <c r="F394" s="503">
        <v>1953</v>
      </c>
      <c r="G394" s="139"/>
      <c r="H394" s="152"/>
      <c r="I394" s="505"/>
      <c r="J394" s="139"/>
    </row>
    <row r="395" spans="1:10" ht="13.5" customHeight="1" x14ac:dyDescent="0.2">
      <c r="A395" s="504">
        <v>468</v>
      </c>
      <c r="B395" s="139" t="s">
        <v>349</v>
      </c>
      <c r="C395" s="501" t="s">
        <v>4205</v>
      </c>
      <c r="D395" s="502" t="s">
        <v>20</v>
      </c>
      <c r="E395" s="256" t="s">
        <v>4234</v>
      </c>
      <c r="F395" s="503">
        <v>1956</v>
      </c>
      <c r="G395" s="139"/>
      <c r="H395" s="152"/>
      <c r="I395" s="505"/>
      <c r="J395" s="139"/>
    </row>
    <row r="396" spans="1:10" ht="13.5" customHeight="1" x14ac:dyDescent="0.2">
      <c r="A396" s="504">
        <v>469</v>
      </c>
      <c r="B396" s="139" t="s">
        <v>350</v>
      </c>
      <c r="C396" s="501" t="s">
        <v>4205</v>
      </c>
      <c r="D396" s="502" t="s">
        <v>20</v>
      </c>
      <c r="E396" s="256" t="s">
        <v>4234</v>
      </c>
      <c r="F396" s="503">
        <v>1956</v>
      </c>
      <c r="G396" s="139"/>
      <c r="H396" s="152"/>
      <c r="I396" s="505"/>
      <c r="J396" s="139"/>
    </row>
    <row r="397" spans="1:10" ht="13.5" customHeight="1" x14ac:dyDescent="0.2">
      <c r="A397" s="504">
        <v>470</v>
      </c>
      <c r="B397" s="139" t="s">
        <v>351</v>
      </c>
      <c r="C397" s="501" t="s">
        <v>4205</v>
      </c>
      <c r="D397" s="502" t="s">
        <v>20</v>
      </c>
      <c r="E397" s="256" t="s">
        <v>4234</v>
      </c>
      <c r="F397" s="503">
        <v>1962</v>
      </c>
      <c r="G397" s="139"/>
      <c r="H397" s="152"/>
      <c r="I397" s="505"/>
      <c r="J397" s="139"/>
    </row>
    <row r="398" spans="1:10" ht="13.5" customHeight="1" x14ac:dyDescent="0.2">
      <c r="A398" s="504">
        <v>471</v>
      </c>
      <c r="B398" s="139" t="s">
        <v>352</v>
      </c>
      <c r="C398" s="501" t="s">
        <v>4205</v>
      </c>
      <c r="D398" s="502" t="s">
        <v>20</v>
      </c>
      <c r="E398" s="256" t="s">
        <v>21</v>
      </c>
      <c r="F398" s="503">
        <v>1961</v>
      </c>
      <c r="G398" s="139"/>
      <c r="H398" s="152"/>
      <c r="I398" s="505"/>
      <c r="J398" s="139"/>
    </row>
    <row r="399" spans="1:10" ht="13.5" customHeight="1" x14ac:dyDescent="0.2">
      <c r="A399" s="504">
        <v>472</v>
      </c>
      <c r="B399" s="139" t="s">
        <v>353</v>
      </c>
      <c r="C399" s="501" t="s">
        <v>4205</v>
      </c>
      <c r="D399" s="502" t="s">
        <v>20</v>
      </c>
      <c r="E399" s="256" t="s">
        <v>21</v>
      </c>
      <c r="F399" s="503">
        <v>1954</v>
      </c>
      <c r="G399" s="139"/>
      <c r="H399" s="152"/>
      <c r="I399" s="505"/>
      <c r="J399" s="139"/>
    </row>
    <row r="400" spans="1:10" ht="13.5" customHeight="1" x14ac:dyDescent="0.2">
      <c r="A400" s="504">
        <v>473</v>
      </c>
      <c r="B400" s="139" t="s">
        <v>354</v>
      </c>
      <c r="C400" s="501" t="s">
        <v>4205</v>
      </c>
      <c r="D400" s="502" t="s">
        <v>20</v>
      </c>
      <c r="E400" s="256" t="s">
        <v>4234</v>
      </c>
      <c r="F400" s="503">
        <v>1958</v>
      </c>
      <c r="G400" s="139"/>
      <c r="H400" s="152"/>
      <c r="I400" s="505"/>
      <c r="J400" s="139"/>
    </row>
    <row r="401" spans="1:10" ht="13.5" customHeight="1" x14ac:dyDescent="0.2">
      <c r="A401" s="504">
        <v>474</v>
      </c>
      <c r="B401" s="139" t="s">
        <v>355</v>
      </c>
      <c r="C401" s="139" t="s">
        <v>198</v>
      </c>
      <c r="D401" s="502">
        <v>3</v>
      </c>
      <c r="E401" s="256" t="s">
        <v>21</v>
      </c>
      <c r="F401" s="503">
        <v>1952</v>
      </c>
      <c r="G401" s="139"/>
      <c r="H401" s="152"/>
      <c r="I401" s="505"/>
      <c r="J401" s="139"/>
    </row>
    <row r="402" spans="1:10" ht="13.5" customHeight="1" x14ac:dyDescent="0.2">
      <c r="A402" s="504">
        <v>475</v>
      </c>
      <c r="B402" s="139" t="s">
        <v>356</v>
      </c>
      <c r="C402" s="139" t="s">
        <v>357</v>
      </c>
      <c r="D402" s="502" t="s">
        <v>76</v>
      </c>
      <c r="E402" s="256" t="s">
        <v>21</v>
      </c>
      <c r="F402" s="503">
        <v>1961</v>
      </c>
      <c r="G402" s="139"/>
      <c r="H402" s="152"/>
      <c r="I402" s="505">
        <v>1</v>
      </c>
      <c r="J402" s="139"/>
    </row>
    <row r="403" spans="1:10" ht="13.5" customHeight="1" x14ac:dyDescent="0.2">
      <c r="A403" s="504">
        <v>476</v>
      </c>
      <c r="B403" s="139" t="s">
        <v>358</v>
      </c>
      <c r="C403" s="501" t="s">
        <v>4205</v>
      </c>
      <c r="D403" s="502" t="s">
        <v>20</v>
      </c>
      <c r="E403" s="256" t="s">
        <v>4234</v>
      </c>
      <c r="F403" s="503">
        <v>1960</v>
      </c>
      <c r="G403" s="139"/>
      <c r="H403" s="152"/>
      <c r="I403" s="505"/>
      <c r="J403" s="139"/>
    </row>
    <row r="404" spans="1:10" ht="13.5" customHeight="1" x14ac:dyDescent="0.2">
      <c r="A404" s="504">
        <v>479</v>
      </c>
      <c r="B404" s="139" t="s">
        <v>359</v>
      </c>
      <c r="C404" s="501" t="s">
        <v>4205</v>
      </c>
      <c r="D404" s="502" t="s">
        <v>20</v>
      </c>
      <c r="E404" s="256" t="s">
        <v>21</v>
      </c>
      <c r="F404" s="503">
        <v>1959</v>
      </c>
      <c r="G404" s="139"/>
      <c r="H404" s="152"/>
      <c r="I404" s="505"/>
      <c r="J404" s="139"/>
    </row>
    <row r="405" spans="1:10" ht="13.5" customHeight="1" x14ac:dyDescent="0.2">
      <c r="A405" s="504">
        <v>480</v>
      </c>
      <c r="B405" s="139" t="s">
        <v>360</v>
      </c>
      <c r="C405" s="501" t="s">
        <v>4205</v>
      </c>
      <c r="D405" s="502" t="s">
        <v>20</v>
      </c>
      <c r="E405" s="256" t="s">
        <v>23</v>
      </c>
      <c r="F405" s="503">
        <v>1963</v>
      </c>
      <c r="G405" s="139"/>
      <c r="H405" s="152"/>
      <c r="I405" s="505"/>
      <c r="J405" s="139"/>
    </row>
    <row r="406" spans="1:10" ht="13.5" customHeight="1" x14ac:dyDescent="0.2">
      <c r="A406" s="504">
        <v>481</v>
      </c>
      <c r="B406" s="139" t="s">
        <v>361</v>
      </c>
      <c r="C406" s="501" t="s">
        <v>4205</v>
      </c>
      <c r="D406" s="502" t="s">
        <v>20</v>
      </c>
      <c r="E406" s="256" t="s">
        <v>21</v>
      </c>
      <c r="F406" s="503">
        <v>1960</v>
      </c>
      <c r="G406" s="151"/>
      <c r="H406" s="152"/>
      <c r="I406" s="505"/>
      <c r="J406" s="139"/>
    </row>
    <row r="407" spans="1:10" ht="13.5" customHeight="1" x14ac:dyDescent="0.2">
      <c r="A407" s="504">
        <v>482</v>
      </c>
      <c r="B407" s="139" t="s">
        <v>362</v>
      </c>
      <c r="C407" s="501" t="s">
        <v>4205</v>
      </c>
      <c r="D407" s="502" t="s">
        <v>20</v>
      </c>
      <c r="E407" s="256" t="s">
        <v>21</v>
      </c>
      <c r="F407" s="503">
        <v>1954</v>
      </c>
      <c r="G407" s="139"/>
      <c r="H407" s="152"/>
      <c r="I407" s="505"/>
      <c r="J407" s="139"/>
    </row>
    <row r="408" spans="1:10" ht="13.5" customHeight="1" x14ac:dyDescent="0.2">
      <c r="A408" s="504">
        <v>483</v>
      </c>
      <c r="B408" s="139" t="s">
        <v>363</v>
      </c>
      <c r="C408" s="501" t="s">
        <v>4205</v>
      </c>
      <c r="D408" s="502" t="s">
        <v>20</v>
      </c>
      <c r="E408" s="256" t="s">
        <v>21</v>
      </c>
      <c r="F408" s="503">
        <v>1959</v>
      </c>
      <c r="G408" s="139"/>
      <c r="H408" s="152"/>
      <c r="I408" s="505"/>
      <c r="J408" s="139"/>
    </row>
    <row r="409" spans="1:10" ht="13.5" customHeight="1" x14ac:dyDescent="0.2">
      <c r="A409" s="504">
        <v>484</v>
      </c>
      <c r="B409" s="139" t="s">
        <v>364</v>
      </c>
      <c r="C409" s="501" t="s">
        <v>4205</v>
      </c>
      <c r="D409" s="502" t="s">
        <v>20</v>
      </c>
      <c r="E409" s="256" t="s">
        <v>21</v>
      </c>
      <c r="F409" s="503">
        <v>1960</v>
      </c>
      <c r="G409" s="139"/>
      <c r="H409" s="152"/>
      <c r="I409" s="505"/>
      <c r="J409" s="139"/>
    </row>
    <row r="410" spans="1:10" ht="13.5" customHeight="1" x14ac:dyDescent="0.2">
      <c r="A410" s="504">
        <v>485</v>
      </c>
      <c r="B410" s="139" t="s">
        <v>365</v>
      </c>
      <c r="C410" s="501" t="s">
        <v>4205</v>
      </c>
      <c r="D410" s="502" t="s">
        <v>20</v>
      </c>
      <c r="E410" s="256" t="s">
        <v>21</v>
      </c>
      <c r="F410" s="503">
        <v>1960</v>
      </c>
      <c r="G410" s="139"/>
      <c r="H410" s="152"/>
      <c r="I410" s="505"/>
      <c r="J410" s="139"/>
    </row>
    <row r="411" spans="1:10" ht="13.5" customHeight="1" x14ac:dyDescent="0.2">
      <c r="A411" s="504">
        <v>486</v>
      </c>
      <c r="B411" s="139" t="s">
        <v>366</v>
      </c>
      <c r="C411" s="501" t="s">
        <v>4205</v>
      </c>
      <c r="D411" s="502" t="s">
        <v>20</v>
      </c>
      <c r="E411" s="256" t="s">
        <v>21</v>
      </c>
      <c r="F411" s="503">
        <v>1961</v>
      </c>
      <c r="G411" s="139"/>
      <c r="H411" s="152"/>
      <c r="I411" s="505"/>
      <c r="J411" s="139"/>
    </row>
    <row r="412" spans="1:10" ht="13.5" customHeight="1" x14ac:dyDescent="0.2">
      <c r="A412" s="504">
        <v>487</v>
      </c>
      <c r="B412" s="139" t="s">
        <v>367</v>
      </c>
      <c r="C412" s="501" t="s">
        <v>4205</v>
      </c>
      <c r="D412" s="502" t="s">
        <v>20</v>
      </c>
      <c r="E412" s="256" t="s">
        <v>21</v>
      </c>
      <c r="F412" s="503">
        <v>1952</v>
      </c>
      <c r="G412" s="139"/>
      <c r="H412" s="152"/>
      <c r="I412" s="505"/>
      <c r="J412" s="139"/>
    </row>
    <row r="413" spans="1:10" ht="13.5" customHeight="1" x14ac:dyDescent="0.2">
      <c r="A413" s="504">
        <v>488</v>
      </c>
      <c r="B413" s="139" t="s">
        <v>368</v>
      </c>
      <c r="C413" s="501" t="s">
        <v>4205</v>
      </c>
      <c r="D413" s="502" t="s">
        <v>20</v>
      </c>
      <c r="E413" s="256" t="s">
        <v>21</v>
      </c>
      <c r="F413" s="503">
        <v>1959</v>
      </c>
      <c r="G413" s="139"/>
      <c r="H413" s="152"/>
      <c r="I413" s="505"/>
      <c r="J413" s="139"/>
    </row>
    <row r="414" spans="1:10" ht="13.5" customHeight="1" x14ac:dyDescent="0.2">
      <c r="A414" s="504">
        <v>489</v>
      </c>
      <c r="B414" s="139" t="s">
        <v>3693</v>
      </c>
      <c r="C414" s="501" t="s">
        <v>4205</v>
      </c>
      <c r="D414" s="502" t="s">
        <v>20</v>
      </c>
      <c r="E414" s="256" t="s">
        <v>4234</v>
      </c>
      <c r="F414" s="503">
        <v>1960</v>
      </c>
      <c r="G414" s="139"/>
      <c r="H414" s="152"/>
      <c r="I414" s="505"/>
      <c r="J414" s="139"/>
    </row>
    <row r="415" spans="1:10" ht="13.5" customHeight="1" x14ac:dyDescent="0.2">
      <c r="A415" s="504">
        <v>490</v>
      </c>
      <c r="B415" s="139" t="s">
        <v>369</v>
      </c>
      <c r="C415" s="501" t="s">
        <v>4205</v>
      </c>
      <c r="D415" s="502" t="s">
        <v>20</v>
      </c>
      <c r="E415" s="256" t="s">
        <v>21</v>
      </c>
      <c r="F415" s="503">
        <v>1952</v>
      </c>
      <c r="G415" s="139"/>
      <c r="H415" s="152"/>
      <c r="I415" s="505"/>
      <c r="J415" s="139"/>
    </row>
    <row r="416" spans="1:10" ht="13.5" customHeight="1" x14ac:dyDescent="0.2">
      <c r="A416" s="504">
        <v>491</v>
      </c>
      <c r="B416" s="139" t="s">
        <v>3692</v>
      </c>
      <c r="C416" s="501" t="s">
        <v>4205</v>
      </c>
      <c r="D416" s="502" t="s">
        <v>20</v>
      </c>
      <c r="E416" s="256" t="s">
        <v>4234</v>
      </c>
      <c r="F416" s="503">
        <v>1956</v>
      </c>
      <c r="G416" s="139"/>
      <c r="H416" s="152"/>
      <c r="I416" s="505"/>
      <c r="J416" s="139"/>
    </row>
    <row r="417" spans="1:10" ht="13.5" customHeight="1" x14ac:dyDescent="0.2">
      <c r="A417" s="504">
        <v>492</v>
      </c>
      <c r="B417" s="139" t="s">
        <v>3691</v>
      </c>
      <c r="C417" s="501" t="s">
        <v>4205</v>
      </c>
      <c r="D417" s="502" t="s">
        <v>20</v>
      </c>
      <c r="E417" s="256" t="s">
        <v>21</v>
      </c>
      <c r="F417" s="503">
        <v>1952</v>
      </c>
      <c r="G417" s="139"/>
      <c r="H417" s="152"/>
      <c r="I417" s="505"/>
      <c r="J417" s="139"/>
    </row>
    <row r="418" spans="1:10" ht="13.5" customHeight="1" x14ac:dyDescent="0.2">
      <c r="A418" s="504">
        <v>493</v>
      </c>
      <c r="B418" s="139" t="s">
        <v>370</v>
      </c>
      <c r="C418" s="501" t="s">
        <v>4205</v>
      </c>
      <c r="D418" s="502" t="s">
        <v>20</v>
      </c>
      <c r="E418" s="256" t="s">
        <v>21</v>
      </c>
      <c r="F418" s="503">
        <v>1957</v>
      </c>
      <c r="G418" s="139"/>
      <c r="H418" s="152"/>
      <c r="I418" s="505"/>
      <c r="J418" s="139"/>
    </row>
    <row r="419" spans="1:10" ht="13.5" customHeight="1" x14ac:dyDescent="0.2">
      <c r="A419" s="504">
        <v>494</v>
      </c>
      <c r="B419" s="139" t="s">
        <v>371</v>
      </c>
      <c r="C419" s="501" t="s">
        <v>4205</v>
      </c>
      <c r="D419" s="502" t="s">
        <v>20</v>
      </c>
      <c r="E419" s="256" t="s">
        <v>21</v>
      </c>
      <c r="F419" s="503">
        <v>1956</v>
      </c>
      <c r="G419" s="139"/>
      <c r="H419" s="152"/>
      <c r="I419" s="505"/>
      <c r="J419" s="139"/>
    </row>
    <row r="420" spans="1:10" ht="13.5" customHeight="1" x14ac:dyDescent="0.2">
      <c r="A420" s="504">
        <v>495</v>
      </c>
      <c r="B420" s="139" t="s">
        <v>3481</v>
      </c>
      <c r="C420" s="501" t="s">
        <v>4205</v>
      </c>
      <c r="D420" s="502" t="s">
        <v>20</v>
      </c>
      <c r="E420" s="256" t="s">
        <v>23</v>
      </c>
      <c r="F420" s="503">
        <v>1963</v>
      </c>
      <c r="G420" s="139"/>
      <c r="H420" s="152"/>
      <c r="I420" s="505"/>
      <c r="J420" s="139"/>
    </row>
    <row r="421" spans="1:10" ht="13.5" customHeight="1" x14ac:dyDescent="0.2">
      <c r="A421" s="504">
        <v>498</v>
      </c>
      <c r="B421" s="139" t="s">
        <v>372</v>
      </c>
      <c r="C421" s="501" t="s">
        <v>4205</v>
      </c>
      <c r="D421" s="502" t="s">
        <v>20</v>
      </c>
      <c r="E421" s="256" t="s">
        <v>21</v>
      </c>
      <c r="F421" s="503">
        <v>1960</v>
      </c>
      <c r="G421" s="139"/>
      <c r="H421" s="152"/>
      <c r="I421" s="505"/>
      <c r="J421" s="139"/>
    </row>
    <row r="422" spans="1:10" ht="13.5" customHeight="1" x14ac:dyDescent="0.2">
      <c r="A422" s="504">
        <v>499</v>
      </c>
      <c r="B422" s="139" t="s">
        <v>373</v>
      </c>
      <c r="C422" s="501" t="s">
        <v>4205</v>
      </c>
      <c r="D422" s="502" t="s">
        <v>20</v>
      </c>
      <c r="E422" s="256" t="s">
        <v>23</v>
      </c>
      <c r="F422" s="503">
        <v>1964</v>
      </c>
      <c r="G422" s="139"/>
      <c r="H422" s="152"/>
      <c r="I422" s="505"/>
      <c r="J422" s="139"/>
    </row>
    <row r="423" spans="1:10" ht="13.5" customHeight="1" x14ac:dyDescent="0.2">
      <c r="A423" s="504">
        <v>500</v>
      </c>
      <c r="B423" s="139" t="s">
        <v>374</v>
      </c>
      <c r="C423" s="501" t="s">
        <v>4205</v>
      </c>
      <c r="D423" s="502" t="s">
        <v>20</v>
      </c>
      <c r="E423" s="256" t="s">
        <v>21</v>
      </c>
      <c r="F423" s="503">
        <v>1960</v>
      </c>
      <c r="G423" s="139"/>
      <c r="H423" s="152"/>
      <c r="I423" s="505"/>
      <c r="J423" s="139"/>
    </row>
    <row r="424" spans="1:10" ht="13.5" customHeight="1" x14ac:dyDescent="0.2">
      <c r="A424" s="504">
        <v>501</v>
      </c>
      <c r="B424" s="139" t="s">
        <v>375</v>
      </c>
      <c r="C424" s="501" t="s">
        <v>4205</v>
      </c>
      <c r="D424" s="502" t="s">
        <v>20</v>
      </c>
      <c r="E424" s="256" t="s">
        <v>4234</v>
      </c>
      <c r="F424" s="503">
        <v>1960</v>
      </c>
      <c r="G424" s="139"/>
      <c r="H424" s="152"/>
      <c r="I424" s="505"/>
      <c r="J424" s="139"/>
    </row>
    <row r="425" spans="1:10" ht="13.5" customHeight="1" x14ac:dyDescent="0.2">
      <c r="A425" s="504">
        <v>502</v>
      </c>
      <c r="B425" s="139" t="s">
        <v>376</v>
      </c>
      <c r="C425" s="501" t="s">
        <v>4205</v>
      </c>
      <c r="D425" s="502" t="s">
        <v>20</v>
      </c>
      <c r="E425" s="256" t="s">
        <v>23</v>
      </c>
      <c r="F425" s="503">
        <v>1963</v>
      </c>
      <c r="G425" s="139"/>
      <c r="H425" s="152"/>
      <c r="I425" s="505"/>
      <c r="J425" s="139"/>
    </row>
    <row r="426" spans="1:10" ht="13.5" customHeight="1" x14ac:dyDescent="0.2">
      <c r="A426" s="504">
        <v>503</v>
      </c>
      <c r="B426" s="139" t="s">
        <v>377</v>
      </c>
      <c r="C426" s="501" t="s">
        <v>4205</v>
      </c>
      <c r="D426" s="502" t="s">
        <v>20</v>
      </c>
      <c r="E426" s="256" t="s">
        <v>23</v>
      </c>
      <c r="F426" s="503">
        <v>1963</v>
      </c>
      <c r="G426" s="139"/>
      <c r="H426" s="152"/>
      <c r="I426" s="505"/>
      <c r="J426" s="139"/>
    </row>
    <row r="427" spans="1:10" ht="13.5" customHeight="1" x14ac:dyDescent="0.2">
      <c r="A427" s="504">
        <v>504</v>
      </c>
      <c r="B427" s="139" t="s">
        <v>378</v>
      </c>
      <c r="C427" s="501" t="s">
        <v>4205</v>
      </c>
      <c r="D427" s="502" t="s">
        <v>20</v>
      </c>
      <c r="E427" s="256" t="s">
        <v>23</v>
      </c>
      <c r="F427" s="503">
        <v>1963</v>
      </c>
      <c r="G427" s="139"/>
      <c r="H427" s="152"/>
      <c r="I427" s="505"/>
      <c r="J427" s="139"/>
    </row>
    <row r="428" spans="1:10" ht="13.5" customHeight="1" x14ac:dyDescent="0.2">
      <c r="A428" s="504">
        <v>505</v>
      </c>
      <c r="B428" s="139" t="s">
        <v>379</v>
      </c>
      <c r="C428" s="501" t="s">
        <v>4205</v>
      </c>
      <c r="D428" s="502" t="s">
        <v>20</v>
      </c>
      <c r="E428" s="256" t="s">
        <v>21</v>
      </c>
      <c r="F428" s="503">
        <v>1955</v>
      </c>
      <c r="G428" s="139"/>
      <c r="H428" s="152"/>
      <c r="I428" s="505"/>
      <c r="J428" s="139"/>
    </row>
    <row r="429" spans="1:10" ht="13.5" customHeight="1" x14ac:dyDescent="0.2">
      <c r="A429" s="504">
        <v>507</v>
      </c>
      <c r="B429" s="139" t="s">
        <v>380</v>
      </c>
      <c r="C429" s="501" t="s">
        <v>4205</v>
      </c>
      <c r="D429" s="502" t="s">
        <v>20</v>
      </c>
      <c r="E429" s="256" t="s">
        <v>21</v>
      </c>
      <c r="F429" s="503">
        <v>1954</v>
      </c>
      <c r="G429" s="139"/>
      <c r="H429" s="152"/>
      <c r="I429" s="505"/>
      <c r="J429" s="139"/>
    </row>
    <row r="430" spans="1:10" ht="13.5" customHeight="1" x14ac:dyDescent="0.2">
      <c r="A430" s="504">
        <v>508</v>
      </c>
      <c r="B430" s="139" t="s">
        <v>3694</v>
      </c>
      <c r="C430" s="501" t="s">
        <v>4205</v>
      </c>
      <c r="D430" s="502" t="s">
        <v>20</v>
      </c>
      <c r="E430" s="256" t="s">
        <v>4234</v>
      </c>
      <c r="F430" s="503">
        <v>1956</v>
      </c>
      <c r="G430" s="139"/>
      <c r="H430" s="152"/>
      <c r="I430" s="505"/>
      <c r="J430" s="139"/>
    </row>
    <row r="431" spans="1:10" ht="13.5" customHeight="1" x14ac:dyDescent="0.2">
      <c r="A431" s="504">
        <v>509</v>
      </c>
      <c r="B431" s="139" t="s">
        <v>381</v>
      </c>
      <c r="C431" s="501" t="s">
        <v>4205</v>
      </c>
      <c r="D431" s="502" t="s">
        <v>20</v>
      </c>
      <c r="E431" s="256" t="s">
        <v>21</v>
      </c>
      <c r="F431" s="503">
        <v>1954</v>
      </c>
      <c r="G431" s="139"/>
      <c r="H431" s="152"/>
      <c r="I431" s="505"/>
      <c r="J431" s="139"/>
    </row>
    <row r="432" spans="1:10" ht="13.5" customHeight="1" x14ac:dyDescent="0.2">
      <c r="A432" s="504">
        <v>510</v>
      </c>
      <c r="B432" s="139" t="s">
        <v>382</v>
      </c>
      <c r="C432" s="501" t="s">
        <v>4205</v>
      </c>
      <c r="D432" s="502" t="s">
        <v>20</v>
      </c>
      <c r="E432" s="256" t="s">
        <v>23</v>
      </c>
      <c r="F432" s="503">
        <v>1965</v>
      </c>
      <c r="G432" s="139"/>
      <c r="H432" s="152"/>
      <c r="I432" s="505"/>
      <c r="J432" s="139"/>
    </row>
    <row r="433" spans="1:10" ht="13.5" customHeight="1" x14ac:dyDescent="0.2">
      <c r="A433" s="504">
        <v>511</v>
      </c>
      <c r="B433" s="139" t="s">
        <v>383</v>
      </c>
      <c r="C433" s="501" t="s">
        <v>4205</v>
      </c>
      <c r="D433" s="502" t="s">
        <v>20</v>
      </c>
      <c r="E433" s="256" t="s">
        <v>21</v>
      </c>
      <c r="F433" s="503">
        <v>1955</v>
      </c>
      <c r="G433" s="139"/>
      <c r="H433" s="152"/>
      <c r="I433" s="505"/>
      <c r="J433" s="139"/>
    </row>
    <row r="434" spans="1:10" ht="13.5" customHeight="1" x14ac:dyDescent="0.2">
      <c r="A434" s="504">
        <v>512</v>
      </c>
      <c r="B434" s="139" t="s">
        <v>384</v>
      </c>
      <c r="C434" s="501" t="s">
        <v>4205</v>
      </c>
      <c r="D434" s="502" t="s">
        <v>20</v>
      </c>
      <c r="E434" s="256" t="s">
        <v>21</v>
      </c>
      <c r="F434" s="503">
        <v>1955</v>
      </c>
      <c r="G434" s="139"/>
      <c r="H434" s="152"/>
      <c r="I434" s="505"/>
      <c r="J434" s="139"/>
    </row>
    <row r="435" spans="1:10" ht="13.5" customHeight="1" x14ac:dyDescent="0.2">
      <c r="A435" s="504">
        <v>513</v>
      </c>
      <c r="B435" s="139" t="s">
        <v>385</v>
      </c>
      <c r="C435" s="501" t="s">
        <v>4205</v>
      </c>
      <c r="D435" s="502" t="s">
        <v>20</v>
      </c>
      <c r="E435" s="256" t="s">
        <v>21</v>
      </c>
      <c r="F435" s="503">
        <v>1960</v>
      </c>
      <c r="G435" s="139"/>
      <c r="H435" s="152"/>
      <c r="I435" s="505"/>
      <c r="J435" s="139"/>
    </row>
    <row r="436" spans="1:10" ht="13.5" customHeight="1" x14ac:dyDescent="0.2">
      <c r="A436" s="504">
        <v>514</v>
      </c>
      <c r="B436" s="139" t="s">
        <v>3695</v>
      </c>
      <c r="C436" s="501" t="s">
        <v>4205</v>
      </c>
      <c r="D436" s="502" t="s">
        <v>20</v>
      </c>
      <c r="E436" s="256" t="s">
        <v>21</v>
      </c>
      <c r="F436" s="503">
        <v>1954</v>
      </c>
      <c r="G436" s="139"/>
      <c r="H436" s="152"/>
      <c r="I436" s="505"/>
      <c r="J436" s="139"/>
    </row>
    <row r="437" spans="1:10" ht="13.5" customHeight="1" x14ac:dyDescent="0.2">
      <c r="A437" s="504">
        <v>517</v>
      </c>
      <c r="B437" s="139" t="s">
        <v>3696</v>
      </c>
      <c r="C437" s="501" t="s">
        <v>4205</v>
      </c>
      <c r="D437" s="502" t="s">
        <v>20</v>
      </c>
      <c r="E437" s="256" t="s">
        <v>4234</v>
      </c>
      <c r="F437" s="503">
        <v>1947</v>
      </c>
      <c r="G437" s="139"/>
      <c r="H437" s="152"/>
      <c r="I437" s="505"/>
      <c r="J437" s="139"/>
    </row>
    <row r="438" spans="1:10" ht="13.5" customHeight="1" x14ac:dyDescent="0.2">
      <c r="A438" s="504">
        <v>518</v>
      </c>
      <c r="B438" s="139" t="s">
        <v>386</v>
      </c>
      <c r="C438" s="501" t="s">
        <v>4205</v>
      </c>
      <c r="D438" s="502" t="s">
        <v>20</v>
      </c>
      <c r="E438" s="256" t="s">
        <v>21</v>
      </c>
      <c r="F438" s="503">
        <v>1957</v>
      </c>
      <c r="G438" s="139"/>
      <c r="H438" s="152"/>
      <c r="I438" s="505"/>
      <c r="J438" s="139"/>
    </row>
    <row r="439" spans="1:10" ht="13.5" customHeight="1" x14ac:dyDescent="0.2">
      <c r="A439" s="504">
        <v>519</v>
      </c>
      <c r="B439" s="139" t="s">
        <v>387</v>
      </c>
      <c r="C439" s="501" t="s">
        <v>4205</v>
      </c>
      <c r="D439" s="502" t="s">
        <v>20</v>
      </c>
      <c r="E439" s="256" t="s">
        <v>21</v>
      </c>
      <c r="F439" s="503">
        <v>1959</v>
      </c>
      <c r="G439" s="139"/>
      <c r="H439" s="152"/>
      <c r="I439" s="505"/>
      <c r="J439" s="139"/>
    </row>
    <row r="440" spans="1:10" ht="13.5" customHeight="1" x14ac:dyDescent="0.2">
      <c r="A440" s="504">
        <v>520</v>
      </c>
      <c r="B440" s="139" t="s">
        <v>3697</v>
      </c>
      <c r="C440" s="501" t="s">
        <v>4205</v>
      </c>
      <c r="D440" s="502" t="s">
        <v>20</v>
      </c>
      <c r="E440" s="256" t="s">
        <v>21</v>
      </c>
      <c r="F440" s="503">
        <v>1957</v>
      </c>
      <c r="G440" s="139"/>
      <c r="H440" s="152"/>
      <c r="I440" s="505"/>
      <c r="J440" s="139"/>
    </row>
    <row r="441" spans="1:10" ht="13.5" customHeight="1" x14ac:dyDescent="0.2">
      <c r="A441" s="504">
        <v>521</v>
      </c>
      <c r="B441" s="139" t="s">
        <v>388</v>
      </c>
      <c r="C441" s="501" t="s">
        <v>4205</v>
      </c>
      <c r="D441" s="502" t="s">
        <v>20</v>
      </c>
      <c r="E441" s="256" t="s">
        <v>21</v>
      </c>
      <c r="F441" s="503">
        <v>1960</v>
      </c>
      <c r="G441" s="139"/>
      <c r="H441" s="152"/>
      <c r="I441" s="505"/>
      <c r="J441" s="139"/>
    </row>
    <row r="442" spans="1:10" ht="13.5" customHeight="1" x14ac:dyDescent="0.2">
      <c r="A442" s="504">
        <v>522</v>
      </c>
      <c r="B442" s="139" t="s">
        <v>3700</v>
      </c>
      <c r="C442" s="501" t="s">
        <v>4205</v>
      </c>
      <c r="D442" s="502" t="s">
        <v>20</v>
      </c>
      <c r="E442" s="256" t="s">
        <v>21</v>
      </c>
      <c r="F442" s="503">
        <v>1960</v>
      </c>
      <c r="G442" s="139"/>
      <c r="H442" s="152"/>
      <c r="I442" s="505"/>
      <c r="J442" s="139"/>
    </row>
    <row r="443" spans="1:10" ht="13.5" customHeight="1" x14ac:dyDescent="0.2">
      <c r="A443" s="504">
        <v>523</v>
      </c>
      <c r="B443" s="139" t="s">
        <v>3699</v>
      </c>
      <c r="C443" s="501" t="s">
        <v>4205</v>
      </c>
      <c r="D443" s="502" t="s">
        <v>20</v>
      </c>
      <c r="E443" s="256" t="s">
        <v>4234</v>
      </c>
      <c r="F443" s="503">
        <v>1960</v>
      </c>
      <c r="G443" s="139"/>
      <c r="H443" s="152"/>
      <c r="I443" s="505"/>
      <c r="J443" s="139"/>
    </row>
    <row r="444" spans="1:10" ht="13.5" customHeight="1" x14ac:dyDescent="0.2">
      <c r="A444" s="504">
        <v>524</v>
      </c>
      <c r="B444" s="139" t="s">
        <v>389</v>
      </c>
      <c r="C444" s="501" t="s">
        <v>4205</v>
      </c>
      <c r="D444" s="502" t="s">
        <v>20</v>
      </c>
      <c r="E444" s="256" t="s">
        <v>21</v>
      </c>
      <c r="F444" s="503">
        <v>1953</v>
      </c>
      <c r="G444" s="139"/>
      <c r="H444" s="152"/>
      <c r="I444" s="505"/>
      <c r="J444" s="139"/>
    </row>
    <row r="445" spans="1:10" ht="13.5" customHeight="1" x14ac:dyDescent="0.2">
      <c r="A445" s="504">
        <v>525</v>
      </c>
      <c r="B445" s="139" t="s">
        <v>3698</v>
      </c>
      <c r="C445" s="501" t="s">
        <v>4205</v>
      </c>
      <c r="D445" s="502" t="s">
        <v>20</v>
      </c>
      <c r="E445" s="256" t="s">
        <v>4234</v>
      </c>
      <c r="F445" s="503">
        <v>1957</v>
      </c>
      <c r="G445" s="139"/>
      <c r="H445" s="152"/>
      <c r="I445" s="505"/>
      <c r="J445" s="139"/>
    </row>
    <row r="446" spans="1:10" ht="13.5" customHeight="1" x14ac:dyDescent="0.2">
      <c r="A446" s="504">
        <v>526</v>
      </c>
      <c r="B446" s="139" t="s">
        <v>390</v>
      </c>
      <c r="C446" s="139" t="s">
        <v>4084</v>
      </c>
      <c r="D446" s="502">
        <v>1</v>
      </c>
      <c r="E446" s="256" t="s">
        <v>4234</v>
      </c>
      <c r="F446" s="503">
        <v>1957</v>
      </c>
      <c r="G446" s="139"/>
      <c r="H446" s="152"/>
      <c r="I446" s="505">
        <v>1</v>
      </c>
      <c r="J446" s="139"/>
    </row>
    <row r="447" spans="1:10" ht="13.5" customHeight="1" x14ac:dyDescent="0.2">
      <c r="A447" s="504">
        <v>527</v>
      </c>
      <c r="B447" s="139" t="s">
        <v>391</v>
      </c>
      <c r="C447" s="501" t="s">
        <v>4205</v>
      </c>
      <c r="D447" s="502" t="s">
        <v>20</v>
      </c>
      <c r="E447" s="256" t="s">
        <v>4234</v>
      </c>
      <c r="F447" s="503">
        <v>1960</v>
      </c>
      <c r="G447" s="139"/>
      <c r="H447" s="152"/>
      <c r="I447" s="505"/>
      <c r="J447" s="139"/>
    </row>
    <row r="448" spans="1:10" ht="13.5" customHeight="1" x14ac:dyDescent="0.2">
      <c r="A448" s="504">
        <v>528</v>
      </c>
      <c r="B448" s="139" t="s">
        <v>392</v>
      </c>
      <c r="C448" s="501" t="s">
        <v>4205</v>
      </c>
      <c r="D448" s="502" t="s">
        <v>20</v>
      </c>
      <c r="E448" s="256" t="s">
        <v>23</v>
      </c>
      <c r="F448" s="503">
        <v>1964</v>
      </c>
      <c r="G448" s="139"/>
      <c r="H448" s="152"/>
      <c r="I448" s="505"/>
      <c r="J448" s="139"/>
    </row>
    <row r="449" spans="1:10" ht="13.5" customHeight="1" x14ac:dyDescent="0.2">
      <c r="A449" s="504">
        <v>529</v>
      </c>
      <c r="B449" s="139" t="s">
        <v>393</v>
      </c>
      <c r="C449" s="501" t="s">
        <v>4205</v>
      </c>
      <c r="D449" s="502" t="s">
        <v>20</v>
      </c>
      <c r="E449" s="256" t="s">
        <v>23</v>
      </c>
      <c r="F449" s="503">
        <v>1966</v>
      </c>
      <c r="G449" s="139"/>
      <c r="H449" s="152"/>
      <c r="I449" s="505"/>
      <c r="J449" s="139"/>
    </row>
    <row r="450" spans="1:10" ht="13.5" customHeight="1" x14ac:dyDescent="0.2">
      <c r="A450" s="504">
        <v>530</v>
      </c>
      <c r="B450" s="139" t="s">
        <v>3701</v>
      </c>
      <c r="C450" s="501" t="s">
        <v>4205</v>
      </c>
      <c r="D450" s="502" t="s">
        <v>20</v>
      </c>
      <c r="E450" s="256" t="s">
        <v>33</v>
      </c>
      <c r="F450" s="503">
        <v>1965</v>
      </c>
      <c r="G450" s="139"/>
      <c r="H450" s="152"/>
      <c r="I450" s="505"/>
      <c r="J450" s="139"/>
    </row>
    <row r="451" spans="1:10" ht="13.5" customHeight="1" x14ac:dyDescent="0.2">
      <c r="A451" s="504">
        <v>531</v>
      </c>
      <c r="B451" s="139" t="s">
        <v>3702</v>
      </c>
      <c r="C451" s="501" t="s">
        <v>4205</v>
      </c>
      <c r="D451" s="502" t="s">
        <v>20</v>
      </c>
      <c r="E451" s="256" t="s">
        <v>23</v>
      </c>
      <c r="F451" s="503">
        <v>1966</v>
      </c>
      <c r="G451" s="139"/>
      <c r="H451" s="152"/>
      <c r="I451" s="505"/>
      <c r="J451" s="139"/>
    </row>
    <row r="452" spans="1:10" ht="13.5" customHeight="1" x14ac:dyDescent="0.2">
      <c r="A452" s="504">
        <v>532</v>
      </c>
      <c r="B452" s="139" t="s">
        <v>3703</v>
      </c>
      <c r="C452" s="501" t="s">
        <v>4205</v>
      </c>
      <c r="D452" s="502" t="s">
        <v>20</v>
      </c>
      <c r="E452" s="256" t="s">
        <v>33</v>
      </c>
      <c r="F452" s="503">
        <v>1966</v>
      </c>
      <c r="G452" s="139"/>
      <c r="H452" s="152"/>
      <c r="I452" s="505"/>
      <c r="J452" s="139"/>
    </row>
    <row r="453" spans="1:10" ht="13.5" customHeight="1" x14ac:dyDescent="0.2">
      <c r="A453" s="504">
        <v>533</v>
      </c>
      <c r="B453" s="139" t="s">
        <v>3704</v>
      </c>
      <c r="C453" s="501" t="s">
        <v>4205</v>
      </c>
      <c r="D453" s="502" t="s">
        <v>20</v>
      </c>
      <c r="E453" s="256" t="s">
        <v>23</v>
      </c>
      <c r="F453" s="503">
        <v>1965</v>
      </c>
      <c r="G453" s="139"/>
      <c r="H453" s="152"/>
      <c r="I453" s="505"/>
      <c r="J453" s="139"/>
    </row>
    <row r="454" spans="1:10" ht="13.5" customHeight="1" x14ac:dyDescent="0.2">
      <c r="A454" s="504">
        <v>534</v>
      </c>
      <c r="B454" s="139" t="s">
        <v>3353</v>
      </c>
      <c r="C454" s="501" t="s">
        <v>4205</v>
      </c>
      <c r="D454" s="502" t="s">
        <v>20</v>
      </c>
      <c r="E454" s="256" t="s">
        <v>21</v>
      </c>
      <c r="F454" s="503">
        <v>1956</v>
      </c>
      <c r="G454" s="139"/>
      <c r="H454" s="152"/>
      <c r="I454" s="505"/>
      <c r="J454" s="139"/>
    </row>
    <row r="455" spans="1:10" ht="13.5" customHeight="1" x14ac:dyDescent="0.2">
      <c r="A455" s="504">
        <v>535</v>
      </c>
      <c r="B455" s="139" t="s">
        <v>395</v>
      </c>
      <c r="C455" s="501" t="s">
        <v>4205</v>
      </c>
      <c r="D455" s="502" t="s">
        <v>20</v>
      </c>
      <c r="E455" s="256" t="s">
        <v>4234</v>
      </c>
      <c r="F455" s="503">
        <v>1954</v>
      </c>
      <c r="G455" s="139"/>
      <c r="H455" s="152"/>
      <c r="I455" s="505"/>
      <c r="J455" s="139"/>
    </row>
    <row r="456" spans="1:10" ht="13.5" customHeight="1" x14ac:dyDescent="0.2">
      <c r="A456" s="504">
        <v>536</v>
      </c>
      <c r="B456" s="139" t="s">
        <v>396</v>
      </c>
      <c r="C456" s="139" t="s">
        <v>284</v>
      </c>
      <c r="D456" s="502" t="s">
        <v>76</v>
      </c>
      <c r="E456" s="256" t="s">
        <v>23</v>
      </c>
      <c r="F456" s="503">
        <v>1966</v>
      </c>
      <c r="G456" s="139"/>
      <c r="H456" s="152"/>
      <c r="I456" s="505">
        <v>1</v>
      </c>
      <c r="J456" s="139"/>
    </row>
    <row r="457" spans="1:10" ht="13.5" customHeight="1" x14ac:dyDescent="0.2">
      <c r="A457" s="504">
        <v>537</v>
      </c>
      <c r="B457" s="139" t="s">
        <v>397</v>
      </c>
      <c r="C457" s="501" t="s">
        <v>4205</v>
      </c>
      <c r="D457" s="502" t="s">
        <v>20</v>
      </c>
      <c r="E457" s="256" t="s">
        <v>23</v>
      </c>
      <c r="F457" s="503">
        <v>1968</v>
      </c>
      <c r="G457" s="139"/>
      <c r="H457" s="152"/>
      <c r="I457" s="505"/>
      <c r="J457" s="139"/>
    </row>
    <row r="458" spans="1:10" ht="13.5" customHeight="1" x14ac:dyDescent="0.2">
      <c r="A458" s="504">
        <v>538</v>
      </c>
      <c r="B458" s="139" t="s">
        <v>398</v>
      </c>
      <c r="C458" s="501" t="s">
        <v>4205</v>
      </c>
      <c r="D458" s="502" t="s">
        <v>20</v>
      </c>
      <c r="E458" s="256" t="s">
        <v>23</v>
      </c>
      <c r="F458" s="503">
        <v>1969</v>
      </c>
      <c r="G458" s="139"/>
      <c r="H458" s="152"/>
      <c r="I458" s="505"/>
      <c r="J458" s="139"/>
    </row>
    <row r="459" spans="1:10" ht="13.5" customHeight="1" x14ac:dyDescent="0.2">
      <c r="A459" s="504">
        <v>539</v>
      </c>
      <c r="B459" s="139" t="s">
        <v>399</v>
      </c>
      <c r="C459" s="501" t="s">
        <v>4205</v>
      </c>
      <c r="D459" s="502" t="s">
        <v>20</v>
      </c>
      <c r="E459" s="256" t="s">
        <v>23</v>
      </c>
      <c r="F459" s="503">
        <v>1965</v>
      </c>
      <c r="G459" s="139"/>
      <c r="H459" s="152"/>
      <c r="I459" s="505"/>
      <c r="J459" s="139"/>
    </row>
    <row r="460" spans="1:10" ht="13.5" customHeight="1" x14ac:dyDescent="0.2">
      <c r="A460" s="504">
        <v>540</v>
      </c>
      <c r="B460" s="139" t="s">
        <v>400</v>
      </c>
      <c r="C460" s="501" t="s">
        <v>4205</v>
      </c>
      <c r="D460" s="502" t="s">
        <v>20</v>
      </c>
      <c r="E460" s="256" t="s">
        <v>4234</v>
      </c>
      <c r="F460" s="503">
        <v>1959</v>
      </c>
      <c r="G460" s="139"/>
      <c r="H460" s="152"/>
      <c r="I460" s="505"/>
      <c r="J460" s="139"/>
    </row>
    <row r="461" spans="1:10" ht="13.5" customHeight="1" x14ac:dyDescent="0.2">
      <c r="A461" s="504">
        <v>541</v>
      </c>
      <c r="B461" s="139" t="s">
        <v>3705</v>
      </c>
      <c r="C461" s="501" t="s">
        <v>4205</v>
      </c>
      <c r="D461" s="502" t="s">
        <v>20</v>
      </c>
      <c r="E461" s="256" t="s">
        <v>23</v>
      </c>
      <c r="F461" s="503">
        <v>1963</v>
      </c>
      <c r="G461" s="139"/>
      <c r="H461" s="152"/>
      <c r="I461" s="505"/>
      <c r="J461" s="139"/>
    </row>
    <row r="462" spans="1:10" ht="13.5" customHeight="1" x14ac:dyDescent="0.2">
      <c r="A462" s="504">
        <v>542</v>
      </c>
      <c r="B462" s="139" t="s">
        <v>3706</v>
      </c>
      <c r="C462" s="501" t="s">
        <v>4205</v>
      </c>
      <c r="D462" s="502" t="s">
        <v>20</v>
      </c>
      <c r="E462" s="256" t="s">
        <v>21</v>
      </c>
      <c r="F462" s="503">
        <v>1956</v>
      </c>
      <c r="G462" s="139"/>
      <c r="H462" s="152"/>
      <c r="I462" s="505"/>
      <c r="J462" s="139"/>
    </row>
    <row r="463" spans="1:10" ht="13.5" customHeight="1" x14ac:dyDescent="0.2">
      <c r="A463" s="504">
        <v>543</v>
      </c>
      <c r="B463" s="139" t="s">
        <v>3707</v>
      </c>
      <c r="C463" s="501" t="s">
        <v>4205</v>
      </c>
      <c r="D463" s="502" t="s">
        <v>20</v>
      </c>
      <c r="E463" s="256" t="s">
        <v>21</v>
      </c>
      <c r="F463" s="503">
        <v>1956</v>
      </c>
      <c r="G463" s="139"/>
      <c r="H463" s="152"/>
      <c r="I463" s="505"/>
      <c r="J463" s="139"/>
    </row>
    <row r="464" spans="1:10" ht="13.5" customHeight="1" x14ac:dyDescent="0.2">
      <c r="A464" s="504">
        <v>544</v>
      </c>
      <c r="B464" s="139" t="s">
        <v>401</v>
      </c>
      <c r="C464" s="501" t="s">
        <v>4205</v>
      </c>
      <c r="D464" s="502" t="s">
        <v>20</v>
      </c>
      <c r="E464" s="256" t="s">
        <v>21</v>
      </c>
      <c r="F464" s="503">
        <v>1955</v>
      </c>
      <c r="G464" s="139"/>
      <c r="H464" s="152"/>
      <c r="I464" s="505"/>
      <c r="J464" s="139"/>
    </row>
    <row r="465" spans="1:10" ht="13.5" customHeight="1" x14ac:dyDescent="0.2">
      <c r="A465" s="504">
        <v>545</v>
      </c>
      <c r="B465" s="139" t="s">
        <v>402</v>
      </c>
      <c r="C465" s="501" t="s">
        <v>4205</v>
      </c>
      <c r="D465" s="502" t="s">
        <v>20</v>
      </c>
      <c r="E465" s="256" t="s">
        <v>21</v>
      </c>
      <c r="F465" s="503">
        <v>1954</v>
      </c>
      <c r="G465" s="139"/>
      <c r="H465" s="152"/>
      <c r="I465" s="505"/>
      <c r="J465" s="139"/>
    </row>
    <row r="466" spans="1:10" ht="13.5" customHeight="1" x14ac:dyDescent="0.2">
      <c r="A466" s="504">
        <v>546</v>
      </c>
      <c r="B466" s="139" t="s">
        <v>3708</v>
      </c>
      <c r="C466" s="501" t="s">
        <v>4205</v>
      </c>
      <c r="D466" s="502" t="s">
        <v>20</v>
      </c>
      <c r="E466" s="256" t="s">
        <v>4234</v>
      </c>
      <c r="F466" s="503">
        <v>1960</v>
      </c>
      <c r="G466" s="139"/>
      <c r="H466" s="152"/>
      <c r="I466" s="505"/>
      <c r="J466" s="139"/>
    </row>
    <row r="467" spans="1:10" ht="13.5" customHeight="1" x14ac:dyDescent="0.2">
      <c r="A467" s="504">
        <v>547</v>
      </c>
      <c r="B467" s="139" t="s">
        <v>3709</v>
      </c>
      <c r="C467" s="501" t="s">
        <v>4205</v>
      </c>
      <c r="D467" s="502" t="s">
        <v>20</v>
      </c>
      <c r="E467" s="256" t="s">
        <v>4234</v>
      </c>
      <c r="F467" s="503">
        <v>1960</v>
      </c>
      <c r="G467" s="139"/>
      <c r="H467" s="152"/>
      <c r="I467" s="505"/>
      <c r="J467" s="139"/>
    </row>
    <row r="468" spans="1:10" ht="13.5" customHeight="1" x14ac:dyDescent="0.2">
      <c r="A468" s="504">
        <v>548</v>
      </c>
      <c r="B468" s="139" t="s">
        <v>3710</v>
      </c>
      <c r="C468" s="501" t="s">
        <v>4205</v>
      </c>
      <c r="D468" s="502" t="s">
        <v>20</v>
      </c>
      <c r="E468" s="256" t="s">
        <v>4234</v>
      </c>
      <c r="F468" s="503">
        <v>1960</v>
      </c>
      <c r="G468" s="139"/>
      <c r="H468" s="152"/>
      <c r="I468" s="505"/>
      <c r="J468" s="139"/>
    </row>
    <row r="469" spans="1:10" ht="13.5" customHeight="1" x14ac:dyDescent="0.2">
      <c r="A469" s="504">
        <v>549</v>
      </c>
      <c r="B469" s="139" t="s">
        <v>403</v>
      </c>
      <c r="C469" s="501" t="s">
        <v>4205</v>
      </c>
      <c r="D469" s="502" t="s">
        <v>20</v>
      </c>
      <c r="E469" s="256" t="s">
        <v>21</v>
      </c>
      <c r="F469" s="503">
        <v>1959</v>
      </c>
      <c r="G469" s="139"/>
      <c r="H469" s="152"/>
      <c r="I469" s="505"/>
      <c r="J469" s="139"/>
    </row>
    <row r="470" spans="1:10" ht="13.5" customHeight="1" x14ac:dyDescent="0.2">
      <c r="A470" s="504">
        <v>550</v>
      </c>
      <c r="B470" s="139" t="s">
        <v>404</v>
      </c>
      <c r="C470" s="501" t="s">
        <v>4205</v>
      </c>
      <c r="D470" s="502" t="s">
        <v>20</v>
      </c>
      <c r="E470" s="256" t="s">
        <v>23</v>
      </c>
      <c r="F470" s="503">
        <v>1966</v>
      </c>
      <c r="G470" s="139"/>
      <c r="H470" s="152"/>
      <c r="I470" s="505"/>
      <c r="J470" s="139"/>
    </row>
    <row r="471" spans="1:10" ht="13.5" customHeight="1" x14ac:dyDescent="0.2">
      <c r="A471" s="504">
        <v>551</v>
      </c>
      <c r="B471" s="139" t="s">
        <v>405</v>
      </c>
      <c r="C471" s="139" t="s">
        <v>4082</v>
      </c>
      <c r="D471" s="502">
        <v>3</v>
      </c>
      <c r="E471" s="256" t="s">
        <v>23</v>
      </c>
      <c r="F471" s="503">
        <v>1965</v>
      </c>
      <c r="G471" s="139"/>
      <c r="H471" s="152"/>
      <c r="I471" s="505">
        <v>1</v>
      </c>
      <c r="J471" s="139"/>
    </row>
    <row r="472" spans="1:10" ht="13.5" customHeight="1" x14ac:dyDescent="0.2">
      <c r="A472" s="504">
        <v>552</v>
      </c>
      <c r="B472" s="139" t="s">
        <v>3745</v>
      </c>
      <c r="C472" s="139" t="s">
        <v>4082</v>
      </c>
      <c r="D472" s="502">
        <v>3</v>
      </c>
      <c r="E472" s="256" t="s">
        <v>23</v>
      </c>
      <c r="F472" s="503">
        <v>1965</v>
      </c>
      <c r="G472" s="139"/>
      <c r="H472" s="152"/>
      <c r="I472" s="505">
        <v>1</v>
      </c>
      <c r="J472" s="139"/>
    </row>
    <row r="473" spans="1:10" ht="13.5" customHeight="1" x14ac:dyDescent="0.2">
      <c r="A473" s="504">
        <v>553</v>
      </c>
      <c r="B473" s="139" t="s">
        <v>406</v>
      </c>
      <c r="C473" s="501" t="s">
        <v>4205</v>
      </c>
      <c r="D473" s="502" t="s">
        <v>20</v>
      </c>
      <c r="E473" s="256" t="s">
        <v>21</v>
      </c>
      <c r="F473" s="503">
        <v>1951</v>
      </c>
      <c r="G473" s="139"/>
      <c r="H473" s="152"/>
      <c r="I473" s="505"/>
      <c r="J473" s="139"/>
    </row>
    <row r="474" spans="1:10" ht="13.5" customHeight="1" x14ac:dyDescent="0.2">
      <c r="A474" s="504">
        <v>554</v>
      </c>
      <c r="B474" s="139" t="s">
        <v>3711</v>
      </c>
      <c r="C474" s="501" t="s">
        <v>4205</v>
      </c>
      <c r="D474" s="502" t="s">
        <v>20</v>
      </c>
      <c r="E474" s="256" t="s">
        <v>4234</v>
      </c>
      <c r="F474" s="503">
        <v>1956</v>
      </c>
      <c r="G474" s="139"/>
      <c r="H474" s="152"/>
      <c r="I474" s="505"/>
      <c r="J474" s="139"/>
    </row>
    <row r="475" spans="1:10" ht="13.5" customHeight="1" x14ac:dyDescent="0.2">
      <c r="A475" s="504">
        <v>555</v>
      </c>
      <c r="B475" s="139" t="s">
        <v>407</v>
      </c>
      <c r="C475" s="501" t="s">
        <v>4205</v>
      </c>
      <c r="D475" s="502" t="s">
        <v>20</v>
      </c>
      <c r="E475" s="256" t="s">
        <v>23</v>
      </c>
      <c r="F475" s="503">
        <v>1968</v>
      </c>
      <c r="G475" s="139"/>
      <c r="H475" s="152"/>
      <c r="I475" s="505"/>
      <c r="J475" s="139"/>
    </row>
    <row r="476" spans="1:10" ht="13.5" customHeight="1" x14ac:dyDescent="0.2">
      <c r="A476" s="504">
        <v>556</v>
      </c>
      <c r="B476" s="139" t="s">
        <v>408</v>
      </c>
      <c r="C476" s="501" t="s">
        <v>4205</v>
      </c>
      <c r="D476" s="502" t="s">
        <v>20</v>
      </c>
      <c r="E476" s="256" t="s">
        <v>21</v>
      </c>
      <c r="F476" s="503">
        <v>1957</v>
      </c>
      <c r="G476" s="139"/>
      <c r="H476" s="152"/>
      <c r="I476" s="505"/>
      <c r="J476" s="139"/>
    </row>
    <row r="477" spans="1:10" ht="13.5" customHeight="1" x14ac:dyDescent="0.2">
      <c r="A477" s="504">
        <v>557</v>
      </c>
      <c r="B477" s="139" t="s">
        <v>409</v>
      </c>
      <c r="C477" s="501" t="s">
        <v>4205</v>
      </c>
      <c r="D477" s="502" t="s">
        <v>20</v>
      </c>
      <c r="E477" s="256" t="s">
        <v>4234</v>
      </c>
      <c r="F477" s="503">
        <v>1958</v>
      </c>
      <c r="G477" s="139"/>
      <c r="H477" s="152"/>
      <c r="I477" s="505"/>
      <c r="J477" s="139"/>
    </row>
    <row r="478" spans="1:10" ht="13.5" customHeight="1" x14ac:dyDescent="0.2">
      <c r="A478" s="504">
        <v>558</v>
      </c>
      <c r="B478" s="139" t="s">
        <v>410</v>
      </c>
      <c r="C478" s="501" t="s">
        <v>4205</v>
      </c>
      <c r="D478" s="502" t="s">
        <v>20</v>
      </c>
      <c r="E478" s="256" t="s">
        <v>4234</v>
      </c>
      <c r="F478" s="503">
        <v>1956</v>
      </c>
      <c r="G478" s="139"/>
      <c r="H478" s="152"/>
      <c r="I478" s="505"/>
      <c r="J478" s="139"/>
    </row>
    <row r="479" spans="1:10" ht="13.5" customHeight="1" x14ac:dyDescent="0.2">
      <c r="A479" s="504">
        <v>560</v>
      </c>
      <c r="B479" s="139" t="s">
        <v>3712</v>
      </c>
      <c r="C479" s="501" t="s">
        <v>4205</v>
      </c>
      <c r="D479" s="502" t="s">
        <v>20</v>
      </c>
      <c r="E479" s="256" t="s">
        <v>21</v>
      </c>
      <c r="F479" s="503">
        <v>1961</v>
      </c>
      <c r="G479" s="139"/>
      <c r="H479" s="152"/>
      <c r="I479" s="505"/>
      <c r="J479" s="139"/>
    </row>
    <row r="480" spans="1:10" ht="13.5" customHeight="1" x14ac:dyDescent="0.2">
      <c r="A480" s="504">
        <v>561</v>
      </c>
      <c r="B480" s="139" t="s">
        <v>411</v>
      </c>
      <c r="C480" s="501" t="s">
        <v>4205</v>
      </c>
      <c r="D480" s="502" t="s">
        <v>20</v>
      </c>
      <c r="E480" s="256" t="s">
        <v>21</v>
      </c>
      <c r="F480" s="503">
        <v>1956</v>
      </c>
      <c r="G480" s="139"/>
      <c r="H480" s="152"/>
      <c r="I480" s="505"/>
      <c r="J480" s="139"/>
    </row>
    <row r="481" spans="1:10" ht="13.5" customHeight="1" x14ac:dyDescent="0.2">
      <c r="A481" s="504">
        <v>562</v>
      </c>
      <c r="B481" s="139" t="s">
        <v>412</v>
      </c>
      <c r="C481" s="139" t="s">
        <v>413</v>
      </c>
      <c r="D481" s="502" t="s">
        <v>20</v>
      </c>
      <c r="E481" s="256" t="s">
        <v>21</v>
      </c>
      <c r="F481" s="503">
        <v>1956</v>
      </c>
      <c r="G481" s="139"/>
      <c r="H481" s="152"/>
      <c r="I481" s="505">
        <v>1</v>
      </c>
      <c r="J481" s="139"/>
    </row>
    <row r="482" spans="1:10" ht="13.5" customHeight="1" x14ac:dyDescent="0.2">
      <c r="A482" s="504">
        <v>564</v>
      </c>
      <c r="B482" s="139" t="s">
        <v>414</v>
      </c>
      <c r="C482" s="501" t="s">
        <v>4205</v>
      </c>
      <c r="D482" s="502" t="s">
        <v>20</v>
      </c>
      <c r="E482" s="256" t="s">
        <v>23</v>
      </c>
      <c r="F482" s="503">
        <v>1964</v>
      </c>
      <c r="G482" s="139"/>
      <c r="H482" s="152"/>
      <c r="I482" s="505"/>
      <c r="J482" s="139"/>
    </row>
    <row r="483" spans="1:10" ht="13.5" customHeight="1" x14ac:dyDescent="0.2">
      <c r="A483" s="504">
        <v>565</v>
      </c>
      <c r="B483" s="139" t="s">
        <v>3713</v>
      </c>
      <c r="C483" s="501" t="s">
        <v>4205</v>
      </c>
      <c r="D483" s="502" t="s">
        <v>20</v>
      </c>
      <c r="E483" s="256" t="s">
        <v>21</v>
      </c>
      <c r="F483" s="503">
        <v>1954</v>
      </c>
      <c r="G483" s="139"/>
      <c r="H483" s="152"/>
      <c r="I483" s="505"/>
      <c r="J483" s="139"/>
    </row>
    <row r="484" spans="1:10" ht="13.5" customHeight="1" x14ac:dyDescent="0.2">
      <c r="A484" s="504">
        <v>566</v>
      </c>
      <c r="B484" s="139" t="s">
        <v>415</v>
      </c>
      <c r="C484" s="501" t="s">
        <v>4205</v>
      </c>
      <c r="D484" s="502" t="s">
        <v>20</v>
      </c>
      <c r="E484" s="256" t="s">
        <v>21</v>
      </c>
      <c r="F484" s="503">
        <v>1949</v>
      </c>
      <c r="G484" s="139"/>
      <c r="H484" s="152"/>
      <c r="I484" s="505"/>
      <c r="J484" s="139"/>
    </row>
    <row r="485" spans="1:10" ht="13.5" customHeight="1" x14ac:dyDescent="0.2">
      <c r="A485" s="504">
        <v>568</v>
      </c>
      <c r="B485" s="139" t="s">
        <v>416</v>
      </c>
      <c r="C485" s="501" t="s">
        <v>4205</v>
      </c>
      <c r="D485" s="502" t="s">
        <v>20</v>
      </c>
      <c r="E485" s="256" t="s">
        <v>21</v>
      </c>
      <c r="F485" s="503">
        <v>1958</v>
      </c>
      <c r="G485" s="139"/>
      <c r="H485" s="152"/>
      <c r="I485" s="505"/>
      <c r="J485" s="139"/>
    </row>
    <row r="486" spans="1:10" ht="13.5" customHeight="1" x14ac:dyDescent="0.2">
      <c r="A486" s="504">
        <v>569</v>
      </c>
      <c r="B486" s="139" t="s">
        <v>3714</v>
      </c>
      <c r="C486" s="501" t="s">
        <v>4205</v>
      </c>
      <c r="D486" s="502" t="s">
        <v>20</v>
      </c>
      <c r="E486" s="256" t="s">
        <v>21</v>
      </c>
      <c r="F486" s="503">
        <v>1948</v>
      </c>
      <c r="G486" s="139"/>
      <c r="H486" s="152"/>
      <c r="I486" s="505"/>
      <c r="J486" s="139"/>
    </row>
    <row r="487" spans="1:10" ht="13.5" customHeight="1" x14ac:dyDescent="0.2">
      <c r="A487" s="504">
        <v>570</v>
      </c>
      <c r="B487" s="139" t="s">
        <v>417</v>
      </c>
      <c r="C487" s="501" t="s">
        <v>4205</v>
      </c>
      <c r="D487" s="502" t="s">
        <v>20</v>
      </c>
      <c r="E487" s="256" t="s">
        <v>21</v>
      </c>
      <c r="F487" s="503">
        <v>1956</v>
      </c>
      <c r="G487" s="139"/>
      <c r="H487" s="152"/>
      <c r="I487" s="505"/>
      <c r="J487" s="139"/>
    </row>
    <row r="488" spans="1:10" ht="13.5" customHeight="1" x14ac:dyDescent="0.2">
      <c r="A488" s="504">
        <v>571</v>
      </c>
      <c r="B488" s="139" t="s">
        <v>418</v>
      </c>
      <c r="C488" s="501" t="s">
        <v>4205</v>
      </c>
      <c r="D488" s="502" t="s">
        <v>20</v>
      </c>
      <c r="E488" s="256" t="s">
        <v>23</v>
      </c>
      <c r="F488" s="503">
        <v>1967</v>
      </c>
      <c r="G488" s="139"/>
      <c r="H488" s="152"/>
      <c r="I488" s="505"/>
      <c r="J488" s="139"/>
    </row>
    <row r="489" spans="1:10" ht="13.5" customHeight="1" x14ac:dyDescent="0.2">
      <c r="A489" s="504">
        <v>573</v>
      </c>
      <c r="B489" s="139" t="s">
        <v>3715</v>
      </c>
      <c r="C489" s="501" t="s">
        <v>4205</v>
      </c>
      <c r="D489" s="502" t="s">
        <v>20</v>
      </c>
      <c r="E489" s="256" t="s">
        <v>23</v>
      </c>
      <c r="F489" s="503">
        <v>1965</v>
      </c>
      <c r="G489" s="139"/>
      <c r="H489" s="152"/>
      <c r="I489" s="505"/>
      <c r="J489" s="139"/>
    </row>
    <row r="490" spans="1:10" ht="13.5" customHeight="1" x14ac:dyDescent="0.2">
      <c r="A490" s="504">
        <v>574</v>
      </c>
      <c r="B490" s="139" t="s">
        <v>420</v>
      </c>
      <c r="C490" s="501" t="s">
        <v>4205</v>
      </c>
      <c r="D490" s="502" t="s">
        <v>20</v>
      </c>
      <c r="E490" s="256" t="s">
        <v>21</v>
      </c>
      <c r="F490" s="503">
        <v>1957</v>
      </c>
      <c r="G490" s="139"/>
      <c r="H490" s="152"/>
      <c r="I490" s="505"/>
      <c r="J490" s="139"/>
    </row>
    <row r="491" spans="1:10" ht="13.5" customHeight="1" x14ac:dyDescent="0.2">
      <c r="A491" s="504">
        <v>575</v>
      </c>
      <c r="B491" s="139" t="s">
        <v>421</v>
      </c>
      <c r="C491" s="501" t="s">
        <v>4205</v>
      </c>
      <c r="D491" s="502" t="s">
        <v>20</v>
      </c>
      <c r="E491" s="256" t="s">
        <v>23</v>
      </c>
      <c r="F491" s="503">
        <v>1965</v>
      </c>
      <c r="G491" s="139"/>
      <c r="H491" s="152"/>
      <c r="I491" s="505"/>
      <c r="J491" s="139"/>
    </row>
    <row r="492" spans="1:10" ht="13.5" customHeight="1" x14ac:dyDescent="0.2">
      <c r="A492" s="504">
        <v>576</v>
      </c>
      <c r="B492" s="139" t="s">
        <v>3354</v>
      </c>
      <c r="C492" s="501" t="s">
        <v>4205</v>
      </c>
      <c r="D492" s="502" t="s">
        <v>20</v>
      </c>
      <c r="E492" s="256" t="s">
        <v>21</v>
      </c>
      <c r="F492" s="503">
        <v>1961</v>
      </c>
      <c r="G492" s="139"/>
      <c r="H492" s="152"/>
      <c r="I492" s="505"/>
      <c r="J492" s="139"/>
    </row>
    <row r="493" spans="1:10" ht="13.5" customHeight="1" x14ac:dyDescent="0.2">
      <c r="A493" s="504">
        <v>577</v>
      </c>
      <c r="B493" s="139" t="s">
        <v>422</v>
      </c>
      <c r="C493" s="501" t="s">
        <v>4205</v>
      </c>
      <c r="D493" s="502" t="s">
        <v>20</v>
      </c>
      <c r="E493" s="256" t="s">
        <v>23</v>
      </c>
      <c r="F493" s="503">
        <v>1966</v>
      </c>
      <c r="G493" s="139"/>
      <c r="H493" s="152"/>
      <c r="I493" s="505"/>
      <c r="J493" s="139"/>
    </row>
    <row r="494" spans="1:10" ht="13.5" customHeight="1" x14ac:dyDescent="0.2">
      <c r="A494" s="504">
        <v>578</v>
      </c>
      <c r="B494" s="139" t="s">
        <v>423</v>
      </c>
      <c r="C494" s="139" t="s">
        <v>4082</v>
      </c>
      <c r="D494" s="502" t="s">
        <v>76</v>
      </c>
      <c r="E494" s="256" t="s">
        <v>21</v>
      </c>
      <c r="F494" s="503">
        <v>1960</v>
      </c>
      <c r="G494" s="139" t="s">
        <v>3443</v>
      </c>
      <c r="H494" s="498">
        <v>44408</v>
      </c>
      <c r="I494" s="505">
        <v>1</v>
      </c>
      <c r="J494" s="139"/>
    </row>
    <row r="495" spans="1:10" ht="13.5" customHeight="1" x14ac:dyDescent="0.2">
      <c r="A495" s="504">
        <v>579</v>
      </c>
      <c r="B495" s="139" t="s">
        <v>424</v>
      </c>
      <c r="C495" s="139" t="s">
        <v>4082</v>
      </c>
      <c r="D495" s="502">
        <v>1</v>
      </c>
      <c r="E495" s="256" t="s">
        <v>23</v>
      </c>
      <c r="F495" s="503">
        <v>1964</v>
      </c>
      <c r="G495" s="139"/>
      <c r="H495" s="152"/>
      <c r="I495" s="505">
        <v>1</v>
      </c>
      <c r="J495" s="139"/>
    </row>
    <row r="496" spans="1:10" ht="13.5" customHeight="1" x14ac:dyDescent="0.2">
      <c r="A496" s="504">
        <v>580</v>
      </c>
      <c r="B496" s="139" t="s">
        <v>425</v>
      </c>
      <c r="C496" s="501" t="s">
        <v>4205</v>
      </c>
      <c r="D496" s="502" t="s">
        <v>20</v>
      </c>
      <c r="E496" s="256" t="s">
        <v>21</v>
      </c>
      <c r="F496" s="503">
        <v>1955</v>
      </c>
      <c r="G496" s="139"/>
      <c r="H496" s="152"/>
      <c r="I496" s="505"/>
      <c r="J496" s="139"/>
    </row>
    <row r="497" spans="1:10" ht="13.5" customHeight="1" x14ac:dyDescent="0.2">
      <c r="A497" s="504">
        <v>581</v>
      </c>
      <c r="B497" s="139" t="s">
        <v>426</v>
      </c>
      <c r="C497" s="501" t="s">
        <v>4205</v>
      </c>
      <c r="D497" s="502" t="s">
        <v>20</v>
      </c>
      <c r="E497" s="256" t="s">
        <v>4234</v>
      </c>
      <c r="F497" s="503">
        <v>1962</v>
      </c>
      <c r="G497" s="139"/>
      <c r="H497" s="152"/>
      <c r="I497" s="505"/>
      <c r="J497" s="139"/>
    </row>
    <row r="498" spans="1:10" ht="13.5" customHeight="1" x14ac:dyDescent="0.2">
      <c r="A498" s="504">
        <v>582</v>
      </c>
      <c r="B498" s="139" t="s">
        <v>427</v>
      </c>
      <c r="C498" s="501" t="s">
        <v>4205</v>
      </c>
      <c r="D498" s="502" t="s">
        <v>20</v>
      </c>
      <c r="E498" s="256" t="s">
        <v>21</v>
      </c>
      <c r="F498" s="503">
        <v>1956</v>
      </c>
      <c r="G498" s="139"/>
      <c r="H498" s="152"/>
      <c r="I498" s="505"/>
      <c r="J498" s="139"/>
    </row>
    <row r="499" spans="1:10" ht="13.5" customHeight="1" x14ac:dyDescent="0.2">
      <c r="A499" s="504">
        <v>583</v>
      </c>
      <c r="B499" s="139" t="s">
        <v>428</v>
      </c>
      <c r="C499" s="501" t="s">
        <v>4205</v>
      </c>
      <c r="D499" s="502" t="s">
        <v>20</v>
      </c>
      <c r="E499" s="256" t="s">
        <v>23</v>
      </c>
      <c r="F499" s="503">
        <v>1964</v>
      </c>
      <c r="G499" s="139"/>
      <c r="H499" s="152"/>
      <c r="I499" s="505"/>
      <c r="J499" s="139"/>
    </row>
    <row r="500" spans="1:10" ht="13.5" customHeight="1" x14ac:dyDescent="0.2">
      <c r="A500" s="504">
        <v>584</v>
      </c>
      <c r="B500" s="139" t="s">
        <v>429</v>
      </c>
      <c r="C500" s="501" t="s">
        <v>4205</v>
      </c>
      <c r="D500" s="502" t="s">
        <v>20</v>
      </c>
      <c r="E500" s="256" t="s">
        <v>23</v>
      </c>
      <c r="F500" s="503">
        <v>1965</v>
      </c>
      <c r="G500" s="139"/>
      <c r="H500" s="152"/>
      <c r="I500" s="505"/>
      <c r="J500" s="139"/>
    </row>
    <row r="501" spans="1:10" ht="13.5" customHeight="1" x14ac:dyDescent="0.2">
      <c r="A501" s="504">
        <v>585</v>
      </c>
      <c r="B501" s="139" t="s">
        <v>430</v>
      </c>
      <c r="C501" s="501" t="s">
        <v>4205</v>
      </c>
      <c r="D501" s="502" t="s">
        <v>20</v>
      </c>
      <c r="E501" s="256" t="s">
        <v>23</v>
      </c>
      <c r="F501" s="503">
        <v>1964</v>
      </c>
      <c r="G501" s="139"/>
      <c r="H501" s="152"/>
      <c r="I501" s="505"/>
      <c r="J501" s="139"/>
    </row>
    <row r="502" spans="1:10" ht="13.5" customHeight="1" x14ac:dyDescent="0.2">
      <c r="A502" s="504">
        <v>586</v>
      </c>
      <c r="B502" s="139" t="s">
        <v>431</v>
      </c>
      <c r="C502" s="501" t="s">
        <v>4205</v>
      </c>
      <c r="D502" s="502" t="s">
        <v>20</v>
      </c>
      <c r="E502" s="256" t="s">
        <v>23</v>
      </c>
      <c r="F502" s="503">
        <v>1966</v>
      </c>
      <c r="G502" s="139"/>
      <c r="H502" s="152"/>
      <c r="I502" s="505"/>
      <c r="J502" s="139"/>
    </row>
    <row r="503" spans="1:10" ht="13.5" customHeight="1" x14ac:dyDescent="0.2">
      <c r="A503" s="504">
        <v>587</v>
      </c>
      <c r="B503" s="139" t="s">
        <v>3547</v>
      </c>
      <c r="C503" s="501" t="s">
        <v>4205</v>
      </c>
      <c r="D503" s="502" t="s">
        <v>20</v>
      </c>
      <c r="E503" s="256" t="s">
        <v>23</v>
      </c>
      <c r="F503" s="503">
        <v>1966</v>
      </c>
      <c r="G503" s="139"/>
      <c r="H503" s="152"/>
      <c r="I503" s="505"/>
      <c r="J503" s="139"/>
    </row>
    <row r="504" spans="1:10" ht="13.5" customHeight="1" x14ac:dyDescent="0.2">
      <c r="A504" s="504">
        <v>588</v>
      </c>
      <c r="B504" s="139" t="s">
        <v>432</v>
      </c>
      <c r="C504" s="501" t="s">
        <v>4205</v>
      </c>
      <c r="D504" s="502" t="s">
        <v>20</v>
      </c>
      <c r="E504" s="256" t="s">
        <v>21</v>
      </c>
      <c r="F504" s="503">
        <v>1962</v>
      </c>
      <c r="G504" s="139"/>
      <c r="H504" s="152"/>
      <c r="I504" s="505"/>
      <c r="J504" s="139"/>
    </row>
    <row r="505" spans="1:10" ht="13.5" customHeight="1" x14ac:dyDescent="0.2">
      <c r="A505" s="504">
        <v>589</v>
      </c>
      <c r="B505" s="139" t="s">
        <v>433</v>
      </c>
      <c r="C505" s="501" t="s">
        <v>4205</v>
      </c>
      <c r="D505" s="502" t="s">
        <v>20</v>
      </c>
      <c r="E505" s="256" t="s">
        <v>21</v>
      </c>
      <c r="F505" s="503">
        <v>1953</v>
      </c>
      <c r="G505" s="139"/>
      <c r="H505" s="152"/>
      <c r="I505" s="505"/>
      <c r="J505" s="139"/>
    </row>
    <row r="506" spans="1:10" ht="13.5" customHeight="1" x14ac:dyDescent="0.2">
      <c r="A506" s="504">
        <v>590</v>
      </c>
      <c r="B506" s="139" t="s">
        <v>434</v>
      </c>
      <c r="C506" s="501" t="s">
        <v>4205</v>
      </c>
      <c r="D506" s="502" t="s">
        <v>20</v>
      </c>
      <c r="E506" s="256" t="s">
        <v>21</v>
      </c>
      <c r="F506" s="503">
        <v>1952</v>
      </c>
      <c r="G506" s="139"/>
      <c r="H506" s="152"/>
      <c r="I506" s="505"/>
      <c r="J506" s="139"/>
    </row>
    <row r="507" spans="1:10" ht="13.5" customHeight="1" x14ac:dyDescent="0.2">
      <c r="A507" s="504">
        <v>591</v>
      </c>
      <c r="B507" s="139" t="s">
        <v>435</v>
      </c>
      <c r="C507" s="501" t="s">
        <v>4205</v>
      </c>
      <c r="D507" s="502" t="s">
        <v>20</v>
      </c>
      <c r="E507" s="256" t="s">
        <v>21</v>
      </c>
      <c r="F507" s="503">
        <v>1956</v>
      </c>
      <c r="G507" s="139"/>
      <c r="H507" s="152"/>
      <c r="I507" s="505"/>
      <c r="J507" s="139"/>
    </row>
    <row r="508" spans="1:10" ht="13.5" customHeight="1" x14ac:dyDescent="0.2">
      <c r="A508" s="504">
        <v>592</v>
      </c>
      <c r="B508" s="139" t="s">
        <v>436</v>
      </c>
      <c r="C508" s="501" t="s">
        <v>4205</v>
      </c>
      <c r="D508" s="502" t="s">
        <v>20</v>
      </c>
      <c r="E508" s="256" t="s">
        <v>21</v>
      </c>
      <c r="F508" s="503">
        <v>1955</v>
      </c>
      <c r="G508" s="139"/>
      <c r="H508" s="152"/>
      <c r="I508" s="505"/>
      <c r="J508" s="139"/>
    </row>
    <row r="509" spans="1:10" ht="13.5" customHeight="1" x14ac:dyDescent="0.2">
      <c r="A509" s="504">
        <v>593</v>
      </c>
      <c r="B509" s="139" t="s">
        <v>437</v>
      </c>
      <c r="C509" s="501" t="s">
        <v>4205</v>
      </c>
      <c r="D509" s="502" t="s">
        <v>20</v>
      </c>
      <c r="E509" s="256" t="s">
        <v>4234</v>
      </c>
      <c r="F509" s="503">
        <v>1959</v>
      </c>
      <c r="G509" s="139"/>
      <c r="H509" s="152"/>
      <c r="I509" s="505"/>
      <c r="J509" s="139"/>
    </row>
    <row r="510" spans="1:10" ht="13.5" customHeight="1" x14ac:dyDescent="0.2">
      <c r="A510" s="504">
        <v>594</v>
      </c>
      <c r="B510" s="139" t="s">
        <v>438</v>
      </c>
      <c r="C510" s="501" t="s">
        <v>4205</v>
      </c>
      <c r="D510" s="502" t="s">
        <v>20</v>
      </c>
      <c r="E510" s="256" t="s">
        <v>21</v>
      </c>
      <c r="F510" s="503">
        <v>1960</v>
      </c>
      <c r="G510" s="139"/>
      <c r="H510" s="152"/>
      <c r="I510" s="505"/>
      <c r="J510" s="139"/>
    </row>
    <row r="511" spans="1:10" ht="13.5" customHeight="1" x14ac:dyDescent="0.2">
      <c r="A511" s="504">
        <v>595</v>
      </c>
      <c r="B511" s="139" t="s">
        <v>439</v>
      </c>
      <c r="C511" s="139" t="s">
        <v>4082</v>
      </c>
      <c r="D511" s="502" t="s">
        <v>20</v>
      </c>
      <c r="E511" s="256" t="s">
        <v>21</v>
      </c>
      <c r="F511" s="503">
        <v>1955</v>
      </c>
      <c r="G511" s="139"/>
      <c r="H511" s="152"/>
      <c r="I511" s="505"/>
      <c r="J511" s="139"/>
    </row>
    <row r="512" spans="1:10" ht="13.5" customHeight="1" x14ac:dyDescent="0.2">
      <c r="A512" s="504">
        <v>596</v>
      </c>
      <c r="B512" s="139" t="s">
        <v>440</v>
      </c>
      <c r="C512" s="501" t="s">
        <v>4205</v>
      </c>
      <c r="D512" s="502" t="s">
        <v>20</v>
      </c>
      <c r="E512" s="256" t="s">
        <v>21</v>
      </c>
      <c r="F512" s="503">
        <v>1948</v>
      </c>
      <c r="G512" s="139"/>
      <c r="H512" s="152"/>
      <c r="I512" s="505"/>
      <c r="J512" s="139"/>
    </row>
    <row r="513" spans="1:10" ht="13.5" customHeight="1" x14ac:dyDescent="0.2">
      <c r="A513" s="504">
        <v>597</v>
      </c>
      <c r="B513" s="139" t="s">
        <v>441</v>
      </c>
      <c r="C513" s="139" t="s">
        <v>4154</v>
      </c>
      <c r="D513" s="502">
        <v>1</v>
      </c>
      <c r="E513" s="256" t="s">
        <v>4234</v>
      </c>
      <c r="F513" s="503">
        <v>1961</v>
      </c>
      <c r="G513" s="151"/>
      <c r="H513" s="152"/>
      <c r="I513" s="505"/>
      <c r="J513" s="139"/>
    </row>
    <row r="514" spans="1:10" ht="13.5" customHeight="1" x14ac:dyDescent="0.2">
      <c r="A514" s="504">
        <v>598</v>
      </c>
      <c r="B514" s="139" t="s">
        <v>442</v>
      </c>
      <c r="C514" s="501" t="s">
        <v>4205</v>
      </c>
      <c r="D514" s="502" t="s">
        <v>20</v>
      </c>
      <c r="E514" s="256" t="s">
        <v>4234</v>
      </c>
      <c r="F514" s="503">
        <v>1957</v>
      </c>
      <c r="G514" s="139"/>
      <c r="H514" s="152"/>
      <c r="I514" s="505"/>
      <c r="J514" s="139"/>
    </row>
    <row r="515" spans="1:10" ht="13.5" customHeight="1" x14ac:dyDescent="0.2">
      <c r="A515" s="504">
        <v>599</v>
      </c>
      <c r="B515" s="139" t="s">
        <v>443</v>
      </c>
      <c r="C515" s="501" t="s">
        <v>4205</v>
      </c>
      <c r="D515" s="502" t="s">
        <v>20</v>
      </c>
      <c r="E515" s="256" t="s">
        <v>21</v>
      </c>
      <c r="F515" s="503">
        <v>1952</v>
      </c>
      <c r="G515" s="139"/>
      <c r="H515" s="152"/>
      <c r="I515" s="505"/>
      <c r="J515" s="139"/>
    </row>
    <row r="516" spans="1:10" ht="13.5" customHeight="1" x14ac:dyDescent="0.2">
      <c r="A516" s="504">
        <v>601</v>
      </c>
      <c r="B516" s="139" t="s">
        <v>444</v>
      </c>
      <c r="C516" s="501" t="s">
        <v>4205</v>
      </c>
      <c r="D516" s="502" t="s">
        <v>20</v>
      </c>
      <c r="E516" s="256" t="s">
        <v>21</v>
      </c>
      <c r="F516" s="503">
        <v>1952</v>
      </c>
      <c r="G516" s="139"/>
      <c r="H516" s="152"/>
      <c r="I516" s="505"/>
      <c r="J516" s="139"/>
    </row>
    <row r="517" spans="1:10" ht="13.5" customHeight="1" x14ac:dyDescent="0.2">
      <c r="A517" s="504">
        <v>602</v>
      </c>
      <c r="B517" s="139" t="s">
        <v>445</v>
      </c>
      <c r="C517" s="501" t="s">
        <v>4205</v>
      </c>
      <c r="D517" s="502" t="s">
        <v>20</v>
      </c>
      <c r="E517" s="256" t="s">
        <v>4234</v>
      </c>
      <c r="F517" s="503">
        <v>1957</v>
      </c>
      <c r="G517" s="139"/>
      <c r="H517" s="152"/>
      <c r="I517" s="505"/>
      <c r="J517" s="139"/>
    </row>
    <row r="518" spans="1:10" ht="13.5" customHeight="1" x14ac:dyDescent="0.2">
      <c r="A518" s="504">
        <v>603</v>
      </c>
      <c r="B518" s="139" t="s">
        <v>446</v>
      </c>
      <c r="C518" s="501" t="s">
        <v>4205</v>
      </c>
      <c r="D518" s="502" t="s">
        <v>20</v>
      </c>
      <c r="E518" s="256" t="s">
        <v>4234</v>
      </c>
      <c r="F518" s="503">
        <v>1952</v>
      </c>
      <c r="G518" s="139"/>
      <c r="H518" s="152"/>
      <c r="I518" s="505"/>
      <c r="J518" s="139"/>
    </row>
    <row r="519" spans="1:10" ht="13.5" customHeight="1" x14ac:dyDescent="0.2">
      <c r="A519" s="504">
        <v>604</v>
      </c>
      <c r="B519" s="139" t="s">
        <v>447</v>
      </c>
      <c r="C519" s="501" t="s">
        <v>4205</v>
      </c>
      <c r="D519" s="502" t="s">
        <v>20</v>
      </c>
      <c r="E519" s="256" t="s">
        <v>21</v>
      </c>
      <c r="F519" s="503">
        <v>1962</v>
      </c>
      <c r="G519" s="139"/>
      <c r="H519" s="152"/>
      <c r="I519" s="505"/>
      <c r="J519" s="139"/>
    </row>
    <row r="520" spans="1:10" ht="13.5" customHeight="1" x14ac:dyDescent="0.2">
      <c r="A520" s="504">
        <v>605</v>
      </c>
      <c r="B520" s="139" t="s">
        <v>448</v>
      </c>
      <c r="C520" s="501" t="s">
        <v>4205</v>
      </c>
      <c r="D520" s="502" t="s">
        <v>20</v>
      </c>
      <c r="E520" s="256" t="s">
        <v>21</v>
      </c>
      <c r="F520" s="503">
        <v>1957</v>
      </c>
      <c r="G520" s="139"/>
      <c r="H520" s="152"/>
      <c r="I520" s="505"/>
      <c r="J520" s="139"/>
    </row>
    <row r="521" spans="1:10" ht="13.5" customHeight="1" x14ac:dyDescent="0.2">
      <c r="A521" s="504">
        <v>606</v>
      </c>
      <c r="B521" s="139" t="s">
        <v>449</v>
      </c>
      <c r="C521" s="501" t="s">
        <v>4205</v>
      </c>
      <c r="D521" s="502" t="s">
        <v>20</v>
      </c>
      <c r="E521" s="256" t="s">
        <v>33</v>
      </c>
      <c r="F521" s="503">
        <v>1963</v>
      </c>
      <c r="G521" s="139"/>
      <c r="H521" s="152"/>
      <c r="I521" s="505"/>
      <c r="J521" s="139"/>
    </row>
    <row r="522" spans="1:10" ht="13.5" customHeight="1" x14ac:dyDescent="0.2">
      <c r="A522" s="504">
        <v>607</v>
      </c>
      <c r="B522" s="139" t="s">
        <v>450</v>
      </c>
      <c r="C522" s="501" t="s">
        <v>4205</v>
      </c>
      <c r="D522" s="502" t="s">
        <v>20</v>
      </c>
      <c r="E522" s="256" t="s">
        <v>23</v>
      </c>
      <c r="F522" s="503">
        <v>1963</v>
      </c>
      <c r="G522" s="139"/>
      <c r="H522" s="152"/>
      <c r="I522" s="505"/>
      <c r="J522" s="139"/>
    </row>
    <row r="523" spans="1:10" ht="13.5" customHeight="1" x14ac:dyDescent="0.2">
      <c r="A523" s="504">
        <v>608</v>
      </c>
      <c r="B523" s="139" t="s">
        <v>451</v>
      </c>
      <c r="C523" s="501" t="s">
        <v>4205</v>
      </c>
      <c r="D523" s="502" t="s">
        <v>20</v>
      </c>
      <c r="E523" s="256" t="s">
        <v>21</v>
      </c>
      <c r="F523" s="503">
        <v>1954</v>
      </c>
      <c r="G523" s="139"/>
      <c r="H523" s="152"/>
      <c r="I523" s="505"/>
      <c r="J523" s="139"/>
    </row>
    <row r="524" spans="1:10" ht="13.5" customHeight="1" x14ac:dyDescent="0.2">
      <c r="A524" s="504">
        <v>609</v>
      </c>
      <c r="B524" s="139" t="s">
        <v>452</v>
      </c>
      <c r="C524" s="139" t="s">
        <v>3443</v>
      </c>
      <c r="D524" s="502" t="s">
        <v>20</v>
      </c>
      <c r="E524" s="256" t="s">
        <v>21</v>
      </c>
      <c r="F524" s="503">
        <v>1962</v>
      </c>
      <c r="G524" s="139"/>
      <c r="H524" s="152"/>
      <c r="I524" s="505"/>
      <c r="J524" s="139"/>
    </row>
    <row r="525" spans="1:10" ht="13.5" customHeight="1" x14ac:dyDescent="0.2">
      <c r="A525" s="504">
        <v>610</v>
      </c>
      <c r="B525" s="139" t="s">
        <v>453</v>
      </c>
      <c r="C525" s="501" t="s">
        <v>4205</v>
      </c>
      <c r="D525" s="502" t="s">
        <v>20</v>
      </c>
      <c r="E525" s="256" t="s">
        <v>21</v>
      </c>
      <c r="F525" s="503">
        <v>1956</v>
      </c>
      <c r="G525" s="139"/>
      <c r="H525" s="152"/>
      <c r="I525" s="505"/>
      <c r="J525" s="139"/>
    </row>
    <row r="526" spans="1:10" ht="13.5" customHeight="1" x14ac:dyDescent="0.2">
      <c r="A526" s="504">
        <v>611</v>
      </c>
      <c r="B526" s="139" t="s">
        <v>454</v>
      </c>
      <c r="C526" s="501" t="s">
        <v>4205</v>
      </c>
      <c r="D526" s="502" t="s">
        <v>20</v>
      </c>
      <c r="E526" s="256" t="s">
        <v>23</v>
      </c>
      <c r="F526" s="503">
        <v>1963</v>
      </c>
      <c r="G526" s="139"/>
      <c r="H526" s="152"/>
      <c r="I526" s="505"/>
      <c r="J526" s="139"/>
    </row>
    <row r="527" spans="1:10" ht="13.5" customHeight="1" x14ac:dyDescent="0.2">
      <c r="A527" s="504">
        <v>612</v>
      </c>
      <c r="B527" s="139" t="s">
        <v>455</v>
      </c>
      <c r="C527" s="501" t="s">
        <v>4205</v>
      </c>
      <c r="D527" s="502" t="s">
        <v>20</v>
      </c>
      <c r="E527" s="256" t="s">
        <v>21</v>
      </c>
      <c r="F527" s="503">
        <v>1959</v>
      </c>
      <c r="G527" s="139"/>
      <c r="H527" s="152"/>
      <c r="I527" s="505"/>
      <c r="J527" s="139"/>
    </row>
    <row r="528" spans="1:10" ht="13.5" customHeight="1" x14ac:dyDescent="0.2">
      <c r="A528" s="504">
        <v>613</v>
      </c>
      <c r="B528" s="139" t="s">
        <v>456</v>
      </c>
      <c r="C528" s="501" t="s">
        <v>4205</v>
      </c>
      <c r="D528" s="502" t="s">
        <v>20</v>
      </c>
      <c r="E528" s="256" t="s">
        <v>33</v>
      </c>
      <c r="F528" s="503">
        <v>1964</v>
      </c>
      <c r="G528" s="139"/>
      <c r="H528" s="152"/>
      <c r="I528" s="505"/>
      <c r="J528" s="139"/>
    </row>
    <row r="529" spans="1:10" ht="13.5" customHeight="1" x14ac:dyDescent="0.2">
      <c r="A529" s="504">
        <v>615</v>
      </c>
      <c r="B529" s="139" t="s">
        <v>457</v>
      </c>
      <c r="C529" s="501" t="s">
        <v>4205</v>
      </c>
      <c r="D529" s="502" t="s">
        <v>20</v>
      </c>
      <c r="E529" s="256" t="s">
        <v>4234</v>
      </c>
      <c r="F529" s="503">
        <v>1960</v>
      </c>
      <c r="G529" s="139"/>
      <c r="H529" s="152"/>
      <c r="I529" s="505"/>
      <c r="J529" s="139"/>
    </row>
    <row r="530" spans="1:10" ht="13.5" customHeight="1" x14ac:dyDescent="0.2">
      <c r="A530" s="504">
        <v>616</v>
      </c>
      <c r="B530" s="139" t="s">
        <v>3360</v>
      </c>
      <c r="C530" s="501" t="s">
        <v>4205</v>
      </c>
      <c r="D530" s="502" t="s">
        <v>20</v>
      </c>
      <c r="E530" s="256" t="s">
        <v>21</v>
      </c>
      <c r="F530" s="503">
        <v>1960</v>
      </c>
      <c r="G530" s="139"/>
      <c r="H530" s="152"/>
      <c r="I530" s="505"/>
      <c r="J530" s="139"/>
    </row>
    <row r="531" spans="1:10" ht="13.5" customHeight="1" x14ac:dyDescent="0.2">
      <c r="A531" s="504">
        <v>617</v>
      </c>
      <c r="B531" s="139" t="s">
        <v>458</v>
      </c>
      <c r="C531" s="501" t="s">
        <v>4205</v>
      </c>
      <c r="D531" s="502" t="s">
        <v>20</v>
      </c>
      <c r="E531" s="256" t="s">
        <v>23</v>
      </c>
      <c r="F531" s="503">
        <v>1965</v>
      </c>
      <c r="G531" s="139"/>
      <c r="H531" s="152"/>
      <c r="I531" s="505"/>
      <c r="J531" s="139"/>
    </row>
    <row r="532" spans="1:10" ht="13.5" customHeight="1" x14ac:dyDescent="0.2">
      <c r="A532" s="504">
        <v>618</v>
      </c>
      <c r="B532" s="139" t="s">
        <v>459</v>
      </c>
      <c r="C532" s="501" t="s">
        <v>4205</v>
      </c>
      <c r="D532" s="502" t="s">
        <v>20</v>
      </c>
      <c r="E532" s="256" t="s">
        <v>23</v>
      </c>
      <c r="F532" s="503">
        <v>1965</v>
      </c>
      <c r="G532" s="139"/>
      <c r="H532" s="152"/>
      <c r="I532" s="505"/>
      <c r="J532" s="139"/>
    </row>
    <row r="533" spans="1:10" ht="13.5" customHeight="1" x14ac:dyDescent="0.2">
      <c r="A533" s="504">
        <v>621</v>
      </c>
      <c r="B533" s="139" t="s">
        <v>460</v>
      </c>
      <c r="C533" s="501" t="s">
        <v>4205</v>
      </c>
      <c r="D533" s="502" t="s">
        <v>20</v>
      </c>
      <c r="E533" s="256" t="s">
        <v>23</v>
      </c>
      <c r="F533" s="503">
        <v>1965</v>
      </c>
      <c r="G533" s="139"/>
      <c r="H533" s="152"/>
      <c r="I533" s="505"/>
      <c r="J533" s="139"/>
    </row>
    <row r="534" spans="1:10" ht="13.5" customHeight="1" x14ac:dyDescent="0.2">
      <c r="A534" s="504">
        <v>622</v>
      </c>
      <c r="B534" s="139" t="s">
        <v>461</v>
      </c>
      <c r="C534" s="501" t="s">
        <v>4205</v>
      </c>
      <c r="D534" s="502" t="s">
        <v>20</v>
      </c>
      <c r="E534" s="256" t="s">
        <v>23</v>
      </c>
      <c r="F534" s="503">
        <v>1965</v>
      </c>
      <c r="G534" s="139"/>
      <c r="H534" s="152"/>
      <c r="I534" s="505"/>
      <c r="J534" s="139"/>
    </row>
    <row r="535" spans="1:10" ht="13.5" customHeight="1" x14ac:dyDescent="0.2">
      <c r="A535" s="504">
        <v>623</v>
      </c>
      <c r="B535" s="139" t="s">
        <v>462</v>
      </c>
      <c r="C535" s="501" t="s">
        <v>4205</v>
      </c>
      <c r="D535" s="502" t="s">
        <v>20</v>
      </c>
      <c r="E535" s="256" t="s">
        <v>23</v>
      </c>
      <c r="F535" s="503">
        <v>1964</v>
      </c>
      <c r="G535" s="139"/>
      <c r="H535" s="152"/>
      <c r="I535" s="505"/>
      <c r="J535" s="139"/>
    </row>
    <row r="536" spans="1:10" ht="13.5" customHeight="1" x14ac:dyDescent="0.2">
      <c r="A536" s="504">
        <v>624</v>
      </c>
      <c r="B536" s="139" t="s">
        <v>463</v>
      </c>
      <c r="C536" s="501" t="s">
        <v>4205</v>
      </c>
      <c r="D536" s="502" t="s">
        <v>20</v>
      </c>
      <c r="E536" s="256" t="s">
        <v>21</v>
      </c>
      <c r="F536" s="503">
        <v>1959</v>
      </c>
      <c r="G536" s="139"/>
      <c r="H536" s="152"/>
      <c r="I536" s="505"/>
      <c r="J536" s="139"/>
    </row>
    <row r="537" spans="1:10" ht="13.5" customHeight="1" x14ac:dyDescent="0.2">
      <c r="A537" s="504">
        <v>625</v>
      </c>
      <c r="B537" s="139" t="s">
        <v>464</v>
      </c>
      <c r="C537" s="501" t="s">
        <v>4205</v>
      </c>
      <c r="D537" s="502" t="s">
        <v>20</v>
      </c>
      <c r="E537" s="256" t="s">
        <v>21</v>
      </c>
      <c r="F537" s="503">
        <v>1959</v>
      </c>
      <c r="G537" s="139"/>
      <c r="H537" s="152"/>
      <c r="I537" s="505"/>
      <c r="J537" s="139"/>
    </row>
    <row r="538" spans="1:10" ht="13.5" customHeight="1" x14ac:dyDescent="0.2">
      <c r="A538" s="504">
        <v>626</v>
      </c>
      <c r="B538" s="139" t="s">
        <v>465</v>
      </c>
      <c r="C538" s="501" t="s">
        <v>4205</v>
      </c>
      <c r="D538" s="502" t="s">
        <v>20</v>
      </c>
      <c r="E538" s="256" t="s">
        <v>21</v>
      </c>
      <c r="F538" s="503">
        <v>1960</v>
      </c>
      <c r="G538" s="139"/>
      <c r="H538" s="152"/>
      <c r="I538" s="505"/>
      <c r="J538" s="139"/>
    </row>
    <row r="539" spans="1:10" ht="13.5" customHeight="1" x14ac:dyDescent="0.2">
      <c r="A539" s="504">
        <v>627</v>
      </c>
      <c r="B539" s="139" t="s">
        <v>466</v>
      </c>
      <c r="C539" s="501" t="s">
        <v>4205</v>
      </c>
      <c r="D539" s="502" t="s">
        <v>20</v>
      </c>
      <c r="E539" s="256" t="s">
        <v>4234</v>
      </c>
      <c r="F539" s="503">
        <v>1958</v>
      </c>
      <c r="G539" s="139"/>
      <c r="H539" s="152"/>
      <c r="I539" s="505"/>
      <c r="J539" s="139"/>
    </row>
    <row r="540" spans="1:10" ht="13.5" customHeight="1" x14ac:dyDescent="0.2">
      <c r="A540" s="504">
        <v>628</v>
      </c>
      <c r="B540" s="139" t="s">
        <v>467</v>
      </c>
      <c r="C540" s="501" t="s">
        <v>4205</v>
      </c>
      <c r="D540" s="502" t="s">
        <v>20</v>
      </c>
      <c r="E540" s="256" t="s">
        <v>21</v>
      </c>
      <c r="F540" s="503">
        <v>1952</v>
      </c>
      <c r="G540" s="139"/>
      <c r="H540" s="152"/>
      <c r="I540" s="505"/>
      <c r="J540" s="139"/>
    </row>
    <row r="541" spans="1:10" ht="13.5" customHeight="1" x14ac:dyDescent="0.2">
      <c r="A541" s="504">
        <v>629</v>
      </c>
      <c r="B541" s="139" t="s">
        <v>468</v>
      </c>
      <c r="C541" s="501" t="s">
        <v>4205</v>
      </c>
      <c r="D541" s="502" t="s">
        <v>20</v>
      </c>
      <c r="E541" s="256" t="s">
        <v>4234</v>
      </c>
      <c r="F541" s="503">
        <v>1958</v>
      </c>
      <c r="G541" s="139"/>
      <c r="H541" s="152"/>
      <c r="I541" s="505"/>
      <c r="J541" s="139"/>
    </row>
    <row r="542" spans="1:10" ht="13.5" customHeight="1" x14ac:dyDescent="0.2">
      <c r="A542" s="504">
        <v>630</v>
      </c>
      <c r="B542" s="139" t="s">
        <v>469</v>
      </c>
      <c r="C542" s="501" t="s">
        <v>4205</v>
      </c>
      <c r="D542" s="502" t="s">
        <v>20</v>
      </c>
      <c r="E542" s="256" t="s">
        <v>21</v>
      </c>
      <c r="F542" s="503">
        <v>1954</v>
      </c>
      <c r="G542" s="139"/>
      <c r="H542" s="152"/>
      <c r="I542" s="505"/>
      <c r="J542" s="139"/>
    </row>
    <row r="543" spans="1:10" ht="13.5" customHeight="1" x14ac:dyDescent="0.2">
      <c r="A543" s="504">
        <v>631</v>
      </c>
      <c r="B543" s="139" t="s">
        <v>470</v>
      </c>
      <c r="C543" s="501" t="s">
        <v>4205</v>
      </c>
      <c r="D543" s="502" t="s">
        <v>20</v>
      </c>
      <c r="E543" s="256" t="s">
        <v>23</v>
      </c>
      <c r="F543" s="503">
        <v>1967</v>
      </c>
      <c r="G543" s="139"/>
      <c r="H543" s="152"/>
      <c r="I543" s="505"/>
      <c r="J543" s="139"/>
    </row>
    <row r="544" spans="1:10" ht="13.5" customHeight="1" x14ac:dyDescent="0.2">
      <c r="A544" s="504">
        <v>632</v>
      </c>
      <c r="B544" s="139" t="s">
        <v>471</v>
      </c>
      <c r="C544" s="501" t="s">
        <v>4205</v>
      </c>
      <c r="D544" s="502" t="s">
        <v>20</v>
      </c>
      <c r="E544" s="256" t="s">
        <v>23</v>
      </c>
      <c r="F544" s="503">
        <v>1965</v>
      </c>
      <c r="G544" s="139"/>
      <c r="H544" s="152"/>
      <c r="I544" s="505"/>
      <c r="J544" s="139"/>
    </row>
    <row r="545" spans="1:10" ht="13.5" customHeight="1" x14ac:dyDescent="0.2">
      <c r="A545" s="504">
        <v>633</v>
      </c>
      <c r="B545" s="139" t="s">
        <v>472</v>
      </c>
      <c r="C545" s="501" t="s">
        <v>4205</v>
      </c>
      <c r="D545" s="502" t="s">
        <v>20</v>
      </c>
      <c r="E545" s="256" t="s">
        <v>4234</v>
      </c>
      <c r="F545" s="503">
        <v>1961</v>
      </c>
      <c r="G545" s="139"/>
      <c r="H545" s="152"/>
      <c r="I545" s="505"/>
      <c r="J545" s="139"/>
    </row>
    <row r="546" spans="1:10" ht="13.5" customHeight="1" x14ac:dyDescent="0.2">
      <c r="A546" s="504">
        <v>634</v>
      </c>
      <c r="B546" s="139" t="s">
        <v>473</v>
      </c>
      <c r="C546" s="501" t="s">
        <v>4205</v>
      </c>
      <c r="D546" s="502" t="s">
        <v>20</v>
      </c>
      <c r="E546" s="256" t="s">
        <v>21</v>
      </c>
      <c r="F546" s="503">
        <v>1957</v>
      </c>
      <c r="G546" s="139"/>
      <c r="H546" s="152"/>
      <c r="I546" s="505"/>
      <c r="J546" s="139"/>
    </row>
    <row r="547" spans="1:10" ht="13.5" customHeight="1" x14ac:dyDescent="0.2">
      <c r="A547" s="504">
        <v>635</v>
      </c>
      <c r="B547" s="139" t="s">
        <v>474</v>
      </c>
      <c r="C547" s="501" t="s">
        <v>4205</v>
      </c>
      <c r="D547" s="502" t="s">
        <v>20</v>
      </c>
      <c r="E547" s="256" t="s">
        <v>23</v>
      </c>
      <c r="F547" s="503">
        <v>1966</v>
      </c>
      <c r="G547" s="139"/>
      <c r="H547" s="152"/>
      <c r="I547" s="505"/>
      <c r="J547" s="139"/>
    </row>
    <row r="548" spans="1:10" ht="13.5" customHeight="1" x14ac:dyDescent="0.2">
      <c r="A548" s="504">
        <v>636</v>
      </c>
      <c r="B548" s="139" t="s">
        <v>475</v>
      </c>
      <c r="C548" s="501" t="s">
        <v>4205</v>
      </c>
      <c r="D548" s="502" t="s">
        <v>20</v>
      </c>
      <c r="E548" s="256" t="s">
        <v>23</v>
      </c>
      <c r="F548" s="503">
        <v>1963</v>
      </c>
      <c r="G548" s="139"/>
      <c r="H548" s="152"/>
      <c r="I548" s="505"/>
      <c r="J548" s="139"/>
    </row>
    <row r="549" spans="1:10" ht="13.5" customHeight="1" x14ac:dyDescent="0.2">
      <c r="A549" s="504">
        <v>637</v>
      </c>
      <c r="B549" s="139" t="s">
        <v>476</v>
      </c>
      <c r="C549" s="501" t="s">
        <v>4205</v>
      </c>
      <c r="D549" s="502" t="s">
        <v>20</v>
      </c>
      <c r="E549" s="256" t="s">
        <v>21</v>
      </c>
      <c r="F549" s="503">
        <v>1959</v>
      </c>
      <c r="G549" s="139"/>
      <c r="H549" s="152"/>
      <c r="I549" s="505"/>
      <c r="J549" s="139"/>
    </row>
    <row r="550" spans="1:10" ht="13.5" customHeight="1" x14ac:dyDescent="0.2">
      <c r="A550" s="504">
        <v>638</v>
      </c>
      <c r="B550" s="139" t="s">
        <v>477</v>
      </c>
      <c r="C550" s="501" t="s">
        <v>4205</v>
      </c>
      <c r="D550" s="502" t="s">
        <v>20</v>
      </c>
      <c r="E550" s="256" t="s">
        <v>23</v>
      </c>
      <c r="F550" s="503">
        <v>1966</v>
      </c>
      <c r="G550" s="139"/>
      <c r="H550" s="152"/>
      <c r="I550" s="505"/>
      <c r="J550" s="139"/>
    </row>
    <row r="551" spans="1:10" ht="13.5" customHeight="1" x14ac:dyDescent="0.2">
      <c r="A551" s="504">
        <v>640</v>
      </c>
      <c r="B551" s="139" t="s">
        <v>478</v>
      </c>
      <c r="C551" s="501" t="s">
        <v>4205</v>
      </c>
      <c r="D551" s="502" t="s">
        <v>20</v>
      </c>
      <c r="E551" s="256" t="s">
        <v>23</v>
      </c>
      <c r="F551" s="503">
        <v>1966</v>
      </c>
      <c r="G551" s="139"/>
      <c r="H551" s="152"/>
      <c r="I551" s="505"/>
      <c r="J551" s="139"/>
    </row>
    <row r="552" spans="1:10" ht="13.5" customHeight="1" x14ac:dyDescent="0.2">
      <c r="A552" s="504">
        <v>641</v>
      </c>
      <c r="B552" s="139" t="s">
        <v>479</v>
      </c>
      <c r="C552" s="501" t="s">
        <v>4205</v>
      </c>
      <c r="D552" s="502" t="s">
        <v>20</v>
      </c>
      <c r="E552" s="256" t="s">
        <v>23</v>
      </c>
      <c r="F552" s="503">
        <v>1964</v>
      </c>
      <c r="G552" s="139"/>
      <c r="H552" s="152"/>
      <c r="I552" s="505"/>
      <c r="J552" s="139"/>
    </row>
    <row r="553" spans="1:10" ht="13.5" customHeight="1" x14ac:dyDescent="0.2">
      <c r="A553" s="504">
        <v>642</v>
      </c>
      <c r="B553" s="139" t="s">
        <v>480</v>
      </c>
      <c r="C553" s="501" t="s">
        <v>4205</v>
      </c>
      <c r="D553" s="502" t="s">
        <v>20</v>
      </c>
      <c r="E553" s="256" t="s">
        <v>33</v>
      </c>
      <c r="F553" s="503">
        <v>1969</v>
      </c>
      <c r="G553" s="139"/>
      <c r="H553" s="152"/>
      <c r="I553" s="505"/>
      <c r="J553" s="139"/>
    </row>
    <row r="554" spans="1:10" ht="13.5" customHeight="1" x14ac:dyDescent="0.2">
      <c r="A554" s="504">
        <v>643</v>
      </c>
      <c r="B554" s="139" t="s">
        <v>3361</v>
      </c>
      <c r="C554" s="501" t="s">
        <v>4205</v>
      </c>
      <c r="D554" s="502" t="s">
        <v>20</v>
      </c>
      <c r="E554" s="256" t="s">
        <v>23</v>
      </c>
      <c r="F554" s="503">
        <v>1969</v>
      </c>
      <c r="G554" s="139"/>
      <c r="H554" s="152"/>
      <c r="I554" s="505"/>
      <c r="J554" s="139"/>
    </row>
    <row r="555" spans="1:10" ht="13.5" customHeight="1" x14ac:dyDescent="0.2">
      <c r="A555" s="504">
        <v>644</v>
      </c>
      <c r="B555" s="139" t="s">
        <v>481</v>
      </c>
      <c r="C555" s="501" t="s">
        <v>4205</v>
      </c>
      <c r="D555" s="502" t="s">
        <v>20</v>
      </c>
      <c r="E555" s="256" t="s">
        <v>23</v>
      </c>
      <c r="F555" s="503">
        <v>1965</v>
      </c>
      <c r="G555" s="139"/>
      <c r="H555" s="152"/>
      <c r="I555" s="505"/>
      <c r="J555" s="139"/>
    </row>
    <row r="556" spans="1:10" ht="13.5" customHeight="1" x14ac:dyDescent="0.2">
      <c r="A556" s="504">
        <v>645</v>
      </c>
      <c r="B556" s="139" t="s">
        <v>482</v>
      </c>
      <c r="C556" s="501" t="s">
        <v>4205</v>
      </c>
      <c r="D556" s="502" t="s">
        <v>20</v>
      </c>
      <c r="E556" s="256" t="s">
        <v>23</v>
      </c>
      <c r="F556" s="503">
        <v>1970</v>
      </c>
      <c r="G556" s="139"/>
      <c r="H556" s="152"/>
      <c r="I556" s="505"/>
      <c r="J556" s="139"/>
    </row>
    <row r="557" spans="1:10" ht="13.5" customHeight="1" x14ac:dyDescent="0.2">
      <c r="A557" s="504">
        <v>646</v>
      </c>
      <c r="B557" s="139" t="s">
        <v>483</v>
      </c>
      <c r="C557" s="501" t="s">
        <v>4205</v>
      </c>
      <c r="D557" s="502" t="s">
        <v>20</v>
      </c>
      <c r="E557" s="256" t="s">
        <v>4234</v>
      </c>
      <c r="F557" s="503">
        <v>1961</v>
      </c>
      <c r="G557" s="139"/>
      <c r="H557" s="152"/>
      <c r="I557" s="505"/>
      <c r="J557" s="139"/>
    </row>
    <row r="558" spans="1:10" ht="13.5" customHeight="1" x14ac:dyDescent="0.2">
      <c r="A558" s="504">
        <v>647</v>
      </c>
      <c r="B558" s="139" t="s">
        <v>3621</v>
      </c>
      <c r="C558" s="501" t="s">
        <v>4205</v>
      </c>
      <c r="D558" s="502" t="s">
        <v>20</v>
      </c>
      <c r="E558" s="256" t="s">
        <v>23</v>
      </c>
      <c r="F558" s="503">
        <v>1969</v>
      </c>
      <c r="G558" s="139"/>
      <c r="H558" s="152"/>
      <c r="I558" s="505"/>
      <c r="J558" s="139"/>
    </row>
    <row r="559" spans="1:10" ht="13.5" customHeight="1" x14ac:dyDescent="0.2">
      <c r="A559" s="504">
        <v>648</v>
      </c>
      <c r="B559" s="139" t="s">
        <v>484</v>
      </c>
      <c r="C559" s="501" t="s">
        <v>4205</v>
      </c>
      <c r="D559" s="502" t="s">
        <v>20</v>
      </c>
      <c r="E559" s="256" t="s">
        <v>23</v>
      </c>
      <c r="F559" s="503">
        <v>1970</v>
      </c>
      <c r="G559" s="139"/>
      <c r="H559" s="152"/>
      <c r="I559" s="505"/>
      <c r="J559" s="139"/>
    </row>
    <row r="560" spans="1:10" ht="13.5" customHeight="1" x14ac:dyDescent="0.2">
      <c r="A560" s="504">
        <v>649</v>
      </c>
      <c r="B560" s="139" t="s">
        <v>485</v>
      </c>
      <c r="C560" s="501" t="s">
        <v>4205</v>
      </c>
      <c r="D560" s="502" t="s">
        <v>20</v>
      </c>
      <c r="E560" s="256" t="s">
        <v>21</v>
      </c>
      <c r="F560" s="503">
        <v>1947</v>
      </c>
      <c r="G560" s="139"/>
      <c r="H560" s="152"/>
      <c r="I560" s="505"/>
      <c r="J560" s="139"/>
    </row>
    <row r="561" spans="1:10" ht="13.5" customHeight="1" x14ac:dyDescent="0.2">
      <c r="A561" s="504">
        <v>650</v>
      </c>
      <c r="B561" s="139" t="s">
        <v>486</v>
      </c>
      <c r="C561" s="501" t="s">
        <v>4205</v>
      </c>
      <c r="D561" s="502" t="s">
        <v>20</v>
      </c>
      <c r="E561" s="256" t="s">
        <v>4234</v>
      </c>
      <c r="F561" s="503">
        <v>1952</v>
      </c>
      <c r="G561" s="139"/>
      <c r="H561" s="152"/>
      <c r="I561" s="505"/>
      <c r="J561" s="139"/>
    </row>
    <row r="562" spans="1:10" ht="13.5" customHeight="1" x14ac:dyDescent="0.2">
      <c r="A562" s="504">
        <v>651</v>
      </c>
      <c r="B562" s="139" t="s">
        <v>487</v>
      </c>
      <c r="C562" s="501" t="s">
        <v>4205</v>
      </c>
      <c r="D562" s="502" t="s">
        <v>20</v>
      </c>
      <c r="E562" s="256" t="s">
        <v>21</v>
      </c>
      <c r="F562" s="503">
        <v>1952</v>
      </c>
      <c r="G562" s="139"/>
      <c r="H562" s="152"/>
      <c r="I562" s="505"/>
      <c r="J562" s="139"/>
    </row>
    <row r="563" spans="1:10" ht="13.5" customHeight="1" x14ac:dyDescent="0.2">
      <c r="A563" s="504">
        <v>652</v>
      </c>
      <c r="B563" s="139" t="s">
        <v>3746</v>
      </c>
      <c r="C563" s="139" t="s">
        <v>4084</v>
      </c>
      <c r="D563" s="502" t="s">
        <v>76</v>
      </c>
      <c r="E563" s="256" t="s">
        <v>21</v>
      </c>
      <c r="F563" s="503">
        <v>1952</v>
      </c>
      <c r="G563" s="139"/>
      <c r="H563" s="152"/>
      <c r="I563" s="505">
        <v>1</v>
      </c>
      <c r="J563" s="139"/>
    </row>
    <row r="564" spans="1:10" ht="13.5" customHeight="1" x14ac:dyDescent="0.2">
      <c r="A564" s="504">
        <v>653</v>
      </c>
      <c r="B564" s="139" t="s">
        <v>488</v>
      </c>
      <c r="C564" s="501" t="s">
        <v>4205</v>
      </c>
      <c r="D564" s="502" t="s">
        <v>20</v>
      </c>
      <c r="E564" s="256" t="s">
        <v>23</v>
      </c>
      <c r="F564" s="503">
        <v>1967</v>
      </c>
      <c r="G564" s="139"/>
      <c r="H564" s="152"/>
      <c r="I564" s="505"/>
      <c r="J564" s="139"/>
    </row>
    <row r="565" spans="1:10" ht="13.5" customHeight="1" x14ac:dyDescent="0.2">
      <c r="A565" s="504">
        <v>654</v>
      </c>
      <c r="B565" s="139" t="s">
        <v>489</v>
      </c>
      <c r="C565" s="501" t="s">
        <v>4205</v>
      </c>
      <c r="D565" s="502" t="s">
        <v>20</v>
      </c>
      <c r="E565" s="256" t="s">
        <v>23</v>
      </c>
      <c r="F565" s="503">
        <v>1968</v>
      </c>
      <c r="G565" s="139"/>
      <c r="H565" s="152"/>
      <c r="I565" s="505"/>
      <c r="J565" s="139"/>
    </row>
    <row r="566" spans="1:10" ht="13.5" customHeight="1" x14ac:dyDescent="0.2">
      <c r="A566" s="504">
        <v>655</v>
      </c>
      <c r="B566" s="139" t="s">
        <v>490</v>
      </c>
      <c r="C566" s="501" t="s">
        <v>4205</v>
      </c>
      <c r="D566" s="502" t="s">
        <v>20</v>
      </c>
      <c r="E566" s="256" t="s">
        <v>21</v>
      </c>
      <c r="F566" s="503">
        <v>1956</v>
      </c>
      <c r="G566" s="139"/>
      <c r="H566" s="152"/>
      <c r="I566" s="505"/>
      <c r="J566" s="139"/>
    </row>
    <row r="567" spans="1:10" ht="13.5" customHeight="1" x14ac:dyDescent="0.2">
      <c r="A567" s="504">
        <v>656</v>
      </c>
      <c r="B567" s="139" t="s">
        <v>491</v>
      </c>
      <c r="C567" s="501" t="s">
        <v>4205</v>
      </c>
      <c r="D567" s="502" t="s">
        <v>20</v>
      </c>
      <c r="E567" s="256" t="s">
        <v>21</v>
      </c>
      <c r="F567" s="503">
        <v>1949</v>
      </c>
      <c r="G567" s="139"/>
      <c r="H567" s="152"/>
      <c r="I567" s="505"/>
      <c r="J567" s="139"/>
    </row>
    <row r="568" spans="1:10" ht="13.5" customHeight="1" x14ac:dyDescent="0.2">
      <c r="A568" s="504">
        <v>658</v>
      </c>
      <c r="B568" s="139" t="s">
        <v>492</v>
      </c>
      <c r="C568" s="501" t="s">
        <v>4205</v>
      </c>
      <c r="D568" s="502" t="s">
        <v>20</v>
      </c>
      <c r="E568" s="256" t="s">
        <v>23</v>
      </c>
      <c r="F568" s="503">
        <v>1969</v>
      </c>
      <c r="G568" s="139"/>
      <c r="H568" s="152"/>
      <c r="I568" s="505"/>
      <c r="J568" s="139"/>
    </row>
    <row r="569" spans="1:10" ht="13.5" customHeight="1" x14ac:dyDescent="0.2">
      <c r="A569" s="504">
        <v>659</v>
      </c>
      <c r="B569" s="139" t="s">
        <v>493</v>
      </c>
      <c r="C569" s="501" t="s">
        <v>4205</v>
      </c>
      <c r="D569" s="502" t="s">
        <v>20</v>
      </c>
      <c r="E569" s="256" t="s">
        <v>21</v>
      </c>
      <c r="F569" s="503">
        <v>1948</v>
      </c>
      <c r="G569" s="139"/>
      <c r="H569" s="152"/>
      <c r="I569" s="505"/>
      <c r="J569" s="139"/>
    </row>
    <row r="570" spans="1:10" ht="13.5" customHeight="1" x14ac:dyDescent="0.2">
      <c r="A570" s="504">
        <v>660</v>
      </c>
      <c r="B570" s="139" t="s">
        <v>494</v>
      </c>
      <c r="C570" s="501" t="s">
        <v>4205</v>
      </c>
      <c r="D570" s="502" t="s">
        <v>20</v>
      </c>
      <c r="E570" s="256" t="s">
        <v>21</v>
      </c>
      <c r="F570" s="503">
        <v>1957</v>
      </c>
      <c r="G570" s="139"/>
      <c r="H570" s="152"/>
      <c r="I570" s="505"/>
      <c r="J570" s="139"/>
    </row>
    <row r="571" spans="1:10" ht="13.5" customHeight="1" x14ac:dyDescent="0.2">
      <c r="A571" s="504">
        <v>661</v>
      </c>
      <c r="B571" s="139" t="s">
        <v>495</v>
      </c>
      <c r="C571" s="501" t="s">
        <v>4205</v>
      </c>
      <c r="D571" s="502" t="s">
        <v>20</v>
      </c>
      <c r="E571" s="256" t="s">
        <v>21</v>
      </c>
      <c r="F571" s="503">
        <v>1954</v>
      </c>
      <c r="G571" s="139"/>
      <c r="H571" s="152"/>
      <c r="I571" s="505"/>
      <c r="J571" s="139"/>
    </row>
    <row r="572" spans="1:10" ht="13.5" customHeight="1" x14ac:dyDescent="0.2">
      <c r="A572" s="504">
        <v>662</v>
      </c>
      <c r="B572" s="139" t="s">
        <v>496</v>
      </c>
      <c r="C572" s="501" t="s">
        <v>4205</v>
      </c>
      <c r="D572" s="502" t="s">
        <v>20</v>
      </c>
      <c r="E572" s="256" t="s">
        <v>21</v>
      </c>
      <c r="F572" s="503">
        <v>1957</v>
      </c>
      <c r="G572" s="139"/>
      <c r="H572" s="152"/>
      <c r="I572" s="505"/>
      <c r="J572" s="139"/>
    </row>
    <row r="573" spans="1:10" ht="13.5" customHeight="1" x14ac:dyDescent="0.2">
      <c r="A573" s="504">
        <v>663</v>
      </c>
      <c r="B573" s="139" t="s">
        <v>497</v>
      </c>
      <c r="C573" s="501" t="s">
        <v>4205</v>
      </c>
      <c r="D573" s="502" t="s">
        <v>20</v>
      </c>
      <c r="E573" s="256" t="s">
        <v>21</v>
      </c>
      <c r="F573" s="503">
        <v>1957</v>
      </c>
      <c r="G573" s="139"/>
      <c r="H573" s="152"/>
      <c r="I573" s="505"/>
      <c r="J573" s="139"/>
    </row>
    <row r="574" spans="1:10" ht="13.5" customHeight="1" x14ac:dyDescent="0.2">
      <c r="A574" s="504">
        <v>664</v>
      </c>
      <c r="B574" s="139" t="s">
        <v>498</v>
      </c>
      <c r="C574" s="501" t="s">
        <v>4205</v>
      </c>
      <c r="D574" s="502" t="s">
        <v>20</v>
      </c>
      <c r="E574" s="256" t="s">
        <v>21</v>
      </c>
      <c r="F574" s="503">
        <v>1960</v>
      </c>
      <c r="G574" s="139"/>
      <c r="H574" s="152"/>
      <c r="I574" s="505"/>
      <c r="J574" s="139"/>
    </row>
    <row r="575" spans="1:10" ht="13.5" customHeight="1" x14ac:dyDescent="0.2">
      <c r="A575" s="504">
        <v>665</v>
      </c>
      <c r="B575" s="139" t="s">
        <v>499</v>
      </c>
      <c r="C575" s="501" t="s">
        <v>4205</v>
      </c>
      <c r="D575" s="502" t="s">
        <v>20</v>
      </c>
      <c r="E575" s="256" t="s">
        <v>4234</v>
      </c>
      <c r="F575" s="503">
        <v>1960</v>
      </c>
      <c r="G575" s="139"/>
      <c r="H575" s="152"/>
      <c r="I575" s="505"/>
      <c r="J575" s="139"/>
    </row>
    <row r="576" spans="1:10" ht="13.5" customHeight="1" x14ac:dyDescent="0.2">
      <c r="A576" s="504">
        <v>667</v>
      </c>
      <c r="B576" s="139" t="s">
        <v>500</v>
      </c>
      <c r="C576" s="501" t="s">
        <v>4205</v>
      </c>
      <c r="D576" s="502" t="s">
        <v>20</v>
      </c>
      <c r="E576" s="256" t="s">
        <v>21</v>
      </c>
      <c r="F576" s="503">
        <v>1962</v>
      </c>
      <c r="G576" s="139"/>
      <c r="H576" s="152"/>
      <c r="I576" s="505"/>
      <c r="J576" s="139"/>
    </row>
    <row r="577" spans="1:10" ht="13.5" customHeight="1" x14ac:dyDescent="0.2">
      <c r="A577" s="504">
        <v>668</v>
      </c>
      <c r="B577" s="139" t="s">
        <v>501</v>
      </c>
      <c r="C577" s="501" t="s">
        <v>4205</v>
      </c>
      <c r="D577" s="502" t="s">
        <v>20</v>
      </c>
      <c r="E577" s="256" t="s">
        <v>4234</v>
      </c>
      <c r="F577" s="503">
        <v>1950</v>
      </c>
      <c r="G577" s="139"/>
      <c r="H577" s="152"/>
      <c r="I577" s="505"/>
      <c r="J577" s="139"/>
    </row>
    <row r="578" spans="1:10" ht="13.5" customHeight="1" x14ac:dyDescent="0.2">
      <c r="A578" s="504">
        <v>669</v>
      </c>
      <c r="B578" s="139" t="s">
        <v>502</v>
      </c>
      <c r="C578" s="501" t="s">
        <v>4205</v>
      </c>
      <c r="D578" s="502" t="s">
        <v>20</v>
      </c>
      <c r="E578" s="256" t="s">
        <v>23</v>
      </c>
      <c r="F578" s="503">
        <v>1964</v>
      </c>
      <c r="G578" s="139"/>
      <c r="H578" s="152"/>
      <c r="I578" s="505"/>
      <c r="J578" s="139"/>
    </row>
    <row r="579" spans="1:10" ht="13.5" customHeight="1" x14ac:dyDescent="0.2">
      <c r="A579" s="504">
        <v>671</v>
      </c>
      <c r="B579" s="139" t="s">
        <v>504</v>
      </c>
      <c r="C579" s="501" t="s">
        <v>4205</v>
      </c>
      <c r="D579" s="502" t="s">
        <v>20</v>
      </c>
      <c r="E579" s="256" t="s">
        <v>23</v>
      </c>
      <c r="F579" s="503">
        <v>1963</v>
      </c>
      <c r="G579" s="139"/>
      <c r="H579" s="152"/>
      <c r="I579" s="505"/>
      <c r="J579" s="139"/>
    </row>
    <row r="580" spans="1:10" ht="13.5" customHeight="1" x14ac:dyDescent="0.2">
      <c r="A580" s="504">
        <v>672</v>
      </c>
      <c r="B580" s="139" t="s">
        <v>505</v>
      </c>
      <c r="C580" s="501" t="s">
        <v>4205</v>
      </c>
      <c r="D580" s="502" t="s">
        <v>20</v>
      </c>
      <c r="E580" s="256" t="s">
        <v>21</v>
      </c>
      <c r="F580" s="503">
        <v>1959</v>
      </c>
      <c r="G580" s="139"/>
      <c r="H580" s="152"/>
      <c r="I580" s="505"/>
      <c r="J580" s="139"/>
    </row>
    <row r="581" spans="1:10" ht="13.5" customHeight="1" x14ac:dyDescent="0.2">
      <c r="A581" s="504">
        <v>673</v>
      </c>
      <c r="B581" s="139" t="s">
        <v>506</v>
      </c>
      <c r="C581" s="139" t="s">
        <v>166</v>
      </c>
      <c r="D581" s="502" t="s">
        <v>76</v>
      </c>
      <c r="E581" s="256" t="s">
        <v>23</v>
      </c>
      <c r="F581" s="503">
        <v>1966</v>
      </c>
      <c r="G581" s="139"/>
      <c r="H581" s="152"/>
      <c r="I581" s="505">
        <v>1</v>
      </c>
      <c r="J581" s="139"/>
    </row>
    <row r="582" spans="1:10" ht="13.5" customHeight="1" x14ac:dyDescent="0.2">
      <c r="A582" s="504">
        <v>674</v>
      </c>
      <c r="B582" s="139" t="s">
        <v>507</v>
      </c>
      <c r="C582" s="501" t="s">
        <v>4205</v>
      </c>
      <c r="D582" s="502" t="s">
        <v>20</v>
      </c>
      <c r="E582" s="256" t="s">
        <v>23</v>
      </c>
      <c r="F582" s="503">
        <v>1964</v>
      </c>
      <c r="G582" s="139"/>
      <c r="H582" s="152"/>
      <c r="I582" s="505"/>
      <c r="J582" s="139"/>
    </row>
    <row r="583" spans="1:10" ht="13.5" customHeight="1" x14ac:dyDescent="0.2">
      <c r="A583" s="504">
        <v>675</v>
      </c>
      <c r="B583" s="139" t="s">
        <v>508</v>
      </c>
      <c r="C583" s="501" t="s">
        <v>4205</v>
      </c>
      <c r="D583" s="502" t="s">
        <v>20</v>
      </c>
      <c r="E583" s="256" t="s">
        <v>21</v>
      </c>
      <c r="F583" s="503">
        <v>1962</v>
      </c>
      <c r="G583" s="139"/>
      <c r="H583" s="152"/>
      <c r="I583" s="505"/>
      <c r="J583" s="139"/>
    </row>
    <row r="584" spans="1:10" ht="13.5" customHeight="1" x14ac:dyDescent="0.2">
      <c r="A584" s="504">
        <v>676</v>
      </c>
      <c r="B584" s="139" t="s">
        <v>3747</v>
      </c>
      <c r="C584" s="501" t="s">
        <v>4205</v>
      </c>
      <c r="D584" s="502" t="s">
        <v>20</v>
      </c>
      <c r="E584" s="256" t="s">
        <v>21</v>
      </c>
      <c r="F584" s="503">
        <v>1961</v>
      </c>
      <c r="G584" s="139"/>
      <c r="H584" s="152"/>
      <c r="I584" s="505"/>
      <c r="J584" s="139"/>
    </row>
    <row r="585" spans="1:10" ht="13.5" customHeight="1" x14ac:dyDescent="0.2">
      <c r="A585" s="504">
        <v>677</v>
      </c>
      <c r="B585" s="139" t="s">
        <v>509</v>
      </c>
      <c r="C585" s="501" t="s">
        <v>4205</v>
      </c>
      <c r="D585" s="502" t="s">
        <v>20</v>
      </c>
      <c r="E585" s="256" t="s">
        <v>23</v>
      </c>
      <c r="F585" s="503">
        <v>1965</v>
      </c>
      <c r="G585" s="139"/>
      <c r="H585" s="152"/>
      <c r="I585" s="505"/>
      <c r="J585" s="139"/>
    </row>
    <row r="586" spans="1:10" ht="13.5" customHeight="1" x14ac:dyDescent="0.2">
      <c r="A586" s="504">
        <v>678</v>
      </c>
      <c r="B586" s="139" t="s">
        <v>510</v>
      </c>
      <c r="C586" s="501" t="s">
        <v>4205</v>
      </c>
      <c r="D586" s="502" t="s">
        <v>20</v>
      </c>
      <c r="E586" s="256" t="s">
        <v>23</v>
      </c>
      <c r="F586" s="503">
        <v>1966</v>
      </c>
      <c r="G586" s="139"/>
      <c r="H586" s="152"/>
      <c r="I586" s="505"/>
      <c r="J586" s="139"/>
    </row>
    <row r="587" spans="1:10" ht="13.5" customHeight="1" x14ac:dyDescent="0.2">
      <c r="A587" s="504">
        <v>679</v>
      </c>
      <c r="B587" s="139" t="s">
        <v>511</v>
      </c>
      <c r="C587" s="501" t="s">
        <v>4205</v>
      </c>
      <c r="D587" s="502" t="s">
        <v>20</v>
      </c>
      <c r="E587" s="256" t="s">
        <v>23</v>
      </c>
      <c r="F587" s="503">
        <v>1963</v>
      </c>
      <c r="G587" s="139"/>
      <c r="H587" s="152"/>
      <c r="I587" s="505"/>
      <c r="J587" s="139"/>
    </row>
    <row r="588" spans="1:10" ht="13.5" customHeight="1" x14ac:dyDescent="0.2">
      <c r="A588" s="504">
        <v>680</v>
      </c>
      <c r="B588" s="139" t="s">
        <v>512</v>
      </c>
      <c r="C588" s="501" t="s">
        <v>4205</v>
      </c>
      <c r="D588" s="502" t="s">
        <v>20</v>
      </c>
      <c r="E588" s="256" t="s">
        <v>4234</v>
      </c>
      <c r="F588" s="503">
        <v>1954</v>
      </c>
      <c r="G588" s="139"/>
      <c r="H588" s="152"/>
      <c r="I588" s="505"/>
      <c r="J588" s="139"/>
    </row>
    <row r="589" spans="1:10" ht="13.5" customHeight="1" x14ac:dyDescent="0.2">
      <c r="A589" s="504">
        <v>681</v>
      </c>
      <c r="B589" s="139" t="s">
        <v>513</v>
      </c>
      <c r="C589" s="501" t="s">
        <v>4205</v>
      </c>
      <c r="D589" s="502" t="s">
        <v>20</v>
      </c>
      <c r="E589" s="256" t="s">
        <v>21</v>
      </c>
      <c r="F589" s="503">
        <v>1956</v>
      </c>
      <c r="G589" s="139"/>
      <c r="H589" s="152"/>
      <c r="I589" s="505"/>
      <c r="J589" s="139"/>
    </row>
    <row r="590" spans="1:10" ht="13.5" customHeight="1" x14ac:dyDescent="0.2">
      <c r="A590" s="504">
        <v>682</v>
      </c>
      <c r="B590" s="139" t="s">
        <v>514</v>
      </c>
      <c r="C590" s="501" t="s">
        <v>4205</v>
      </c>
      <c r="D590" s="502" t="s">
        <v>20</v>
      </c>
      <c r="E590" s="256" t="s">
        <v>23</v>
      </c>
      <c r="F590" s="503">
        <v>1966</v>
      </c>
      <c r="G590" s="139"/>
      <c r="H590" s="152"/>
      <c r="I590" s="505"/>
      <c r="J590" s="139"/>
    </row>
    <row r="591" spans="1:10" ht="13.5" customHeight="1" x14ac:dyDescent="0.2">
      <c r="A591" s="504">
        <v>683</v>
      </c>
      <c r="B591" s="139" t="s">
        <v>515</v>
      </c>
      <c r="C591" s="501" t="s">
        <v>4205</v>
      </c>
      <c r="D591" s="502" t="s">
        <v>20</v>
      </c>
      <c r="E591" s="256" t="s">
        <v>21</v>
      </c>
      <c r="F591" s="503">
        <v>1962</v>
      </c>
      <c r="G591" s="139"/>
      <c r="H591" s="152"/>
      <c r="I591" s="505"/>
      <c r="J591" s="139"/>
    </row>
    <row r="592" spans="1:10" ht="13.5" customHeight="1" x14ac:dyDescent="0.2">
      <c r="A592" s="504">
        <v>684</v>
      </c>
      <c r="B592" s="139" t="s">
        <v>3472</v>
      </c>
      <c r="C592" s="501" t="s">
        <v>4205</v>
      </c>
      <c r="D592" s="502" t="s">
        <v>20</v>
      </c>
      <c r="E592" s="256" t="s">
        <v>4234</v>
      </c>
      <c r="F592" s="503">
        <v>1962</v>
      </c>
      <c r="G592" s="139"/>
      <c r="H592" s="152"/>
      <c r="I592" s="505"/>
      <c r="J592" s="139"/>
    </row>
    <row r="593" spans="1:10" ht="13.5" customHeight="1" x14ac:dyDescent="0.2">
      <c r="A593" s="504">
        <v>685</v>
      </c>
      <c r="B593" s="139" t="s">
        <v>516</v>
      </c>
      <c r="C593" s="501" t="s">
        <v>4205</v>
      </c>
      <c r="D593" s="502" t="s">
        <v>20</v>
      </c>
      <c r="E593" s="256" t="s">
        <v>23</v>
      </c>
      <c r="F593" s="503">
        <v>1973</v>
      </c>
      <c r="G593" s="139"/>
      <c r="H593" s="152"/>
      <c r="I593" s="505"/>
      <c r="J593" s="139"/>
    </row>
    <row r="594" spans="1:10" ht="13.5" customHeight="1" x14ac:dyDescent="0.2">
      <c r="A594" s="504">
        <v>688</v>
      </c>
      <c r="B594" s="139" t="s">
        <v>517</v>
      </c>
      <c r="C594" s="501" t="s">
        <v>4205</v>
      </c>
      <c r="D594" s="502" t="s">
        <v>20</v>
      </c>
      <c r="E594" s="256" t="s">
        <v>33</v>
      </c>
      <c r="F594" s="503">
        <v>1964</v>
      </c>
      <c r="G594" s="139"/>
      <c r="H594" s="152"/>
      <c r="I594" s="505"/>
      <c r="J594" s="139"/>
    </row>
    <row r="595" spans="1:10" ht="13.5" customHeight="1" x14ac:dyDescent="0.2">
      <c r="A595" s="504">
        <v>689</v>
      </c>
      <c r="B595" s="139" t="s">
        <v>3473</v>
      </c>
      <c r="C595" s="501" t="s">
        <v>4205</v>
      </c>
      <c r="D595" s="502" t="s">
        <v>20</v>
      </c>
      <c r="E595" s="256" t="s">
        <v>33</v>
      </c>
      <c r="F595" s="503">
        <v>1971</v>
      </c>
      <c r="G595" s="139"/>
      <c r="H595" s="152"/>
      <c r="I595" s="505"/>
      <c r="J595" s="139"/>
    </row>
    <row r="596" spans="1:10" ht="13.5" customHeight="1" x14ac:dyDescent="0.2">
      <c r="A596" s="504">
        <v>690</v>
      </c>
      <c r="B596" s="139" t="s">
        <v>518</v>
      </c>
      <c r="C596" s="501" t="s">
        <v>4205</v>
      </c>
      <c r="D596" s="502" t="s">
        <v>20</v>
      </c>
      <c r="E596" s="256" t="s">
        <v>23</v>
      </c>
      <c r="F596" s="503">
        <v>1965</v>
      </c>
      <c r="G596" s="139"/>
      <c r="H596" s="152"/>
      <c r="I596" s="505"/>
      <c r="J596" s="139"/>
    </row>
    <row r="597" spans="1:10" ht="13.5" customHeight="1" x14ac:dyDescent="0.2">
      <c r="A597" s="504">
        <v>691</v>
      </c>
      <c r="B597" s="139" t="s">
        <v>519</v>
      </c>
      <c r="C597" s="501" t="s">
        <v>4205</v>
      </c>
      <c r="D597" s="502" t="s">
        <v>20</v>
      </c>
      <c r="E597" s="256" t="s">
        <v>23</v>
      </c>
      <c r="F597" s="503">
        <v>1966</v>
      </c>
      <c r="G597" s="139"/>
      <c r="H597" s="152"/>
      <c r="I597" s="505"/>
      <c r="J597" s="139"/>
    </row>
    <row r="598" spans="1:10" ht="13.5" customHeight="1" x14ac:dyDescent="0.2">
      <c r="A598" s="504">
        <v>692</v>
      </c>
      <c r="B598" s="139" t="s">
        <v>520</v>
      </c>
      <c r="C598" s="139" t="s">
        <v>107</v>
      </c>
      <c r="D598" s="502" t="s">
        <v>76</v>
      </c>
      <c r="E598" s="256" t="s">
        <v>21</v>
      </c>
      <c r="F598" s="503">
        <v>1953</v>
      </c>
      <c r="G598" s="139" t="s">
        <v>357</v>
      </c>
      <c r="H598" s="498">
        <v>44408</v>
      </c>
      <c r="I598" s="505">
        <v>1</v>
      </c>
      <c r="J598" s="139"/>
    </row>
    <row r="599" spans="1:10" ht="13.5" customHeight="1" x14ac:dyDescent="0.2">
      <c r="A599" s="504">
        <v>693</v>
      </c>
      <c r="B599" s="139" t="s">
        <v>521</v>
      </c>
      <c r="C599" s="501" t="s">
        <v>4205</v>
      </c>
      <c r="D599" s="502" t="s">
        <v>20</v>
      </c>
      <c r="E599" s="256" t="s">
        <v>21</v>
      </c>
      <c r="F599" s="503">
        <v>1962</v>
      </c>
      <c r="G599" s="139"/>
      <c r="H599" s="152"/>
      <c r="I599" s="505"/>
      <c r="J599" s="139"/>
    </row>
    <row r="600" spans="1:10" ht="13.5" customHeight="1" x14ac:dyDescent="0.2">
      <c r="A600" s="504">
        <v>694</v>
      </c>
      <c r="B600" s="139" t="s">
        <v>522</v>
      </c>
      <c r="C600" s="501" t="s">
        <v>4205</v>
      </c>
      <c r="D600" s="502" t="s">
        <v>20</v>
      </c>
      <c r="E600" s="256" t="s">
        <v>21</v>
      </c>
      <c r="F600" s="503">
        <v>1962</v>
      </c>
      <c r="G600" s="139"/>
      <c r="H600" s="152"/>
      <c r="I600" s="505"/>
      <c r="J600" s="139"/>
    </row>
    <row r="601" spans="1:10" ht="13.5" customHeight="1" x14ac:dyDescent="0.2">
      <c r="A601" s="504">
        <v>695</v>
      </c>
      <c r="B601" s="139" t="s">
        <v>3474</v>
      </c>
      <c r="C601" s="501" t="s">
        <v>4205</v>
      </c>
      <c r="D601" s="502" t="s">
        <v>20</v>
      </c>
      <c r="E601" s="256" t="s">
        <v>21</v>
      </c>
      <c r="F601" s="503">
        <v>1947</v>
      </c>
      <c r="G601" s="139"/>
      <c r="H601" s="152"/>
      <c r="I601" s="505"/>
      <c r="J601" s="139"/>
    </row>
    <row r="602" spans="1:10" ht="13.5" customHeight="1" x14ac:dyDescent="0.2">
      <c r="A602" s="504">
        <v>696</v>
      </c>
      <c r="B602" s="139" t="s">
        <v>523</v>
      </c>
      <c r="C602" s="139" t="s">
        <v>218</v>
      </c>
      <c r="D602" s="502">
        <v>1</v>
      </c>
      <c r="E602" s="256" t="s">
        <v>21</v>
      </c>
      <c r="F602" s="503">
        <v>1954</v>
      </c>
      <c r="G602" s="139"/>
      <c r="H602" s="152"/>
      <c r="I602" s="505">
        <v>1</v>
      </c>
      <c r="J602" s="139"/>
    </row>
    <row r="603" spans="1:10" ht="13.5" customHeight="1" x14ac:dyDescent="0.2">
      <c r="A603" s="504">
        <v>697</v>
      </c>
      <c r="B603" s="139" t="s">
        <v>524</v>
      </c>
      <c r="C603" s="501" t="s">
        <v>4205</v>
      </c>
      <c r="D603" s="502" t="s">
        <v>20</v>
      </c>
      <c r="E603" s="256" t="s">
        <v>23</v>
      </c>
      <c r="F603" s="503">
        <v>1963</v>
      </c>
      <c r="G603" s="139"/>
      <c r="H603" s="152"/>
      <c r="I603" s="505"/>
      <c r="J603" s="139"/>
    </row>
    <row r="604" spans="1:10" ht="13.5" customHeight="1" x14ac:dyDescent="0.2">
      <c r="A604" s="504">
        <v>698</v>
      </c>
      <c r="B604" s="139" t="s">
        <v>525</v>
      </c>
      <c r="C604" s="501" t="s">
        <v>4205</v>
      </c>
      <c r="D604" s="502" t="s">
        <v>20</v>
      </c>
      <c r="E604" s="256" t="s">
        <v>4234</v>
      </c>
      <c r="F604" s="503">
        <v>1953</v>
      </c>
      <c r="G604" s="139"/>
      <c r="H604" s="152"/>
      <c r="I604" s="505"/>
      <c r="J604" s="139"/>
    </row>
    <row r="605" spans="1:10" ht="13.5" customHeight="1" x14ac:dyDescent="0.2">
      <c r="A605" s="504">
        <v>699</v>
      </c>
      <c r="B605" s="139" t="s">
        <v>526</v>
      </c>
      <c r="C605" s="501" t="s">
        <v>4205</v>
      </c>
      <c r="D605" s="502" t="s">
        <v>20</v>
      </c>
      <c r="E605" s="256" t="s">
        <v>23</v>
      </c>
      <c r="F605" s="503">
        <v>1970</v>
      </c>
      <c r="G605" s="139"/>
      <c r="H605" s="152"/>
      <c r="I605" s="505"/>
      <c r="J605" s="139"/>
    </row>
    <row r="606" spans="1:10" ht="13.5" customHeight="1" x14ac:dyDescent="0.2">
      <c r="A606" s="504">
        <v>700</v>
      </c>
      <c r="B606" s="139" t="s">
        <v>527</v>
      </c>
      <c r="C606" s="501" t="s">
        <v>4205</v>
      </c>
      <c r="D606" s="502" t="s">
        <v>20</v>
      </c>
      <c r="E606" s="256" t="s">
        <v>23</v>
      </c>
      <c r="F606" s="503">
        <v>1971</v>
      </c>
      <c r="G606" s="139"/>
      <c r="H606" s="152"/>
      <c r="I606" s="505"/>
      <c r="J606" s="139"/>
    </row>
    <row r="607" spans="1:10" ht="13.5" customHeight="1" x14ac:dyDescent="0.2">
      <c r="A607" s="504">
        <v>701</v>
      </c>
      <c r="B607" s="139" t="s">
        <v>528</v>
      </c>
      <c r="C607" s="501" t="s">
        <v>4205</v>
      </c>
      <c r="D607" s="502" t="s">
        <v>20</v>
      </c>
      <c r="E607" s="256" t="s">
        <v>4234</v>
      </c>
      <c r="F607" s="503">
        <v>1948</v>
      </c>
      <c r="G607" s="139"/>
      <c r="H607" s="152"/>
      <c r="I607" s="505"/>
      <c r="J607" s="139"/>
    </row>
    <row r="608" spans="1:10" ht="13.5" customHeight="1" x14ac:dyDescent="0.2">
      <c r="A608" s="504">
        <v>703</v>
      </c>
      <c r="B608" s="139" t="s">
        <v>529</v>
      </c>
      <c r="C608" s="501" t="s">
        <v>4205</v>
      </c>
      <c r="D608" s="502" t="s">
        <v>20</v>
      </c>
      <c r="E608" s="256" t="s">
        <v>33</v>
      </c>
      <c r="F608" s="503">
        <v>1963</v>
      </c>
      <c r="G608" s="139"/>
      <c r="H608" s="152"/>
      <c r="I608" s="505"/>
      <c r="J608" s="139"/>
    </row>
    <row r="609" spans="1:10" ht="13.5" customHeight="1" x14ac:dyDescent="0.2">
      <c r="A609" s="504">
        <v>704</v>
      </c>
      <c r="B609" s="139" t="s">
        <v>530</v>
      </c>
      <c r="C609" s="501" t="s">
        <v>4205</v>
      </c>
      <c r="D609" s="502" t="s">
        <v>20</v>
      </c>
      <c r="E609" s="256" t="s">
        <v>21</v>
      </c>
      <c r="F609" s="503">
        <v>1953</v>
      </c>
      <c r="G609" s="139"/>
      <c r="H609" s="152"/>
      <c r="I609" s="505"/>
      <c r="J609" s="139"/>
    </row>
    <row r="610" spans="1:10" ht="13.5" customHeight="1" x14ac:dyDescent="0.2">
      <c r="A610" s="504">
        <v>705</v>
      </c>
      <c r="B610" s="139" t="s">
        <v>531</v>
      </c>
      <c r="C610" s="501" t="s">
        <v>4205</v>
      </c>
      <c r="D610" s="502" t="s">
        <v>20</v>
      </c>
      <c r="E610" s="256" t="s">
        <v>21</v>
      </c>
      <c r="F610" s="503">
        <v>1962</v>
      </c>
      <c r="G610" s="139"/>
      <c r="H610" s="152"/>
      <c r="I610" s="505"/>
      <c r="J610" s="139"/>
    </row>
    <row r="611" spans="1:10" ht="13.5" customHeight="1" x14ac:dyDescent="0.2">
      <c r="A611" s="504">
        <v>706</v>
      </c>
      <c r="B611" s="139" t="s">
        <v>532</v>
      </c>
      <c r="C611" s="501" t="s">
        <v>4205</v>
      </c>
      <c r="D611" s="502" t="s">
        <v>20</v>
      </c>
      <c r="E611" s="256" t="s">
        <v>4234</v>
      </c>
      <c r="F611" s="503">
        <v>1956</v>
      </c>
      <c r="G611" s="139"/>
      <c r="H611" s="152"/>
      <c r="I611" s="505"/>
      <c r="J611" s="139"/>
    </row>
    <row r="612" spans="1:10" ht="13.5" customHeight="1" x14ac:dyDescent="0.2">
      <c r="A612" s="504">
        <v>707</v>
      </c>
      <c r="B612" s="139" t="s">
        <v>533</v>
      </c>
      <c r="C612" s="501" t="s">
        <v>4205</v>
      </c>
      <c r="D612" s="502" t="s">
        <v>20</v>
      </c>
      <c r="E612" s="256" t="s">
        <v>21</v>
      </c>
      <c r="F612" s="503">
        <v>1958</v>
      </c>
      <c r="G612" s="139"/>
      <c r="H612" s="152"/>
      <c r="I612" s="505"/>
      <c r="J612" s="139"/>
    </row>
    <row r="613" spans="1:10" ht="13.5" customHeight="1" x14ac:dyDescent="0.2">
      <c r="A613" s="504">
        <v>708</v>
      </c>
      <c r="B613" s="139" t="s">
        <v>534</v>
      </c>
      <c r="C613" s="501" t="s">
        <v>4205</v>
      </c>
      <c r="D613" s="502" t="s">
        <v>20</v>
      </c>
      <c r="E613" s="256" t="s">
        <v>23</v>
      </c>
      <c r="F613" s="503">
        <v>1964</v>
      </c>
      <c r="G613" s="139"/>
      <c r="H613" s="152"/>
      <c r="I613" s="505"/>
      <c r="J613" s="139"/>
    </row>
    <row r="614" spans="1:10" ht="13.5" customHeight="1" x14ac:dyDescent="0.2">
      <c r="A614" s="504">
        <v>709</v>
      </c>
      <c r="B614" s="139" t="s">
        <v>535</v>
      </c>
      <c r="C614" s="501" t="s">
        <v>4205</v>
      </c>
      <c r="D614" s="502" t="s">
        <v>20</v>
      </c>
      <c r="E614" s="256" t="s">
        <v>21</v>
      </c>
      <c r="F614" s="503">
        <v>1957</v>
      </c>
      <c r="G614" s="139"/>
      <c r="H614" s="152"/>
      <c r="I614" s="505"/>
      <c r="J614" s="139"/>
    </row>
    <row r="615" spans="1:10" ht="13.5" customHeight="1" x14ac:dyDescent="0.2">
      <c r="A615" s="504">
        <v>710</v>
      </c>
      <c r="B615" s="139" t="s">
        <v>536</v>
      </c>
      <c r="C615" s="501" t="s">
        <v>4205</v>
      </c>
      <c r="D615" s="502" t="s">
        <v>20</v>
      </c>
      <c r="E615" s="256" t="s">
        <v>23</v>
      </c>
      <c r="F615" s="503">
        <v>1964</v>
      </c>
      <c r="G615" s="139"/>
      <c r="H615" s="152"/>
      <c r="I615" s="505"/>
      <c r="J615" s="139"/>
    </row>
    <row r="616" spans="1:10" ht="13.5" customHeight="1" x14ac:dyDescent="0.2">
      <c r="A616" s="504">
        <v>712</v>
      </c>
      <c r="B616" s="139" t="s">
        <v>537</v>
      </c>
      <c r="C616" s="501" t="s">
        <v>4205</v>
      </c>
      <c r="D616" s="502" t="s">
        <v>20</v>
      </c>
      <c r="E616" s="256" t="s">
        <v>23</v>
      </c>
      <c r="F616" s="503">
        <v>1963</v>
      </c>
      <c r="G616" s="139"/>
      <c r="H616" s="152"/>
      <c r="I616" s="505"/>
      <c r="J616" s="139"/>
    </row>
    <row r="617" spans="1:10" ht="13.5" customHeight="1" x14ac:dyDescent="0.2">
      <c r="A617" s="504">
        <v>713</v>
      </c>
      <c r="B617" s="139" t="s">
        <v>538</v>
      </c>
      <c r="C617" s="501" t="s">
        <v>4205</v>
      </c>
      <c r="D617" s="502" t="s">
        <v>20</v>
      </c>
      <c r="E617" s="256" t="s">
        <v>23</v>
      </c>
      <c r="F617" s="503">
        <v>1965</v>
      </c>
      <c r="G617" s="139"/>
      <c r="H617" s="152"/>
      <c r="I617" s="505"/>
      <c r="J617" s="139"/>
    </row>
    <row r="618" spans="1:10" ht="13.5" customHeight="1" x14ac:dyDescent="0.2">
      <c r="A618" s="504">
        <v>714</v>
      </c>
      <c r="B618" s="139" t="s">
        <v>539</v>
      </c>
      <c r="C618" s="139" t="s">
        <v>419</v>
      </c>
      <c r="D618" s="502">
        <v>5</v>
      </c>
      <c r="E618" s="256" t="s">
        <v>23</v>
      </c>
      <c r="F618" s="503">
        <v>1963</v>
      </c>
      <c r="G618" s="139"/>
      <c r="H618" s="152"/>
      <c r="I618" s="505">
        <v>1</v>
      </c>
      <c r="J618" s="139"/>
    </row>
    <row r="619" spans="1:10" ht="13.5" customHeight="1" x14ac:dyDescent="0.2">
      <c r="A619" s="504">
        <v>715</v>
      </c>
      <c r="B619" s="139" t="s">
        <v>540</v>
      </c>
      <c r="C619" s="501" t="s">
        <v>4205</v>
      </c>
      <c r="D619" s="502" t="s">
        <v>20</v>
      </c>
      <c r="E619" s="256" t="s">
        <v>21</v>
      </c>
      <c r="F619" s="503">
        <v>1956</v>
      </c>
      <c r="G619" s="139"/>
      <c r="H619" s="152"/>
      <c r="I619" s="505"/>
      <c r="J619" s="139"/>
    </row>
    <row r="620" spans="1:10" ht="13.5" customHeight="1" x14ac:dyDescent="0.2">
      <c r="A620" s="504">
        <v>716</v>
      </c>
      <c r="B620" s="139" t="s">
        <v>3548</v>
      </c>
      <c r="C620" s="501" t="s">
        <v>4205</v>
      </c>
      <c r="D620" s="502" t="s">
        <v>20</v>
      </c>
      <c r="E620" s="256" t="s">
        <v>23</v>
      </c>
      <c r="F620" s="503">
        <v>1963</v>
      </c>
      <c r="G620" s="139"/>
      <c r="H620" s="152"/>
      <c r="I620" s="505"/>
      <c r="J620" s="139"/>
    </row>
    <row r="621" spans="1:10" ht="13.5" customHeight="1" x14ac:dyDescent="0.2">
      <c r="A621" s="504">
        <v>717</v>
      </c>
      <c r="B621" s="139" t="s">
        <v>541</v>
      </c>
      <c r="C621" s="501" t="s">
        <v>4205</v>
      </c>
      <c r="D621" s="502" t="s">
        <v>20</v>
      </c>
      <c r="E621" s="256" t="s">
        <v>23</v>
      </c>
      <c r="F621" s="503">
        <v>1964</v>
      </c>
      <c r="G621" s="139"/>
      <c r="H621" s="152"/>
      <c r="I621" s="505"/>
      <c r="J621" s="139"/>
    </row>
    <row r="622" spans="1:10" ht="13.5" customHeight="1" x14ac:dyDescent="0.2">
      <c r="A622" s="504">
        <v>718</v>
      </c>
      <c r="B622" s="139" t="s">
        <v>542</v>
      </c>
      <c r="C622" s="501" t="s">
        <v>4205</v>
      </c>
      <c r="D622" s="502" t="s">
        <v>20</v>
      </c>
      <c r="E622" s="256" t="s">
        <v>23</v>
      </c>
      <c r="F622" s="503">
        <v>1964</v>
      </c>
      <c r="G622" s="139"/>
      <c r="H622" s="152"/>
      <c r="I622" s="505"/>
      <c r="J622" s="139"/>
    </row>
    <row r="623" spans="1:10" ht="13.5" customHeight="1" x14ac:dyDescent="0.2">
      <c r="A623" s="504">
        <v>720</v>
      </c>
      <c r="B623" s="139" t="s">
        <v>543</v>
      </c>
      <c r="C623" s="501" t="s">
        <v>4205</v>
      </c>
      <c r="D623" s="502" t="s">
        <v>20</v>
      </c>
      <c r="E623" s="256" t="s">
        <v>23</v>
      </c>
      <c r="F623" s="503">
        <v>1964</v>
      </c>
      <c r="G623" s="139"/>
      <c r="H623" s="152"/>
      <c r="I623" s="505"/>
      <c r="J623" s="139"/>
    </row>
    <row r="624" spans="1:10" ht="13.5" customHeight="1" x14ac:dyDescent="0.2">
      <c r="A624" s="504">
        <v>721</v>
      </c>
      <c r="B624" s="139" t="s">
        <v>544</v>
      </c>
      <c r="C624" s="501" t="s">
        <v>4205</v>
      </c>
      <c r="D624" s="502" t="s">
        <v>20</v>
      </c>
      <c r="E624" s="256" t="s">
        <v>21</v>
      </c>
      <c r="F624" s="503">
        <v>1959</v>
      </c>
      <c r="G624" s="139"/>
      <c r="H624" s="152"/>
      <c r="I624" s="505"/>
      <c r="J624" s="139"/>
    </row>
    <row r="625" spans="1:10" ht="13.5" customHeight="1" x14ac:dyDescent="0.2">
      <c r="A625" s="504">
        <v>722</v>
      </c>
      <c r="B625" s="139" t="s">
        <v>545</v>
      </c>
      <c r="C625" s="501" t="s">
        <v>4205</v>
      </c>
      <c r="D625" s="502" t="s">
        <v>20</v>
      </c>
      <c r="E625" s="256" t="s">
        <v>23</v>
      </c>
      <c r="F625" s="503">
        <v>1964</v>
      </c>
      <c r="G625" s="139"/>
      <c r="H625" s="152"/>
      <c r="I625" s="505"/>
      <c r="J625" s="139"/>
    </row>
    <row r="626" spans="1:10" ht="13.5" customHeight="1" x14ac:dyDescent="0.2">
      <c r="A626" s="504">
        <v>723</v>
      </c>
      <c r="B626" s="139" t="s">
        <v>546</v>
      </c>
      <c r="C626" s="501" t="s">
        <v>4205</v>
      </c>
      <c r="D626" s="502" t="s">
        <v>20</v>
      </c>
      <c r="E626" s="256" t="s">
        <v>23</v>
      </c>
      <c r="F626" s="503">
        <v>1963</v>
      </c>
      <c r="G626" s="139"/>
      <c r="H626" s="152"/>
      <c r="I626" s="505"/>
      <c r="J626" s="139"/>
    </row>
    <row r="627" spans="1:10" ht="13.5" customHeight="1" x14ac:dyDescent="0.2">
      <c r="A627" s="504">
        <v>724</v>
      </c>
      <c r="B627" s="139" t="s">
        <v>547</v>
      </c>
      <c r="C627" s="501" t="s">
        <v>4205</v>
      </c>
      <c r="D627" s="502" t="s">
        <v>20</v>
      </c>
      <c r="E627" s="256" t="s">
        <v>23</v>
      </c>
      <c r="F627" s="503">
        <v>1964</v>
      </c>
      <c r="G627" s="139"/>
      <c r="H627" s="152"/>
      <c r="I627" s="505"/>
      <c r="J627" s="139"/>
    </row>
    <row r="628" spans="1:10" ht="13.5" customHeight="1" x14ac:dyDescent="0.2">
      <c r="A628" s="504">
        <v>725</v>
      </c>
      <c r="B628" s="139" t="s">
        <v>548</v>
      </c>
      <c r="C628" s="501" t="s">
        <v>4205</v>
      </c>
      <c r="D628" s="502" t="s">
        <v>20</v>
      </c>
      <c r="E628" s="256" t="s">
        <v>21</v>
      </c>
      <c r="F628" s="503">
        <v>1961</v>
      </c>
      <c r="G628" s="139"/>
      <c r="H628" s="152"/>
      <c r="I628" s="505"/>
      <c r="J628" s="139"/>
    </row>
    <row r="629" spans="1:10" ht="13.5" customHeight="1" x14ac:dyDescent="0.2">
      <c r="A629" s="504">
        <v>726</v>
      </c>
      <c r="B629" s="139" t="s">
        <v>549</v>
      </c>
      <c r="C629" s="501" t="s">
        <v>4205</v>
      </c>
      <c r="D629" s="502" t="s">
        <v>20</v>
      </c>
      <c r="E629" s="256" t="s">
        <v>23</v>
      </c>
      <c r="F629" s="503">
        <v>1964</v>
      </c>
      <c r="G629" s="139"/>
      <c r="H629" s="152"/>
      <c r="I629" s="505"/>
      <c r="J629" s="139"/>
    </row>
    <row r="630" spans="1:10" ht="13.5" customHeight="1" x14ac:dyDescent="0.2">
      <c r="A630" s="504">
        <v>728</v>
      </c>
      <c r="B630" s="139" t="s">
        <v>3086</v>
      </c>
      <c r="C630" s="139" t="s">
        <v>4082</v>
      </c>
      <c r="D630" s="502" t="s">
        <v>20</v>
      </c>
      <c r="E630" s="256" t="s">
        <v>4234</v>
      </c>
      <c r="F630" s="503">
        <v>1962</v>
      </c>
      <c r="G630" s="139"/>
      <c r="H630" s="152"/>
      <c r="I630" s="505"/>
      <c r="J630" s="139"/>
    </row>
    <row r="631" spans="1:10" ht="13.5" customHeight="1" x14ac:dyDescent="0.2">
      <c r="A631" s="504">
        <v>729</v>
      </c>
      <c r="B631" s="139" t="s">
        <v>551</v>
      </c>
      <c r="C631" s="501" t="s">
        <v>4205</v>
      </c>
      <c r="D631" s="502" t="s">
        <v>20</v>
      </c>
      <c r="E631" s="256" t="s">
        <v>23</v>
      </c>
      <c r="F631" s="503">
        <v>1964</v>
      </c>
      <c r="G631" s="139"/>
      <c r="H631" s="152"/>
      <c r="I631" s="505"/>
      <c r="J631" s="139"/>
    </row>
    <row r="632" spans="1:10" ht="13.5" customHeight="1" x14ac:dyDescent="0.2">
      <c r="A632" s="504">
        <v>730</v>
      </c>
      <c r="B632" s="139" t="s">
        <v>552</v>
      </c>
      <c r="C632" s="501" t="s">
        <v>4205</v>
      </c>
      <c r="D632" s="502" t="s">
        <v>20</v>
      </c>
      <c r="E632" s="256" t="s">
        <v>21</v>
      </c>
      <c r="F632" s="503">
        <v>1958</v>
      </c>
      <c r="G632" s="139"/>
      <c r="H632" s="152"/>
      <c r="I632" s="505"/>
      <c r="J632" s="139"/>
    </row>
    <row r="633" spans="1:10" ht="13.5" customHeight="1" x14ac:dyDescent="0.2">
      <c r="A633" s="504">
        <v>731</v>
      </c>
      <c r="B633" s="139" t="s">
        <v>553</v>
      </c>
      <c r="C633" s="501" t="s">
        <v>4205</v>
      </c>
      <c r="D633" s="502" t="s">
        <v>20</v>
      </c>
      <c r="E633" s="256" t="s">
        <v>21</v>
      </c>
      <c r="F633" s="503">
        <v>1956</v>
      </c>
      <c r="G633" s="139"/>
      <c r="H633" s="152"/>
      <c r="I633" s="505"/>
      <c r="J633" s="139"/>
    </row>
    <row r="634" spans="1:10" ht="13.5" customHeight="1" x14ac:dyDescent="0.2">
      <c r="A634" s="504">
        <v>732</v>
      </c>
      <c r="B634" s="139" t="s">
        <v>554</v>
      </c>
      <c r="C634" s="139" t="s">
        <v>284</v>
      </c>
      <c r="D634" s="502">
        <v>1</v>
      </c>
      <c r="E634" s="256" t="s">
        <v>21</v>
      </c>
      <c r="F634" s="503">
        <v>1953</v>
      </c>
      <c r="G634" s="139"/>
      <c r="H634" s="152"/>
      <c r="I634" s="505">
        <v>1</v>
      </c>
      <c r="J634" s="139"/>
    </row>
    <row r="635" spans="1:10" ht="13.5" customHeight="1" x14ac:dyDescent="0.2">
      <c r="A635" s="504">
        <v>733</v>
      </c>
      <c r="B635" s="139" t="s">
        <v>555</v>
      </c>
      <c r="C635" s="501" t="s">
        <v>4205</v>
      </c>
      <c r="D635" s="502" t="s">
        <v>20</v>
      </c>
      <c r="E635" s="256" t="s">
        <v>21</v>
      </c>
      <c r="F635" s="503">
        <v>1962</v>
      </c>
      <c r="G635" s="139"/>
      <c r="H635" s="152"/>
      <c r="I635" s="505"/>
      <c r="J635" s="139"/>
    </row>
    <row r="636" spans="1:10" ht="13.5" customHeight="1" x14ac:dyDescent="0.2">
      <c r="A636" s="504">
        <v>737</v>
      </c>
      <c r="B636" s="139" t="s">
        <v>556</v>
      </c>
      <c r="C636" s="501" t="s">
        <v>4205</v>
      </c>
      <c r="D636" s="502" t="s">
        <v>20</v>
      </c>
      <c r="E636" s="256" t="s">
        <v>4234</v>
      </c>
      <c r="F636" s="503">
        <v>1951</v>
      </c>
      <c r="G636" s="139"/>
      <c r="H636" s="152"/>
      <c r="I636" s="505"/>
      <c r="J636" s="139"/>
    </row>
    <row r="637" spans="1:10" ht="13.5" customHeight="1" x14ac:dyDescent="0.2">
      <c r="A637" s="504">
        <v>738</v>
      </c>
      <c r="B637" s="139" t="s">
        <v>557</v>
      </c>
      <c r="C637" s="501" t="s">
        <v>4205</v>
      </c>
      <c r="D637" s="502" t="s">
        <v>20</v>
      </c>
      <c r="E637" s="256" t="s">
        <v>4234</v>
      </c>
      <c r="F637" s="503">
        <v>1949</v>
      </c>
      <c r="G637" s="139"/>
      <c r="H637" s="152"/>
      <c r="I637" s="505"/>
      <c r="J637" s="139"/>
    </row>
    <row r="638" spans="1:10" ht="13.5" customHeight="1" x14ac:dyDescent="0.2">
      <c r="A638" s="504">
        <v>743</v>
      </c>
      <c r="B638" s="139" t="s">
        <v>558</v>
      </c>
      <c r="C638" s="501" t="s">
        <v>4205</v>
      </c>
      <c r="D638" s="502" t="s">
        <v>20</v>
      </c>
      <c r="E638" s="256" t="s">
        <v>21</v>
      </c>
      <c r="F638" s="503">
        <v>1948</v>
      </c>
      <c r="G638" s="139"/>
      <c r="H638" s="152"/>
      <c r="I638" s="505"/>
      <c r="J638" s="139"/>
    </row>
    <row r="639" spans="1:10" ht="13.5" customHeight="1" x14ac:dyDescent="0.2">
      <c r="A639" s="504">
        <v>744</v>
      </c>
      <c r="B639" s="139" t="s">
        <v>559</v>
      </c>
      <c r="C639" s="501" t="s">
        <v>4205</v>
      </c>
      <c r="D639" s="502" t="s">
        <v>20</v>
      </c>
      <c r="E639" s="256" t="s">
        <v>21</v>
      </c>
      <c r="F639" s="503">
        <v>1950</v>
      </c>
      <c r="G639" s="139"/>
      <c r="H639" s="152"/>
      <c r="I639" s="505"/>
      <c r="J639" s="139"/>
    </row>
    <row r="640" spans="1:10" ht="13.5" customHeight="1" x14ac:dyDescent="0.2">
      <c r="A640" s="504">
        <v>745</v>
      </c>
      <c r="B640" s="139" t="s">
        <v>560</v>
      </c>
      <c r="C640" s="501" t="s">
        <v>4205</v>
      </c>
      <c r="D640" s="502" t="s">
        <v>20</v>
      </c>
      <c r="E640" s="256" t="s">
        <v>21</v>
      </c>
      <c r="F640" s="503">
        <v>1959</v>
      </c>
      <c r="G640" s="139"/>
      <c r="H640" s="152"/>
      <c r="I640" s="505"/>
      <c r="J640" s="139"/>
    </row>
    <row r="641" spans="1:10" ht="13.5" customHeight="1" x14ac:dyDescent="0.2">
      <c r="A641" s="504">
        <v>746</v>
      </c>
      <c r="B641" s="139" t="s">
        <v>561</v>
      </c>
      <c r="C641" s="139" t="s">
        <v>218</v>
      </c>
      <c r="D641" s="502">
        <v>1</v>
      </c>
      <c r="E641" s="256" t="s">
        <v>23</v>
      </c>
      <c r="F641" s="503">
        <v>1965</v>
      </c>
      <c r="G641" s="139"/>
      <c r="H641" s="152"/>
      <c r="I641" s="505">
        <v>1</v>
      </c>
      <c r="J641" s="139"/>
    </row>
    <row r="642" spans="1:10" ht="13.5" customHeight="1" x14ac:dyDescent="0.2">
      <c r="A642" s="504">
        <v>747</v>
      </c>
      <c r="B642" s="139" t="s">
        <v>562</v>
      </c>
      <c r="C642" s="501" t="s">
        <v>4205</v>
      </c>
      <c r="D642" s="502" t="s">
        <v>20</v>
      </c>
      <c r="E642" s="256" t="s">
        <v>21</v>
      </c>
      <c r="F642" s="503">
        <v>1961</v>
      </c>
      <c r="G642" s="139"/>
      <c r="H642" s="152"/>
      <c r="I642" s="505"/>
      <c r="J642" s="139"/>
    </row>
    <row r="643" spans="1:10" ht="13.5" customHeight="1" x14ac:dyDescent="0.2">
      <c r="A643" s="504">
        <v>748</v>
      </c>
      <c r="B643" s="139" t="s">
        <v>563</v>
      </c>
      <c r="C643" s="139" t="s">
        <v>218</v>
      </c>
      <c r="D643" s="502" t="s">
        <v>20</v>
      </c>
      <c r="E643" s="256" t="s">
        <v>23</v>
      </c>
      <c r="F643" s="503">
        <v>1965</v>
      </c>
      <c r="G643" s="139"/>
      <c r="H643" s="152"/>
      <c r="I643" s="505">
        <v>1</v>
      </c>
      <c r="J643" s="139"/>
    </row>
    <row r="644" spans="1:10" ht="13.5" customHeight="1" x14ac:dyDescent="0.2">
      <c r="A644" s="504">
        <v>750</v>
      </c>
      <c r="B644" s="139" t="s">
        <v>564</v>
      </c>
      <c r="C644" s="501" t="s">
        <v>4205</v>
      </c>
      <c r="D644" s="502" t="s">
        <v>20</v>
      </c>
      <c r="E644" s="256" t="s">
        <v>23</v>
      </c>
      <c r="F644" s="503">
        <v>1965</v>
      </c>
      <c r="G644" s="139"/>
      <c r="H644" s="152"/>
      <c r="I644" s="505"/>
      <c r="J644" s="139"/>
    </row>
    <row r="645" spans="1:10" ht="13.5" customHeight="1" x14ac:dyDescent="0.2">
      <c r="A645" s="504">
        <v>751</v>
      </c>
      <c r="B645" s="139" t="s">
        <v>565</v>
      </c>
      <c r="C645" s="501" t="s">
        <v>4205</v>
      </c>
      <c r="D645" s="502" t="s">
        <v>20</v>
      </c>
      <c r="E645" s="256" t="s">
        <v>21</v>
      </c>
      <c r="F645" s="503">
        <v>1959</v>
      </c>
      <c r="G645" s="139"/>
      <c r="H645" s="152"/>
      <c r="I645" s="505"/>
      <c r="J645" s="139"/>
    </row>
    <row r="646" spans="1:10" ht="13.5" customHeight="1" x14ac:dyDescent="0.2">
      <c r="A646" s="504">
        <v>752</v>
      </c>
      <c r="B646" s="139" t="s">
        <v>566</v>
      </c>
      <c r="C646" s="501" t="s">
        <v>4205</v>
      </c>
      <c r="D646" s="502" t="s">
        <v>20</v>
      </c>
      <c r="E646" s="256" t="s">
        <v>21</v>
      </c>
      <c r="F646" s="503">
        <v>1961</v>
      </c>
      <c r="G646" s="139"/>
      <c r="H646" s="152"/>
      <c r="I646" s="505"/>
      <c r="J646" s="139"/>
    </row>
    <row r="647" spans="1:10" ht="13.5" customHeight="1" x14ac:dyDescent="0.2">
      <c r="A647" s="504">
        <v>753</v>
      </c>
      <c r="B647" s="139" t="s">
        <v>567</v>
      </c>
      <c r="C647" s="501" t="s">
        <v>4205</v>
      </c>
      <c r="D647" s="502" t="s">
        <v>20</v>
      </c>
      <c r="E647" s="256" t="s">
        <v>21</v>
      </c>
      <c r="F647" s="503">
        <v>1955</v>
      </c>
      <c r="G647" s="139"/>
      <c r="H647" s="152"/>
      <c r="I647" s="505"/>
      <c r="J647" s="139"/>
    </row>
    <row r="648" spans="1:10" ht="13.5" customHeight="1" x14ac:dyDescent="0.2">
      <c r="A648" s="504">
        <v>754</v>
      </c>
      <c r="B648" s="139" t="s">
        <v>568</v>
      </c>
      <c r="C648" s="501" t="s">
        <v>4205</v>
      </c>
      <c r="D648" s="502" t="s">
        <v>20</v>
      </c>
      <c r="E648" s="256" t="s">
        <v>21</v>
      </c>
      <c r="F648" s="503">
        <v>1955</v>
      </c>
      <c r="G648" s="139"/>
      <c r="H648" s="152"/>
      <c r="I648" s="505"/>
      <c r="J648" s="139"/>
    </row>
    <row r="649" spans="1:10" ht="13.5" customHeight="1" x14ac:dyDescent="0.2">
      <c r="A649" s="504">
        <v>755</v>
      </c>
      <c r="B649" s="139" t="s">
        <v>569</v>
      </c>
      <c r="C649" s="501" t="s">
        <v>4205</v>
      </c>
      <c r="D649" s="502" t="s">
        <v>20</v>
      </c>
      <c r="E649" s="256" t="s">
        <v>4234</v>
      </c>
      <c r="F649" s="503">
        <v>1962</v>
      </c>
      <c r="G649" s="139"/>
      <c r="H649" s="152"/>
      <c r="I649" s="505"/>
      <c r="J649" s="139"/>
    </row>
    <row r="650" spans="1:10" ht="13.5" customHeight="1" x14ac:dyDescent="0.2">
      <c r="A650" s="504">
        <v>756</v>
      </c>
      <c r="B650" s="139" t="s">
        <v>570</v>
      </c>
      <c r="C650" s="501" t="s">
        <v>4205</v>
      </c>
      <c r="D650" s="502" t="s">
        <v>20</v>
      </c>
      <c r="E650" s="256" t="s">
        <v>21</v>
      </c>
      <c r="F650" s="503">
        <v>1959</v>
      </c>
      <c r="G650" s="139"/>
      <c r="H650" s="152"/>
      <c r="I650" s="505"/>
      <c r="J650" s="139"/>
    </row>
    <row r="651" spans="1:10" ht="13.5" customHeight="1" x14ac:dyDescent="0.2">
      <c r="A651" s="504">
        <v>757</v>
      </c>
      <c r="B651" s="139" t="s">
        <v>571</v>
      </c>
      <c r="C651" s="501" t="s">
        <v>4205</v>
      </c>
      <c r="D651" s="502" t="s">
        <v>20</v>
      </c>
      <c r="E651" s="256" t="s">
        <v>21</v>
      </c>
      <c r="F651" s="503">
        <v>1951</v>
      </c>
      <c r="G651" s="139"/>
      <c r="H651" s="152"/>
      <c r="I651" s="505"/>
      <c r="J651" s="139"/>
    </row>
    <row r="652" spans="1:10" ht="13.5" customHeight="1" x14ac:dyDescent="0.2">
      <c r="A652" s="504">
        <v>759</v>
      </c>
      <c r="B652" s="139" t="s">
        <v>572</v>
      </c>
      <c r="C652" s="501" t="s">
        <v>4205</v>
      </c>
      <c r="D652" s="502" t="s">
        <v>20</v>
      </c>
      <c r="E652" s="256" t="s">
        <v>4234</v>
      </c>
      <c r="F652" s="503">
        <v>1962</v>
      </c>
      <c r="G652" s="139"/>
      <c r="H652" s="152"/>
      <c r="I652" s="505"/>
      <c r="J652" s="139"/>
    </row>
    <row r="653" spans="1:10" ht="13.5" customHeight="1" x14ac:dyDescent="0.2">
      <c r="A653" s="504">
        <v>760</v>
      </c>
      <c r="B653" s="139" t="s">
        <v>573</v>
      </c>
      <c r="C653" s="501" t="s">
        <v>4205</v>
      </c>
      <c r="D653" s="502" t="s">
        <v>20</v>
      </c>
      <c r="E653" s="256" t="s">
        <v>21</v>
      </c>
      <c r="F653" s="503">
        <v>1959</v>
      </c>
      <c r="G653" s="139"/>
      <c r="H653" s="152"/>
      <c r="I653" s="505"/>
      <c r="J653" s="139"/>
    </row>
    <row r="654" spans="1:10" ht="13.5" customHeight="1" x14ac:dyDescent="0.2">
      <c r="A654" s="504">
        <v>762</v>
      </c>
      <c r="B654" s="139" t="s">
        <v>574</v>
      </c>
      <c r="C654" s="501" t="s">
        <v>4205</v>
      </c>
      <c r="D654" s="502" t="s">
        <v>20</v>
      </c>
      <c r="E654" s="256" t="s">
        <v>23</v>
      </c>
      <c r="F654" s="503">
        <v>1965</v>
      </c>
      <c r="G654" s="139"/>
      <c r="H654" s="152"/>
      <c r="I654" s="505"/>
      <c r="J654" s="139"/>
    </row>
    <row r="655" spans="1:10" ht="13.5" customHeight="1" x14ac:dyDescent="0.2">
      <c r="A655" s="504">
        <v>763</v>
      </c>
      <c r="B655" s="139" t="s">
        <v>575</v>
      </c>
      <c r="C655" s="501" t="s">
        <v>4205</v>
      </c>
      <c r="D655" s="502" t="s">
        <v>20</v>
      </c>
      <c r="E655" s="256" t="s">
        <v>21</v>
      </c>
      <c r="F655" s="503">
        <v>1961</v>
      </c>
      <c r="G655" s="139"/>
      <c r="H655" s="152"/>
      <c r="I655" s="505"/>
      <c r="J655" s="139"/>
    </row>
    <row r="656" spans="1:10" ht="13.5" customHeight="1" x14ac:dyDescent="0.2">
      <c r="A656" s="504">
        <v>764</v>
      </c>
      <c r="B656" s="139" t="s">
        <v>576</v>
      </c>
      <c r="C656" s="501" t="s">
        <v>4205</v>
      </c>
      <c r="D656" s="502" t="s">
        <v>20</v>
      </c>
      <c r="E656" s="256" t="s">
        <v>21</v>
      </c>
      <c r="F656" s="503">
        <v>1959</v>
      </c>
      <c r="G656" s="139"/>
      <c r="H656" s="152"/>
      <c r="I656" s="505"/>
      <c r="J656" s="139"/>
    </row>
    <row r="657" spans="1:10" ht="13.5" customHeight="1" x14ac:dyDescent="0.2">
      <c r="A657" s="504">
        <v>766</v>
      </c>
      <c r="B657" s="139" t="s">
        <v>577</v>
      </c>
      <c r="C657" s="501" t="s">
        <v>4205</v>
      </c>
      <c r="D657" s="502" t="s">
        <v>20</v>
      </c>
      <c r="E657" s="256" t="s">
        <v>23</v>
      </c>
      <c r="F657" s="503">
        <v>1964</v>
      </c>
      <c r="G657" s="139"/>
      <c r="H657" s="152"/>
      <c r="I657" s="505"/>
      <c r="J657" s="139"/>
    </row>
    <row r="658" spans="1:10" ht="13.5" customHeight="1" x14ac:dyDescent="0.2">
      <c r="A658" s="504">
        <v>767</v>
      </c>
      <c r="B658" s="139" t="s">
        <v>578</v>
      </c>
      <c r="C658" s="501" t="s">
        <v>4205</v>
      </c>
      <c r="D658" s="502" t="s">
        <v>20</v>
      </c>
      <c r="E658" s="256" t="s">
        <v>4234</v>
      </c>
      <c r="F658" s="503">
        <v>1956</v>
      </c>
      <c r="G658" s="139"/>
      <c r="H658" s="152"/>
      <c r="I658" s="505"/>
      <c r="J658" s="139"/>
    </row>
    <row r="659" spans="1:10" ht="13.5" customHeight="1" x14ac:dyDescent="0.2">
      <c r="A659" s="504">
        <v>768</v>
      </c>
      <c r="B659" s="139" t="s">
        <v>579</v>
      </c>
      <c r="C659" s="139" t="s">
        <v>4082</v>
      </c>
      <c r="D659" s="502" t="s">
        <v>76</v>
      </c>
      <c r="E659" s="256" t="s">
        <v>4234</v>
      </c>
      <c r="F659" s="503">
        <v>1951</v>
      </c>
      <c r="G659" s="139"/>
      <c r="H659" s="498"/>
      <c r="I659" s="505">
        <v>1</v>
      </c>
      <c r="J659" s="139"/>
    </row>
    <row r="660" spans="1:10" ht="13.5" customHeight="1" x14ac:dyDescent="0.2">
      <c r="A660" s="504">
        <v>770</v>
      </c>
      <c r="B660" s="139" t="s">
        <v>580</v>
      </c>
      <c r="C660" s="501" t="s">
        <v>4205</v>
      </c>
      <c r="D660" s="502" t="s">
        <v>20</v>
      </c>
      <c r="E660" s="256" t="s">
        <v>23</v>
      </c>
      <c r="F660" s="503">
        <v>1966</v>
      </c>
      <c r="G660" s="139"/>
      <c r="H660" s="152"/>
      <c r="I660" s="505"/>
      <c r="J660" s="139"/>
    </row>
    <row r="661" spans="1:10" ht="13.5" customHeight="1" x14ac:dyDescent="0.2">
      <c r="A661" s="504">
        <v>771</v>
      </c>
      <c r="B661" s="139" t="s">
        <v>581</v>
      </c>
      <c r="C661" s="139" t="s">
        <v>198</v>
      </c>
      <c r="D661" s="502" t="s">
        <v>76</v>
      </c>
      <c r="E661" s="256" t="s">
        <v>23</v>
      </c>
      <c r="F661" s="503">
        <v>1968</v>
      </c>
      <c r="G661" s="506"/>
      <c r="H661" s="498"/>
      <c r="I661" s="505">
        <v>1</v>
      </c>
      <c r="J661" s="139"/>
    </row>
    <row r="662" spans="1:10" ht="13.5" customHeight="1" x14ac:dyDescent="0.2">
      <c r="A662" s="504">
        <v>772</v>
      </c>
      <c r="B662" s="139" t="s">
        <v>582</v>
      </c>
      <c r="C662" s="501" t="s">
        <v>4205</v>
      </c>
      <c r="D662" s="502" t="s">
        <v>20</v>
      </c>
      <c r="E662" s="256" t="s">
        <v>23</v>
      </c>
      <c r="F662" s="503">
        <v>1963</v>
      </c>
      <c r="G662" s="139"/>
      <c r="H662" s="152"/>
      <c r="I662" s="505"/>
      <c r="J662" s="139"/>
    </row>
    <row r="663" spans="1:10" ht="13.5" customHeight="1" x14ac:dyDescent="0.2">
      <c r="A663" s="504">
        <v>773</v>
      </c>
      <c r="B663" s="139" t="s">
        <v>583</v>
      </c>
      <c r="C663" s="501" t="s">
        <v>4205</v>
      </c>
      <c r="D663" s="502" t="s">
        <v>20</v>
      </c>
      <c r="E663" s="256" t="s">
        <v>23</v>
      </c>
      <c r="F663" s="503">
        <v>1967</v>
      </c>
      <c r="G663" s="139"/>
      <c r="H663" s="152"/>
      <c r="I663" s="505"/>
      <c r="J663" s="139"/>
    </row>
    <row r="664" spans="1:10" ht="13.5" customHeight="1" x14ac:dyDescent="0.2">
      <c r="A664" s="504">
        <v>774</v>
      </c>
      <c r="B664" s="139" t="s">
        <v>584</v>
      </c>
      <c r="C664" s="501" t="s">
        <v>4205</v>
      </c>
      <c r="D664" s="502" t="s">
        <v>20</v>
      </c>
      <c r="E664" s="256" t="s">
        <v>21</v>
      </c>
      <c r="F664" s="503">
        <v>1950</v>
      </c>
      <c r="G664" s="139"/>
      <c r="H664" s="152"/>
      <c r="I664" s="505"/>
      <c r="J664" s="139"/>
    </row>
    <row r="665" spans="1:10" ht="13.5" customHeight="1" x14ac:dyDescent="0.2">
      <c r="A665" s="504">
        <v>775</v>
      </c>
      <c r="B665" s="139" t="s">
        <v>585</v>
      </c>
      <c r="C665" s="501" t="s">
        <v>4205</v>
      </c>
      <c r="D665" s="502" t="s">
        <v>20</v>
      </c>
      <c r="E665" s="256" t="s">
        <v>23</v>
      </c>
      <c r="F665" s="503">
        <v>1966</v>
      </c>
      <c r="G665" s="139"/>
      <c r="H665" s="152"/>
      <c r="I665" s="505"/>
      <c r="J665" s="139"/>
    </row>
    <row r="666" spans="1:10" ht="13.5" customHeight="1" x14ac:dyDescent="0.2">
      <c r="A666" s="504">
        <v>776</v>
      </c>
      <c r="B666" s="139" t="s">
        <v>586</v>
      </c>
      <c r="C666" s="501" t="s">
        <v>4205</v>
      </c>
      <c r="D666" s="502" t="s">
        <v>20</v>
      </c>
      <c r="E666" s="256" t="s">
        <v>33</v>
      </c>
      <c r="F666" s="503">
        <v>1964</v>
      </c>
      <c r="G666" s="139"/>
      <c r="H666" s="152"/>
      <c r="I666" s="505"/>
      <c r="J666" s="139"/>
    </row>
    <row r="667" spans="1:10" ht="13.5" customHeight="1" x14ac:dyDescent="0.2">
      <c r="A667" s="504">
        <v>777</v>
      </c>
      <c r="B667" s="139" t="s">
        <v>587</v>
      </c>
      <c r="C667" s="139" t="s">
        <v>4129</v>
      </c>
      <c r="D667" s="502" t="s">
        <v>20</v>
      </c>
      <c r="E667" s="256" t="s">
        <v>23</v>
      </c>
      <c r="F667" s="503">
        <v>1968</v>
      </c>
      <c r="G667" s="506" t="s">
        <v>198</v>
      </c>
      <c r="H667" s="498">
        <v>44439</v>
      </c>
      <c r="I667" s="505">
        <v>1</v>
      </c>
      <c r="J667" s="139"/>
    </row>
    <row r="668" spans="1:10" ht="13.5" customHeight="1" x14ac:dyDescent="0.2">
      <c r="A668" s="504">
        <v>778</v>
      </c>
      <c r="B668" s="139" t="s">
        <v>588</v>
      </c>
      <c r="C668" s="501" t="s">
        <v>4205</v>
      </c>
      <c r="D668" s="502" t="s">
        <v>20</v>
      </c>
      <c r="E668" s="256" t="s">
        <v>21</v>
      </c>
      <c r="F668" s="503">
        <v>1961</v>
      </c>
      <c r="G668" s="139"/>
      <c r="H668" s="152"/>
      <c r="I668" s="505"/>
      <c r="J668" s="139"/>
    </row>
    <row r="669" spans="1:10" ht="13.5" customHeight="1" x14ac:dyDescent="0.2">
      <c r="A669" s="504">
        <v>779</v>
      </c>
      <c r="B669" s="139" t="s">
        <v>589</v>
      </c>
      <c r="C669" s="501" t="s">
        <v>4205</v>
      </c>
      <c r="D669" s="502" t="s">
        <v>20</v>
      </c>
      <c r="E669" s="256" t="s">
        <v>21</v>
      </c>
      <c r="F669" s="503">
        <v>1959</v>
      </c>
      <c r="G669" s="139"/>
      <c r="H669" s="152"/>
      <c r="I669" s="505"/>
      <c r="J669" s="139"/>
    </row>
    <row r="670" spans="1:10" ht="13.5" customHeight="1" x14ac:dyDescent="0.2">
      <c r="A670" s="504">
        <v>780</v>
      </c>
      <c r="B670" s="139" t="s">
        <v>590</v>
      </c>
      <c r="C670" s="501" t="s">
        <v>4205</v>
      </c>
      <c r="D670" s="502" t="s">
        <v>20</v>
      </c>
      <c r="E670" s="256" t="s">
        <v>21</v>
      </c>
      <c r="F670" s="503">
        <v>1958</v>
      </c>
      <c r="G670" s="139"/>
      <c r="H670" s="152"/>
      <c r="I670" s="505"/>
      <c r="J670" s="139"/>
    </row>
    <row r="671" spans="1:10" ht="13.5" customHeight="1" x14ac:dyDescent="0.2">
      <c r="A671" s="504">
        <v>781</v>
      </c>
      <c r="B671" s="139" t="s">
        <v>591</v>
      </c>
      <c r="C671" s="501" t="s">
        <v>4205</v>
      </c>
      <c r="D671" s="502" t="s">
        <v>20</v>
      </c>
      <c r="E671" s="256" t="s">
        <v>23</v>
      </c>
      <c r="F671" s="503">
        <v>1968</v>
      </c>
      <c r="G671" s="139"/>
      <c r="H671" s="152"/>
      <c r="I671" s="505"/>
      <c r="J671" s="139"/>
    </row>
    <row r="672" spans="1:10" ht="13.5" customHeight="1" x14ac:dyDescent="0.2">
      <c r="A672" s="504">
        <v>785</v>
      </c>
      <c r="B672" s="139" t="s">
        <v>593</v>
      </c>
      <c r="C672" s="139" t="s">
        <v>284</v>
      </c>
      <c r="D672" s="502">
        <v>1</v>
      </c>
      <c r="E672" s="256" t="s">
        <v>21</v>
      </c>
      <c r="F672" s="503">
        <v>1953</v>
      </c>
      <c r="G672" s="139"/>
      <c r="H672" s="152"/>
      <c r="I672" s="505">
        <v>1</v>
      </c>
      <c r="J672" s="139"/>
    </row>
    <row r="673" spans="1:10" ht="13.5" customHeight="1" x14ac:dyDescent="0.2">
      <c r="A673" s="504">
        <v>786</v>
      </c>
      <c r="B673" s="139" t="s">
        <v>594</v>
      </c>
      <c r="C673" s="501" t="s">
        <v>4205</v>
      </c>
      <c r="D673" s="502" t="s">
        <v>20</v>
      </c>
      <c r="E673" s="256" t="s">
        <v>23</v>
      </c>
      <c r="F673" s="503">
        <v>1963</v>
      </c>
      <c r="G673" s="139"/>
      <c r="H673" s="152"/>
      <c r="I673" s="505"/>
      <c r="J673" s="139"/>
    </row>
    <row r="674" spans="1:10" ht="13.5" customHeight="1" x14ac:dyDescent="0.2">
      <c r="A674" s="504">
        <v>787</v>
      </c>
      <c r="B674" s="139" t="s">
        <v>595</v>
      </c>
      <c r="C674" s="501" t="s">
        <v>4205</v>
      </c>
      <c r="D674" s="502" t="s">
        <v>20</v>
      </c>
      <c r="E674" s="256" t="s">
        <v>33</v>
      </c>
      <c r="F674" s="503">
        <v>1963</v>
      </c>
      <c r="G674" s="139"/>
      <c r="H674" s="152"/>
      <c r="I674" s="505"/>
      <c r="J674" s="139"/>
    </row>
    <row r="675" spans="1:10" ht="13.5" customHeight="1" x14ac:dyDescent="0.2">
      <c r="A675" s="504">
        <v>788</v>
      </c>
      <c r="B675" s="139" t="s">
        <v>596</v>
      </c>
      <c r="C675" s="501" t="s">
        <v>4205</v>
      </c>
      <c r="D675" s="502" t="s">
        <v>20</v>
      </c>
      <c r="E675" s="256" t="s">
        <v>21</v>
      </c>
      <c r="F675" s="503">
        <v>1960</v>
      </c>
      <c r="G675" s="139"/>
      <c r="H675" s="152"/>
      <c r="I675" s="505"/>
      <c r="J675" s="139"/>
    </row>
    <row r="676" spans="1:10" ht="13.5" customHeight="1" x14ac:dyDescent="0.2">
      <c r="A676" s="504">
        <v>789</v>
      </c>
      <c r="B676" s="139" t="s">
        <v>597</v>
      </c>
      <c r="C676" s="501" t="s">
        <v>4205</v>
      </c>
      <c r="D676" s="502" t="s">
        <v>20</v>
      </c>
      <c r="E676" s="256" t="s">
        <v>23</v>
      </c>
      <c r="F676" s="503">
        <v>1968</v>
      </c>
      <c r="G676" s="139"/>
      <c r="H676" s="152"/>
      <c r="I676" s="505"/>
      <c r="J676" s="139"/>
    </row>
    <row r="677" spans="1:10" ht="13.5" customHeight="1" x14ac:dyDescent="0.2">
      <c r="A677" s="504">
        <v>790</v>
      </c>
      <c r="B677" s="139" t="s">
        <v>598</v>
      </c>
      <c r="C677" s="501" t="s">
        <v>4205</v>
      </c>
      <c r="D677" s="502" t="s">
        <v>20</v>
      </c>
      <c r="E677" s="256" t="s">
        <v>23</v>
      </c>
      <c r="F677" s="503">
        <v>1973</v>
      </c>
      <c r="G677" s="139"/>
      <c r="H677" s="152"/>
      <c r="I677" s="505"/>
      <c r="J677" s="139"/>
    </row>
    <row r="678" spans="1:10" ht="13.5" customHeight="1" x14ac:dyDescent="0.2">
      <c r="A678" s="504">
        <v>791</v>
      </c>
      <c r="B678" s="139" t="s">
        <v>599</v>
      </c>
      <c r="C678" s="501" t="s">
        <v>4205</v>
      </c>
      <c r="D678" s="502" t="s">
        <v>20</v>
      </c>
      <c r="E678" s="256" t="s">
        <v>23</v>
      </c>
      <c r="F678" s="503">
        <v>1965</v>
      </c>
      <c r="G678" s="139"/>
      <c r="H678" s="152"/>
      <c r="I678" s="505"/>
      <c r="J678" s="139"/>
    </row>
    <row r="679" spans="1:10" ht="13.5" customHeight="1" x14ac:dyDescent="0.2">
      <c r="A679" s="504">
        <v>792</v>
      </c>
      <c r="B679" s="139" t="s">
        <v>600</v>
      </c>
      <c r="C679" s="501" t="s">
        <v>4205</v>
      </c>
      <c r="D679" s="502" t="s">
        <v>20</v>
      </c>
      <c r="E679" s="256" t="s">
        <v>4234</v>
      </c>
      <c r="F679" s="503">
        <v>1951</v>
      </c>
      <c r="G679" s="139"/>
      <c r="H679" s="152"/>
      <c r="I679" s="505"/>
      <c r="J679" s="139"/>
    </row>
    <row r="680" spans="1:10" ht="13.5" customHeight="1" x14ac:dyDescent="0.2">
      <c r="A680" s="504">
        <v>794</v>
      </c>
      <c r="B680" s="139" t="s">
        <v>601</v>
      </c>
      <c r="C680" s="501" t="s">
        <v>4205</v>
      </c>
      <c r="D680" s="502" t="s">
        <v>20</v>
      </c>
      <c r="E680" s="256" t="s">
        <v>23</v>
      </c>
      <c r="F680" s="503">
        <v>1965</v>
      </c>
      <c r="G680" s="139"/>
      <c r="H680" s="152"/>
      <c r="I680" s="505"/>
      <c r="J680" s="139"/>
    </row>
    <row r="681" spans="1:10" ht="13.5" customHeight="1" x14ac:dyDescent="0.2">
      <c r="A681" s="504">
        <v>797</v>
      </c>
      <c r="B681" s="139" t="s">
        <v>602</v>
      </c>
      <c r="C681" s="501" t="s">
        <v>4205</v>
      </c>
      <c r="D681" s="502" t="s">
        <v>20</v>
      </c>
      <c r="E681" s="256" t="s">
        <v>21</v>
      </c>
      <c r="F681" s="503">
        <v>1955</v>
      </c>
      <c r="G681" s="139"/>
      <c r="H681" s="152"/>
      <c r="I681" s="505"/>
      <c r="J681" s="139"/>
    </row>
    <row r="682" spans="1:10" ht="13.5" customHeight="1" x14ac:dyDescent="0.2">
      <c r="A682" s="504">
        <v>798</v>
      </c>
      <c r="B682" s="139" t="s">
        <v>603</v>
      </c>
      <c r="C682" s="501" t="s">
        <v>4205</v>
      </c>
      <c r="D682" s="502" t="s">
        <v>20</v>
      </c>
      <c r="E682" s="256" t="s">
        <v>21</v>
      </c>
      <c r="F682" s="503">
        <v>1958</v>
      </c>
      <c r="G682" s="139"/>
      <c r="H682" s="152"/>
      <c r="I682" s="505"/>
      <c r="J682" s="139"/>
    </row>
    <row r="683" spans="1:10" ht="13.5" customHeight="1" x14ac:dyDescent="0.2">
      <c r="A683" s="504">
        <v>799</v>
      </c>
      <c r="B683" s="139" t="s">
        <v>3748</v>
      </c>
      <c r="C683" s="139" t="s">
        <v>357</v>
      </c>
      <c r="D683" s="502">
        <v>2</v>
      </c>
      <c r="E683" s="256" t="s">
        <v>23</v>
      </c>
      <c r="F683" s="503">
        <v>1966</v>
      </c>
      <c r="G683" s="139"/>
      <c r="H683" s="152"/>
      <c r="I683" s="505">
        <v>1</v>
      </c>
      <c r="J683" s="139"/>
    </row>
    <row r="684" spans="1:10" ht="13.5" customHeight="1" x14ac:dyDescent="0.2">
      <c r="A684" s="504">
        <v>800</v>
      </c>
      <c r="B684" s="139" t="s">
        <v>604</v>
      </c>
      <c r="C684" s="139" t="s">
        <v>357</v>
      </c>
      <c r="D684" s="502" t="s">
        <v>20</v>
      </c>
      <c r="E684" s="256" t="s">
        <v>21</v>
      </c>
      <c r="F684" s="503">
        <v>1959</v>
      </c>
      <c r="G684" s="139"/>
      <c r="H684" s="152"/>
      <c r="I684" s="505"/>
      <c r="J684" s="139"/>
    </row>
    <row r="685" spans="1:10" ht="13.5" customHeight="1" x14ac:dyDescent="0.2">
      <c r="A685" s="504">
        <v>802</v>
      </c>
      <c r="B685" s="139" t="s">
        <v>605</v>
      </c>
      <c r="C685" s="501" t="s">
        <v>4205</v>
      </c>
      <c r="D685" s="502" t="s">
        <v>20</v>
      </c>
      <c r="E685" s="256" t="s">
        <v>21</v>
      </c>
      <c r="F685" s="503">
        <v>1962</v>
      </c>
      <c r="G685" s="139"/>
      <c r="H685" s="152"/>
      <c r="I685" s="505"/>
      <c r="J685" s="139"/>
    </row>
    <row r="686" spans="1:10" ht="13.5" customHeight="1" x14ac:dyDescent="0.2">
      <c r="A686" s="504">
        <v>803</v>
      </c>
      <c r="B686" s="139" t="s">
        <v>606</v>
      </c>
      <c r="C686" s="501" t="s">
        <v>4205</v>
      </c>
      <c r="D686" s="502" t="s">
        <v>20</v>
      </c>
      <c r="E686" s="256" t="s">
        <v>23</v>
      </c>
      <c r="F686" s="503">
        <v>1971</v>
      </c>
      <c r="G686" s="139"/>
      <c r="H686" s="152"/>
      <c r="I686" s="505"/>
      <c r="J686" s="139"/>
    </row>
    <row r="687" spans="1:10" ht="13.5" customHeight="1" x14ac:dyDescent="0.2">
      <c r="A687" s="504">
        <v>805</v>
      </c>
      <c r="B687" s="139" t="s">
        <v>607</v>
      </c>
      <c r="C687" s="501" t="s">
        <v>4205</v>
      </c>
      <c r="D687" s="502" t="s">
        <v>20</v>
      </c>
      <c r="E687" s="256" t="s">
        <v>4234</v>
      </c>
      <c r="F687" s="503">
        <v>1951</v>
      </c>
      <c r="G687" s="139"/>
      <c r="H687" s="152"/>
      <c r="I687" s="505"/>
      <c r="J687" s="139"/>
    </row>
    <row r="688" spans="1:10" ht="13.5" customHeight="1" x14ac:dyDescent="0.2">
      <c r="A688" s="504">
        <v>806</v>
      </c>
      <c r="B688" s="139" t="s">
        <v>608</v>
      </c>
      <c r="C688" s="501" t="s">
        <v>4205</v>
      </c>
      <c r="D688" s="502" t="s">
        <v>20</v>
      </c>
      <c r="E688" s="256" t="s">
        <v>23</v>
      </c>
      <c r="F688" s="503">
        <v>1970</v>
      </c>
      <c r="G688" s="139"/>
      <c r="H688" s="152"/>
      <c r="I688" s="505"/>
      <c r="J688" s="139"/>
    </row>
    <row r="689" spans="1:10" ht="13.5" customHeight="1" x14ac:dyDescent="0.2">
      <c r="A689" s="504">
        <v>807</v>
      </c>
      <c r="B689" s="139" t="s">
        <v>609</v>
      </c>
      <c r="C689" s="501" t="s">
        <v>4205</v>
      </c>
      <c r="D689" s="502" t="s">
        <v>20</v>
      </c>
      <c r="E689" s="256" t="s">
        <v>23</v>
      </c>
      <c r="F689" s="503">
        <v>1964</v>
      </c>
      <c r="G689" s="139"/>
      <c r="H689" s="152"/>
      <c r="I689" s="505"/>
      <c r="J689" s="139"/>
    </row>
    <row r="690" spans="1:10" ht="13.5" customHeight="1" x14ac:dyDescent="0.2">
      <c r="A690" s="504">
        <v>808</v>
      </c>
      <c r="B690" s="139" t="s">
        <v>610</v>
      </c>
      <c r="C690" s="501" t="s">
        <v>4205</v>
      </c>
      <c r="D690" s="502" t="s">
        <v>20</v>
      </c>
      <c r="E690" s="256" t="s">
        <v>21</v>
      </c>
      <c r="F690" s="503">
        <v>1954</v>
      </c>
      <c r="G690" s="139"/>
      <c r="H690" s="152"/>
      <c r="I690" s="505"/>
      <c r="J690" s="139"/>
    </row>
    <row r="691" spans="1:10" ht="13.5" customHeight="1" x14ac:dyDescent="0.2">
      <c r="A691" s="504">
        <v>809</v>
      </c>
      <c r="B691" s="139" t="s">
        <v>611</v>
      </c>
      <c r="C691" s="139" t="s">
        <v>183</v>
      </c>
      <c r="D691" s="502">
        <v>4</v>
      </c>
      <c r="E691" s="256" t="s">
        <v>21</v>
      </c>
      <c r="F691" s="503">
        <v>1961</v>
      </c>
      <c r="G691" s="139"/>
      <c r="H691" s="152"/>
      <c r="I691" s="505">
        <v>1</v>
      </c>
      <c r="J691" s="139"/>
    </row>
    <row r="692" spans="1:10" ht="13.5" customHeight="1" x14ac:dyDescent="0.2">
      <c r="A692" s="504">
        <v>810</v>
      </c>
      <c r="B692" s="139" t="s">
        <v>612</v>
      </c>
      <c r="C692" s="139" t="s">
        <v>4085</v>
      </c>
      <c r="D692" s="502">
        <v>5</v>
      </c>
      <c r="E692" s="256" t="s">
        <v>23</v>
      </c>
      <c r="F692" s="503">
        <v>1969</v>
      </c>
      <c r="G692" s="139"/>
      <c r="H692" s="152"/>
      <c r="I692" s="505">
        <v>1</v>
      </c>
      <c r="J692" s="139"/>
    </row>
    <row r="693" spans="1:10" ht="13.5" customHeight="1" x14ac:dyDescent="0.2">
      <c r="A693" s="504">
        <v>811</v>
      </c>
      <c r="B693" s="139" t="s">
        <v>613</v>
      </c>
      <c r="C693" s="501" t="s">
        <v>4205</v>
      </c>
      <c r="D693" s="502" t="s">
        <v>20</v>
      </c>
      <c r="E693" s="256" t="s">
        <v>23</v>
      </c>
      <c r="F693" s="503">
        <v>1966</v>
      </c>
      <c r="G693" s="139"/>
      <c r="H693" s="152"/>
      <c r="I693" s="505"/>
      <c r="J693" s="139"/>
    </row>
    <row r="694" spans="1:10" ht="13.5" customHeight="1" x14ac:dyDescent="0.2">
      <c r="A694" s="504">
        <v>812</v>
      </c>
      <c r="B694" s="139" t="s">
        <v>614</v>
      </c>
      <c r="C694" s="501" t="s">
        <v>4205</v>
      </c>
      <c r="D694" s="502" t="s">
        <v>20</v>
      </c>
      <c r="E694" s="256" t="s">
        <v>23</v>
      </c>
      <c r="F694" s="503">
        <v>1966</v>
      </c>
      <c r="G694" s="139"/>
      <c r="H694" s="152"/>
      <c r="I694" s="505"/>
      <c r="J694" s="139"/>
    </row>
    <row r="695" spans="1:10" ht="13.5" customHeight="1" x14ac:dyDescent="0.2">
      <c r="A695" s="504">
        <v>813</v>
      </c>
      <c r="B695" s="139" t="s">
        <v>615</v>
      </c>
      <c r="C695" s="501" t="s">
        <v>4205</v>
      </c>
      <c r="D695" s="502" t="s">
        <v>20</v>
      </c>
      <c r="E695" s="256" t="s">
        <v>21</v>
      </c>
      <c r="F695" s="503">
        <v>1959</v>
      </c>
      <c r="G695" s="139"/>
      <c r="H695" s="152"/>
      <c r="I695" s="505"/>
      <c r="J695" s="139"/>
    </row>
    <row r="696" spans="1:10" ht="13.5" customHeight="1" x14ac:dyDescent="0.2">
      <c r="A696" s="504">
        <v>814</v>
      </c>
      <c r="B696" s="139" t="s">
        <v>616</v>
      </c>
      <c r="C696" s="501" t="s">
        <v>4205</v>
      </c>
      <c r="D696" s="502" t="s">
        <v>20</v>
      </c>
      <c r="E696" s="256" t="s">
        <v>21</v>
      </c>
      <c r="F696" s="503">
        <v>1948</v>
      </c>
      <c r="G696" s="139"/>
      <c r="H696" s="152"/>
      <c r="I696" s="505"/>
      <c r="J696" s="139"/>
    </row>
    <row r="697" spans="1:10" ht="13.5" customHeight="1" x14ac:dyDescent="0.2">
      <c r="A697" s="504">
        <v>815</v>
      </c>
      <c r="B697" s="139" t="s">
        <v>617</v>
      </c>
      <c r="C697" s="501" t="s">
        <v>4205</v>
      </c>
      <c r="D697" s="502" t="s">
        <v>20</v>
      </c>
      <c r="E697" s="256" t="s">
        <v>23</v>
      </c>
      <c r="F697" s="503">
        <v>1971</v>
      </c>
      <c r="G697" s="139"/>
      <c r="H697" s="152"/>
      <c r="I697" s="505"/>
      <c r="J697" s="139"/>
    </row>
    <row r="698" spans="1:10" ht="13.5" customHeight="1" x14ac:dyDescent="0.2">
      <c r="A698" s="504">
        <v>816</v>
      </c>
      <c r="B698" s="139" t="s">
        <v>3549</v>
      </c>
      <c r="C698" s="501" t="s">
        <v>4205</v>
      </c>
      <c r="D698" s="502" t="s">
        <v>20</v>
      </c>
      <c r="E698" s="256" t="s">
        <v>33</v>
      </c>
      <c r="F698" s="503">
        <v>1968</v>
      </c>
      <c r="G698" s="139"/>
      <c r="H698" s="152"/>
      <c r="I698" s="505"/>
      <c r="J698" s="139"/>
    </row>
    <row r="699" spans="1:10" ht="13.5" customHeight="1" x14ac:dyDescent="0.2">
      <c r="A699" s="504">
        <v>818</v>
      </c>
      <c r="B699" s="139" t="s">
        <v>618</v>
      </c>
      <c r="C699" s="501" t="s">
        <v>4205</v>
      </c>
      <c r="D699" s="502" t="s">
        <v>20</v>
      </c>
      <c r="E699" s="256" t="s">
        <v>23</v>
      </c>
      <c r="F699" s="503">
        <v>1967</v>
      </c>
      <c r="G699" s="139"/>
      <c r="H699" s="152"/>
      <c r="I699" s="505"/>
      <c r="J699" s="139"/>
    </row>
    <row r="700" spans="1:10" ht="13.5" customHeight="1" x14ac:dyDescent="0.2">
      <c r="A700" s="504">
        <v>819</v>
      </c>
      <c r="B700" s="139" t="s">
        <v>619</v>
      </c>
      <c r="C700" s="139" t="s">
        <v>4084</v>
      </c>
      <c r="D700" s="502" t="s">
        <v>20</v>
      </c>
      <c r="E700" s="256" t="s">
        <v>23</v>
      </c>
      <c r="F700" s="503">
        <v>1968</v>
      </c>
      <c r="G700" s="139"/>
      <c r="H700" s="152"/>
      <c r="I700" s="505">
        <v>1</v>
      </c>
      <c r="J700" s="139"/>
    </row>
    <row r="701" spans="1:10" ht="13.5" customHeight="1" x14ac:dyDescent="0.2">
      <c r="A701" s="504">
        <v>820</v>
      </c>
      <c r="B701" s="139" t="s">
        <v>620</v>
      </c>
      <c r="C701" s="501" t="s">
        <v>4205</v>
      </c>
      <c r="D701" s="502" t="s">
        <v>20</v>
      </c>
      <c r="E701" s="256" t="s">
        <v>23</v>
      </c>
      <c r="F701" s="503">
        <v>1974</v>
      </c>
      <c r="G701" s="139"/>
      <c r="H701" s="152"/>
      <c r="I701" s="505"/>
      <c r="J701" s="139"/>
    </row>
    <row r="702" spans="1:10" ht="13.5" customHeight="1" x14ac:dyDescent="0.2">
      <c r="A702" s="504">
        <v>821</v>
      </c>
      <c r="B702" s="139" t="s">
        <v>621</v>
      </c>
      <c r="C702" s="501" t="s">
        <v>4205</v>
      </c>
      <c r="D702" s="502" t="s">
        <v>20</v>
      </c>
      <c r="E702" s="256" t="s">
        <v>21</v>
      </c>
      <c r="F702" s="503">
        <v>1956</v>
      </c>
      <c r="G702" s="139"/>
      <c r="H702" s="152"/>
      <c r="I702" s="505"/>
      <c r="J702" s="139"/>
    </row>
    <row r="703" spans="1:10" ht="13.5" customHeight="1" x14ac:dyDescent="0.2">
      <c r="A703" s="504">
        <v>822</v>
      </c>
      <c r="B703" s="139" t="s">
        <v>622</v>
      </c>
      <c r="C703" s="501" t="s">
        <v>4205</v>
      </c>
      <c r="D703" s="502" t="s">
        <v>20</v>
      </c>
      <c r="E703" s="256" t="s">
        <v>4234</v>
      </c>
      <c r="F703" s="503">
        <v>1948</v>
      </c>
      <c r="G703" s="139"/>
      <c r="H703" s="152"/>
      <c r="I703" s="505"/>
      <c r="J703" s="139"/>
    </row>
    <row r="704" spans="1:10" ht="13.5" customHeight="1" x14ac:dyDescent="0.2">
      <c r="A704" s="504">
        <v>823</v>
      </c>
      <c r="B704" s="139" t="s">
        <v>623</v>
      </c>
      <c r="C704" s="501" t="s">
        <v>4205</v>
      </c>
      <c r="D704" s="502" t="s">
        <v>20</v>
      </c>
      <c r="E704" s="256" t="s">
        <v>23</v>
      </c>
      <c r="F704" s="503">
        <v>1969</v>
      </c>
      <c r="G704" s="139"/>
      <c r="H704" s="152"/>
      <c r="I704" s="505"/>
      <c r="J704" s="139"/>
    </row>
    <row r="705" spans="1:10" ht="13.5" customHeight="1" x14ac:dyDescent="0.2">
      <c r="A705" s="504">
        <v>824</v>
      </c>
      <c r="B705" s="139" t="s">
        <v>624</v>
      </c>
      <c r="C705" s="139" t="s">
        <v>4084</v>
      </c>
      <c r="D705" s="502" t="s">
        <v>20</v>
      </c>
      <c r="E705" s="256" t="s">
        <v>23</v>
      </c>
      <c r="F705" s="503">
        <v>1967</v>
      </c>
      <c r="G705" s="139"/>
      <c r="H705" s="152"/>
      <c r="I705" s="505">
        <v>1</v>
      </c>
      <c r="J705" s="139"/>
    </row>
    <row r="706" spans="1:10" ht="13.5" customHeight="1" x14ac:dyDescent="0.2">
      <c r="A706" s="504">
        <v>825</v>
      </c>
      <c r="B706" s="139" t="s">
        <v>625</v>
      </c>
      <c r="C706" s="501" t="s">
        <v>4205</v>
      </c>
      <c r="D706" s="502" t="s">
        <v>20</v>
      </c>
      <c r="E706" s="256" t="s">
        <v>23</v>
      </c>
      <c r="F706" s="503">
        <v>1969</v>
      </c>
      <c r="G706" s="139"/>
      <c r="H706" s="152"/>
      <c r="I706" s="505"/>
      <c r="J706" s="139"/>
    </row>
    <row r="707" spans="1:10" ht="13.5" customHeight="1" x14ac:dyDescent="0.2">
      <c r="A707" s="504">
        <v>826</v>
      </c>
      <c r="B707" s="139" t="s">
        <v>626</v>
      </c>
      <c r="C707" s="501" t="s">
        <v>4205</v>
      </c>
      <c r="D707" s="502" t="s">
        <v>20</v>
      </c>
      <c r="E707" s="256" t="s">
        <v>33</v>
      </c>
      <c r="F707" s="503">
        <v>1966</v>
      </c>
      <c r="G707" s="139"/>
      <c r="H707" s="152"/>
      <c r="I707" s="505"/>
      <c r="J707" s="139"/>
    </row>
    <row r="708" spans="1:10" ht="13.5" customHeight="1" x14ac:dyDescent="0.2">
      <c r="A708" s="504">
        <v>827</v>
      </c>
      <c r="B708" s="139" t="s">
        <v>627</v>
      </c>
      <c r="C708" s="501" t="s">
        <v>4205</v>
      </c>
      <c r="D708" s="502" t="s">
        <v>20</v>
      </c>
      <c r="E708" s="256" t="s">
        <v>23</v>
      </c>
      <c r="F708" s="503">
        <v>1966</v>
      </c>
      <c r="G708" s="139"/>
      <c r="H708" s="152"/>
      <c r="I708" s="505"/>
      <c r="J708" s="139"/>
    </row>
    <row r="709" spans="1:10" ht="13.5" customHeight="1" x14ac:dyDescent="0.2">
      <c r="A709" s="504">
        <v>828</v>
      </c>
      <c r="B709" s="139" t="s">
        <v>628</v>
      </c>
      <c r="C709" s="501" t="s">
        <v>4205</v>
      </c>
      <c r="D709" s="502" t="s">
        <v>20</v>
      </c>
      <c r="E709" s="256" t="s">
        <v>33</v>
      </c>
      <c r="F709" s="503">
        <v>1966</v>
      </c>
      <c r="G709" s="139"/>
      <c r="H709" s="152"/>
      <c r="I709" s="505"/>
      <c r="J709" s="139"/>
    </row>
    <row r="710" spans="1:10" ht="13.5" customHeight="1" x14ac:dyDescent="0.2">
      <c r="A710" s="504">
        <v>829</v>
      </c>
      <c r="B710" s="139" t="s">
        <v>629</v>
      </c>
      <c r="C710" s="501" t="s">
        <v>4205</v>
      </c>
      <c r="D710" s="502" t="s">
        <v>20</v>
      </c>
      <c r="E710" s="256" t="s">
        <v>23</v>
      </c>
      <c r="F710" s="503">
        <v>1968</v>
      </c>
      <c r="G710" s="139"/>
      <c r="H710" s="152"/>
      <c r="I710" s="505"/>
      <c r="J710" s="139"/>
    </row>
    <row r="711" spans="1:10" ht="13.5" customHeight="1" x14ac:dyDescent="0.2">
      <c r="A711" s="504">
        <v>833</v>
      </c>
      <c r="B711" s="139" t="s">
        <v>3936</v>
      </c>
      <c r="C711" s="139" t="s">
        <v>4085</v>
      </c>
      <c r="D711" s="502">
        <v>1</v>
      </c>
      <c r="E711" s="256" t="s">
        <v>21</v>
      </c>
      <c r="F711" s="503">
        <v>1948</v>
      </c>
      <c r="G711" s="139"/>
      <c r="H711" s="152"/>
      <c r="I711" s="505">
        <v>1</v>
      </c>
      <c r="J711" s="139"/>
    </row>
    <row r="712" spans="1:10" ht="13.5" customHeight="1" x14ac:dyDescent="0.2">
      <c r="A712" s="504">
        <v>837</v>
      </c>
      <c r="B712" s="139" t="s">
        <v>630</v>
      </c>
      <c r="C712" s="501" t="s">
        <v>4205</v>
      </c>
      <c r="D712" s="502" t="s">
        <v>20</v>
      </c>
      <c r="E712" s="256" t="s">
        <v>23</v>
      </c>
      <c r="F712" s="503">
        <v>1965</v>
      </c>
      <c r="G712" s="139"/>
      <c r="H712" s="152"/>
      <c r="I712" s="505"/>
      <c r="J712" s="139"/>
    </row>
    <row r="713" spans="1:10" ht="13.5" customHeight="1" x14ac:dyDescent="0.2">
      <c r="A713" s="504">
        <v>838</v>
      </c>
      <c r="B713" s="139" t="s">
        <v>631</v>
      </c>
      <c r="C713" s="501" t="s">
        <v>4205</v>
      </c>
      <c r="D713" s="502" t="s">
        <v>20</v>
      </c>
      <c r="E713" s="256" t="s">
        <v>23</v>
      </c>
      <c r="F713" s="503">
        <v>1964</v>
      </c>
      <c r="G713" s="139"/>
      <c r="H713" s="152"/>
      <c r="I713" s="505"/>
      <c r="J713" s="139"/>
    </row>
    <row r="714" spans="1:10" ht="13.5" customHeight="1" x14ac:dyDescent="0.2">
      <c r="A714" s="504">
        <v>839</v>
      </c>
      <c r="B714" s="139" t="s">
        <v>632</v>
      </c>
      <c r="C714" s="501" t="s">
        <v>4205</v>
      </c>
      <c r="D714" s="502" t="s">
        <v>20</v>
      </c>
      <c r="E714" s="256" t="s">
        <v>23</v>
      </c>
      <c r="F714" s="503">
        <v>1968</v>
      </c>
      <c r="G714" s="139"/>
      <c r="H714" s="152"/>
      <c r="I714" s="505"/>
      <c r="J714" s="139"/>
    </row>
    <row r="715" spans="1:10" ht="13.5" customHeight="1" x14ac:dyDescent="0.2">
      <c r="A715" s="504">
        <v>840</v>
      </c>
      <c r="B715" s="139" t="s">
        <v>633</v>
      </c>
      <c r="C715" s="501" t="s">
        <v>4205</v>
      </c>
      <c r="D715" s="502" t="s">
        <v>20</v>
      </c>
      <c r="E715" s="256" t="s">
        <v>21</v>
      </c>
      <c r="F715" s="503">
        <v>1959</v>
      </c>
      <c r="G715" s="139"/>
      <c r="H715" s="152"/>
      <c r="I715" s="505"/>
      <c r="J715" s="139"/>
    </row>
    <row r="716" spans="1:10" ht="13.5" customHeight="1" x14ac:dyDescent="0.2">
      <c r="A716" s="504">
        <v>841</v>
      </c>
      <c r="B716" s="139" t="s">
        <v>634</v>
      </c>
      <c r="C716" s="501" t="s">
        <v>4205</v>
      </c>
      <c r="D716" s="502" t="s">
        <v>20</v>
      </c>
      <c r="E716" s="256" t="s">
        <v>33</v>
      </c>
      <c r="F716" s="503">
        <v>1967</v>
      </c>
      <c r="G716" s="139"/>
      <c r="H716" s="152"/>
      <c r="I716" s="505"/>
      <c r="J716" s="139"/>
    </row>
    <row r="717" spans="1:10" ht="13.5" customHeight="1" x14ac:dyDescent="0.2">
      <c r="A717" s="504">
        <v>842</v>
      </c>
      <c r="B717" s="139" t="s">
        <v>635</v>
      </c>
      <c r="C717" s="501" t="s">
        <v>4205</v>
      </c>
      <c r="D717" s="502" t="s">
        <v>20</v>
      </c>
      <c r="E717" s="256" t="s">
        <v>23</v>
      </c>
      <c r="F717" s="503">
        <v>1966</v>
      </c>
      <c r="G717" s="139"/>
      <c r="H717" s="152"/>
      <c r="I717" s="505"/>
      <c r="J717" s="139"/>
    </row>
    <row r="718" spans="1:10" ht="13.5" customHeight="1" x14ac:dyDescent="0.2">
      <c r="A718" s="504">
        <v>843</v>
      </c>
      <c r="B718" s="139" t="s">
        <v>636</v>
      </c>
      <c r="C718" s="501" t="s">
        <v>4205</v>
      </c>
      <c r="D718" s="502" t="s">
        <v>20</v>
      </c>
      <c r="E718" s="256" t="s">
        <v>33</v>
      </c>
      <c r="F718" s="503">
        <v>1967</v>
      </c>
      <c r="G718" s="139"/>
      <c r="H718" s="152"/>
      <c r="I718" s="505"/>
      <c r="J718" s="139"/>
    </row>
    <row r="719" spans="1:10" ht="13.5" customHeight="1" x14ac:dyDescent="0.2">
      <c r="A719" s="504">
        <v>844</v>
      </c>
      <c r="B719" s="139" t="s">
        <v>637</v>
      </c>
      <c r="C719" s="501" t="s">
        <v>4205</v>
      </c>
      <c r="D719" s="502" t="s">
        <v>20</v>
      </c>
      <c r="E719" s="256" t="s">
        <v>23</v>
      </c>
      <c r="F719" s="503">
        <v>1968</v>
      </c>
      <c r="G719" s="139"/>
      <c r="H719" s="152"/>
      <c r="I719" s="505"/>
      <c r="J719" s="139"/>
    </row>
    <row r="720" spans="1:10" ht="13.5" customHeight="1" x14ac:dyDescent="0.2">
      <c r="A720" s="504">
        <v>845</v>
      </c>
      <c r="B720" s="139" t="s">
        <v>638</v>
      </c>
      <c r="C720" s="501" t="s">
        <v>4205</v>
      </c>
      <c r="D720" s="502" t="s">
        <v>20</v>
      </c>
      <c r="E720" s="256" t="s">
        <v>23</v>
      </c>
      <c r="F720" s="503">
        <v>1964</v>
      </c>
      <c r="G720" s="139"/>
      <c r="H720" s="152"/>
      <c r="I720" s="505"/>
      <c r="J720" s="139"/>
    </row>
    <row r="721" spans="1:10" ht="13.5" customHeight="1" x14ac:dyDescent="0.2">
      <c r="A721" s="504">
        <v>846</v>
      </c>
      <c r="B721" s="139" t="s">
        <v>639</v>
      </c>
      <c r="C721" s="501" t="s">
        <v>4205</v>
      </c>
      <c r="D721" s="502" t="s">
        <v>20</v>
      </c>
      <c r="E721" s="256" t="s">
        <v>23</v>
      </c>
      <c r="F721" s="503">
        <v>1966</v>
      </c>
      <c r="G721" s="139"/>
      <c r="H721" s="152"/>
      <c r="I721" s="505"/>
      <c r="J721" s="139"/>
    </row>
    <row r="722" spans="1:10" ht="13.5" customHeight="1" x14ac:dyDescent="0.2">
      <c r="A722" s="504">
        <v>847</v>
      </c>
      <c r="B722" s="139" t="s">
        <v>640</v>
      </c>
      <c r="C722" s="501" t="s">
        <v>4205</v>
      </c>
      <c r="D722" s="502" t="s">
        <v>20</v>
      </c>
      <c r="E722" s="256" t="s">
        <v>21</v>
      </c>
      <c r="F722" s="503">
        <v>1960</v>
      </c>
      <c r="G722" s="139"/>
      <c r="H722" s="152"/>
      <c r="I722" s="505"/>
      <c r="J722" s="139"/>
    </row>
    <row r="723" spans="1:10" ht="13.5" customHeight="1" x14ac:dyDescent="0.2">
      <c r="A723" s="504">
        <v>848</v>
      </c>
      <c r="B723" s="139" t="s">
        <v>641</v>
      </c>
      <c r="C723" s="501" t="s">
        <v>4205</v>
      </c>
      <c r="D723" s="502" t="s">
        <v>20</v>
      </c>
      <c r="E723" s="256" t="s">
        <v>23</v>
      </c>
      <c r="F723" s="503">
        <v>1968</v>
      </c>
      <c r="G723" s="139"/>
      <c r="H723" s="152"/>
      <c r="I723" s="505"/>
      <c r="J723" s="139"/>
    </row>
    <row r="724" spans="1:10" ht="13.5" customHeight="1" x14ac:dyDescent="0.2">
      <c r="A724" s="504">
        <v>849</v>
      </c>
      <c r="B724" s="139" t="s">
        <v>642</v>
      </c>
      <c r="C724" s="501" t="s">
        <v>4205</v>
      </c>
      <c r="D724" s="502" t="s">
        <v>20</v>
      </c>
      <c r="E724" s="256" t="s">
        <v>23</v>
      </c>
      <c r="F724" s="503">
        <v>1970</v>
      </c>
      <c r="G724" s="139"/>
      <c r="H724" s="152"/>
      <c r="I724" s="505"/>
      <c r="J724" s="139"/>
    </row>
    <row r="725" spans="1:10" ht="13.5" customHeight="1" x14ac:dyDescent="0.2">
      <c r="A725" s="504">
        <v>850</v>
      </c>
      <c r="B725" s="139" t="s">
        <v>643</v>
      </c>
      <c r="C725" s="501" t="s">
        <v>4205</v>
      </c>
      <c r="D725" s="502" t="s">
        <v>20</v>
      </c>
      <c r="E725" s="256" t="s">
        <v>23</v>
      </c>
      <c r="F725" s="503">
        <v>1965</v>
      </c>
      <c r="G725" s="139"/>
      <c r="H725" s="152"/>
      <c r="I725" s="505"/>
      <c r="J725" s="139"/>
    </row>
    <row r="726" spans="1:10" ht="13.5" customHeight="1" x14ac:dyDescent="0.2">
      <c r="A726" s="504">
        <v>851</v>
      </c>
      <c r="B726" s="139" t="s">
        <v>644</v>
      </c>
      <c r="C726" s="501" t="s">
        <v>4205</v>
      </c>
      <c r="D726" s="502" t="s">
        <v>20</v>
      </c>
      <c r="E726" s="256" t="s">
        <v>33</v>
      </c>
      <c r="F726" s="503">
        <v>1965</v>
      </c>
      <c r="G726" s="139"/>
      <c r="H726" s="152"/>
      <c r="I726" s="505"/>
      <c r="J726" s="139"/>
    </row>
    <row r="727" spans="1:10" ht="13.5" customHeight="1" x14ac:dyDescent="0.2">
      <c r="A727" s="504">
        <v>852</v>
      </c>
      <c r="B727" s="139" t="s">
        <v>645</v>
      </c>
      <c r="C727" s="501" t="s">
        <v>4205</v>
      </c>
      <c r="D727" s="502" t="s">
        <v>20</v>
      </c>
      <c r="E727" s="256" t="s">
        <v>23</v>
      </c>
      <c r="F727" s="503">
        <v>1967</v>
      </c>
      <c r="G727" s="139"/>
      <c r="H727" s="152"/>
      <c r="I727" s="505"/>
      <c r="J727" s="139"/>
    </row>
    <row r="728" spans="1:10" ht="13.5" customHeight="1" x14ac:dyDescent="0.2">
      <c r="A728" s="504">
        <v>853</v>
      </c>
      <c r="B728" s="139" t="s">
        <v>646</v>
      </c>
      <c r="C728" s="501" t="s">
        <v>4205</v>
      </c>
      <c r="D728" s="502" t="s">
        <v>20</v>
      </c>
      <c r="E728" s="256" t="s">
        <v>21</v>
      </c>
      <c r="F728" s="503">
        <v>1962</v>
      </c>
      <c r="G728" s="139"/>
      <c r="H728" s="152"/>
      <c r="I728" s="505"/>
      <c r="J728" s="139"/>
    </row>
    <row r="729" spans="1:10" ht="13.5" customHeight="1" x14ac:dyDescent="0.2">
      <c r="A729" s="504">
        <v>854</v>
      </c>
      <c r="B729" s="139" t="s">
        <v>647</v>
      </c>
      <c r="C729" s="501" t="s">
        <v>4205</v>
      </c>
      <c r="D729" s="502" t="s">
        <v>20</v>
      </c>
      <c r="E729" s="256" t="s">
        <v>33</v>
      </c>
      <c r="F729" s="503">
        <v>1963</v>
      </c>
      <c r="G729" s="139"/>
      <c r="H729" s="152"/>
      <c r="I729" s="505"/>
      <c r="J729" s="139"/>
    </row>
    <row r="730" spans="1:10" ht="13.5" customHeight="1" x14ac:dyDescent="0.2">
      <c r="A730" s="504">
        <v>855</v>
      </c>
      <c r="B730" s="139" t="s">
        <v>648</v>
      </c>
      <c r="C730" s="501" t="s">
        <v>4205</v>
      </c>
      <c r="D730" s="502" t="s">
        <v>20</v>
      </c>
      <c r="E730" s="256" t="s">
        <v>23</v>
      </c>
      <c r="F730" s="503">
        <v>1971</v>
      </c>
      <c r="G730" s="139"/>
      <c r="H730" s="152"/>
      <c r="I730" s="505"/>
      <c r="J730" s="139"/>
    </row>
    <row r="731" spans="1:10" ht="13.5" customHeight="1" x14ac:dyDescent="0.2">
      <c r="A731" s="504">
        <v>856</v>
      </c>
      <c r="B731" s="139" t="s">
        <v>649</v>
      </c>
      <c r="C731" s="501" t="s">
        <v>4205</v>
      </c>
      <c r="D731" s="502" t="s">
        <v>20</v>
      </c>
      <c r="E731" s="256" t="s">
        <v>23</v>
      </c>
      <c r="F731" s="503">
        <v>1966</v>
      </c>
      <c r="G731" s="139"/>
      <c r="H731" s="152"/>
      <c r="I731" s="505"/>
      <c r="J731" s="139"/>
    </row>
    <row r="732" spans="1:10" ht="13.5" customHeight="1" x14ac:dyDescent="0.2">
      <c r="A732" s="504">
        <v>858</v>
      </c>
      <c r="B732" s="139" t="s">
        <v>650</v>
      </c>
      <c r="C732" s="139" t="s">
        <v>4165</v>
      </c>
      <c r="D732" s="502">
        <v>3</v>
      </c>
      <c r="E732" s="256" t="s">
        <v>21</v>
      </c>
      <c r="F732" s="503">
        <v>1950</v>
      </c>
      <c r="G732" s="139"/>
      <c r="H732" s="152"/>
      <c r="I732" s="505">
        <v>1</v>
      </c>
      <c r="J732" s="139"/>
    </row>
    <row r="733" spans="1:10" ht="13.5" customHeight="1" x14ac:dyDescent="0.2">
      <c r="A733" s="504">
        <v>859</v>
      </c>
      <c r="B733" s="139" t="s">
        <v>651</v>
      </c>
      <c r="C733" s="501" t="s">
        <v>4205</v>
      </c>
      <c r="D733" s="502" t="s">
        <v>20</v>
      </c>
      <c r="E733" s="256" t="s">
        <v>4234</v>
      </c>
      <c r="F733" s="503">
        <v>1959</v>
      </c>
      <c r="G733" s="139"/>
      <c r="H733" s="152"/>
      <c r="I733" s="505"/>
      <c r="J733" s="139"/>
    </row>
    <row r="734" spans="1:10" ht="13.5" customHeight="1" x14ac:dyDescent="0.2">
      <c r="A734" s="504">
        <v>862</v>
      </c>
      <c r="B734" s="139" t="s">
        <v>652</v>
      </c>
      <c r="C734" s="501" t="s">
        <v>4205</v>
      </c>
      <c r="D734" s="502" t="s">
        <v>20</v>
      </c>
      <c r="E734" s="256" t="s">
        <v>4234</v>
      </c>
      <c r="F734" s="503">
        <v>1962</v>
      </c>
      <c r="G734" s="139"/>
      <c r="H734" s="152"/>
      <c r="I734" s="505"/>
      <c r="J734" s="139"/>
    </row>
    <row r="735" spans="1:10" ht="13.5" customHeight="1" x14ac:dyDescent="0.2">
      <c r="A735" s="504">
        <v>863</v>
      </c>
      <c r="B735" s="139" t="s">
        <v>653</v>
      </c>
      <c r="C735" s="501" t="s">
        <v>4205</v>
      </c>
      <c r="D735" s="502" t="s">
        <v>20</v>
      </c>
      <c r="E735" s="256" t="s">
        <v>33</v>
      </c>
      <c r="F735" s="503">
        <v>1963</v>
      </c>
      <c r="G735" s="139"/>
      <c r="H735" s="152"/>
      <c r="I735" s="505"/>
      <c r="J735" s="139"/>
    </row>
    <row r="736" spans="1:10" ht="13.5" customHeight="1" x14ac:dyDescent="0.2">
      <c r="A736" s="504">
        <v>864</v>
      </c>
      <c r="B736" s="139" t="s">
        <v>654</v>
      </c>
      <c r="C736" s="501" t="s">
        <v>4205</v>
      </c>
      <c r="D736" s="502" t="s">
        <v>20</v>
      </c>
      <c r="E736" s="256" t="s">
        <v>4234</v>
      </c>
      <c r="F736" s="503">
        <v>1962</v>
      </c>
      <c r="G736" s="139"/>
      <c r="H736" s="152"/>
      <c r="I736" s="505"/>
      <c r="J736" s="139"/>
    </row>
    <row r="737" spans="1:10" ht="13.5" customHeight="1" x14ac:dyDescent="0.2">
      <c r="A737" s="504">
        <v>868</v>
      </c>
      <c r="B737" s="139" t="s">
        <v>655</v>
      </c>
      <c r="C737" s="501" t="s">
        <v>4205</v>
      </c>
      <c r="D737" s="502" t="s">
        <v>20</v>
      </c>
      <c r="E737" s="256" t="s">
        <v>23</v>
      </c>
      <c r="F737" s="503">
        <v>1967</v>
      </c>
      <c r="G737" s="139"/>
      <c r="H737" s="152"/>
      <c r="I737" s="505"/>
      <c r="J737" s="139"/>
    </row>
    <row r="738" spans="1:10" ht="13.5" customHeight="1" x14ac:dyDescent="0.2">
      <c r="A738" s="504">
        <v>869</v>
      </c>
      <c r="B738" s="139" t="s">
        <v>656</v>
      </c>
      <c r="C738" s="501" t="s">
        <v>4205</v>
      </c>
      <c r="D738" s="502" t="s">
        <v>20</v>
      </c>
      <c r="E738" s="256" t="s">
        <v>23</v>
      </c>
      <c r="F738" s="503">
        <v>1967</v>
      </c>
      <c r="G738" s="139"/>
      <c r="H738" s="152"/>
      <c r="I738" s="505"/>
      <c r="J738" s="139"/>
    </row>
    <row r="739" spans="1:10" ht="13.5" customHeight="1" x14ac:dyDescent="0.2">
      <c r="A739" s="504">
        <v>870</v>
      </c>
      <c r="B739" s="139" t="s">
        <v>657</v>
      </c>
      <c r="C739" s="501" t="s">
        <v>4205</v>
      </c>
      <c r="D739" s="502" t="s">
        <v>20</v>
      </c>
      <c r="E739" s="256" t="s">
        <v>23</v>
      </c>
      <c r="F739" s="503">
        <v>1967</v>
      </c>
      <c r="G739" s="139"/>
      <c r="H739" s="152"/>
      <c r="I739" s="505"/>
      <c r="J739" s="139"/>
    </row>
    <row r="740" spans="1:10" ht="13.5" customHeight="1" x14ac:dyDescent="0.2">
      <c r="A740" s="504">
        <v>871</v>
      </c>
      <c r="B740" s="139" t="s">
        <v>658</v>
      </c>
      <c r="C740" s="501" t="s">
        <v>4205</v>
      </c>
      <c r="D740" s="502" t="s">
        <v>20</v>
      </c>
      <c r="E740" s="256" t="s">
        <v>33</v>
      </c>
      <c r="F740" s="503">
        <v>1969</v>
      </c>
      <c r="G740" s="139"/>
      <c r="H740" s="152"/>
      <c r="I740" s="505"/>
      <c r="J740" s="139"/>
    </row>
    <row r="741" spans="1:10" ht="13.5" customHeight="1" x14ac:dyDescent="0.2">
      <c r="A741" s="504">
        <v>872</v>
      </c>
      <c r="B741" s="139" t="s">
        <v>659</v>
      </c>
      <c r="C741" s="501" t="s">
        <v>4205</v>
      </c>
      <c r="D741" s="502" t="s">
        <v>20</v>
      </c>
      <c r="E741" s="256" t="s">
        <v>23</v>
      </c>
      <c r="F741" s="503">
        <v>1966</v>
      </c>
      <c r="G741" s="139"/>
      <c r="H741" s="152"/>
      <c r="I741" s="505"/>
      <c r="J741" s="139"/>
    </row>
    <row r="742" spans="1:10" ht="13.5" customHeight="1" x14ac:dyDescent="0.2">
      <c r="A742" s="504">
        <v>873</v>
      </c>
      <c r="B742" s="139" t="s">
        <v>660</v>
      </c>
      <c r="C742" s="501" t="s">
        <v>4205</v>
      </c>
      <c r="D742" s="502" t="s">
        <v>20</v>
      </c>
      <c r="E742" s="256" t="s">
        <v>33</v>
      </c>
      <c r="F742" s="503">
        <v>1964</v>
      </c>
      <c r="G742" s="139"/>
      <c r="H742" s="152"/>
      <c r="I742" s="505"/>
      <c r="J742" s="139"/>
    </row>
    <row r="743" spans="1:10" ht="13.5" customHeight="1" x14ac:dyDescent="0.2">
      <c r="A743" s="504">
        <v>874</v>
      </c>
      <c r="B743" s="139" t="s">
        <v>661</v>
      </c>
      <c r="C743" s="501" t="s">
        <v>4205</v>
      </c>
      <c r="D743" s="502" t="s">
        <v>20</v>
      </c>
      <c r="E743" s="256" t="s">
        <v>23</v>
      </c>
      <c r="F743" s="503">
        <v>1966</v>
      </c>
      <c r="G743" s="139"/>
      <c r="H743" s="152"/>
      <c r="I743" s="505"/>
      <c r="J743" s="139"/>
    </row>
    <row r="744" spans="1:10" ht="13.5" customHeight="1" x14ac:dyDescent="0.2">
      <c r="A744" s="504">
        <v>875</v>
      </c>
      <c r="B744" s="139" t="s">
        <v>662</v>
      </c>
      <c r="C744" s="501" t="s">
        <v>4205</v>
      </c>
      <c r="D744" s="502" t="s">
        <v>20</v>
      </c>
      <c r="E744" s="256" t="s">
        <v>23</v>
      </c>
      <c r="F744" s="503">
        <v>1967</v>
      </c>
      <c r="G744" s="139"/>
      <c r="H744" s="152"/>
      <c r="I744" s="505"/>
      <c r="J744" s="139"/>
    </row>
    <row r="745" spans="1:10" ht="13.5" customHeight="1" x14ac:dyDescent="0.2">
      <c r="A745" s="504">
        <v>876</v>
      </c>
      <c r="B745" s="139" t="s">
        <v>663</v>
      </c>
      <c r="C745" s="139" t="s">
        <v>357</v>
      </c>
      <c r="D745" s="502">
        <v>1</v>
      </c>
      <c r="E745" s="256" t="s">
        <v>21</v>
      </c>
      <c r="F745" s="503">
        <v>1962</v>
      </c>
      <c r="G745" s="139"/>
      <c r="H745" s="152"/>
      <c r="I745" s="505">
        <v>1</v>
      </c>
      <c r="J745" s="139"/>
    </row>
    <row r="746" spans="1:10" ht="13.5" customHeight="1" x14ac:dyDescent="0.2">
      <c r="A746" s="504">
        <v>877</v>
      </c>
      <c r="B746" s="139" t="s">
        <v>664</v>
      </c>
      <c r="C746" s="139" t="s">
        <v>4165</v>
      </c>
      <c r="D746" s="502">
        <v>1</v>
      </c>
      <c r="E746" s="256" t="s">
        <v>21</v>
      </c>
      <c r="F746" s="503">
        <v>1947</v>
      </c>
      <c r="G746" s="139"/>
      <c r="H746" s="152"/>
      <c r="I746" s="505">
        <v>1</v>
      </c>
      <c r="J746" s="139"/>
    </row>
    <row r="747" spans="1:10" ht="13.5" customHeight="1" x14ac:dyDescent="0.2">
      <c r="A747" s="504">
        <v>878</v>
      </c>
      <c r="B747" s="139" t="s">
        <v>665</v>
      </c>
      <c r="C747" s="501" t="s">
        <v>4205</v>
      </c>
      <c r="D747" s="502" t="s">
        <v>20</v>
      </c>
      <c r="E747" s="256" t="s">
        <v>4234</v>
      </c>
      <c r="F747" s="503">
        <v>1958</v>
      </c>
      <c r="G747" s="139"/>
      <c r="H747" s="152"/>
      <c r="I747" s="505"/>
      <c r="J747" s="139"/>
    </row>
    <row r="748" spans="1:10" ht="13.5" customHeight="1" x14ac:dyDescent="0.2">
      <c r="A748" s="504">
        <v>879</v>
      </c>
      <c r="B748" s="139" t="s">
        <v>666</v>
      </c>
      <c r="C748" s="501" t="s">
        <v>4205</v>
      </c>
      <c r="D748" s="502" t="s">
        <v>20</v>
      </c>
      <c r="E748" s="256" t="s">
        <v>23</v>
      </c>
      <c r="F748" s="503">
        <v>1965</v>
      </c>
      <c r="G748" s="139"/>
      <c r="H748" s="152"/>
      <c r="I748" s="505"/>
      <c r="J748" s="139"/>
    </row>
    <row r="749" spans="1:10" ht="13.5" customHeight="1" x14ac:dyDescent="0.2">
      <c r="A749" s="504">
        <v>880</v>
      </c>
      <c r="B749" s="139" t="s">
        <v>667</v>
      </c>
      <c r="C749" s="501" t="s">
        <v>4205</v>
      </c>
      <c r="D749" s="502" t="s">
        <v>20</v>
      </c>
      <c r="E749" s="256" t="s">
        <v>23</v>
      </c>
      <c r="F749" s="503">
        <v>1973</v>
      </c>
      <c r="G749" s="139"/>
      <c r="H749" s="152"/>
      <c r="I749" s="505"/>
      <c r="J749" s="139"/>
    </row>
    <row r="750" spans="1:10" ht="13.5" customHeight="1" x14ac:dyDescent="0.2">
      <c r="A750" s="504">
        <v>881</v>
      </c>
      <c r="B750" s="139" t="s">
        <v>668</v>
      </c>
      <c r="C750" s="501" t="s">
        <v>4205</v>
      </c>
      <c r="D750" s="502" t="s">
        <v>20</v>
      </c>
      <c r="E750" s="256" t="s">
        <v>23</v>
      </c>
      <c r="F750" s="503">
        <v>1970</v>
      </c>
      <c r="G750" s="139"/>
      <c r="H750" s="152"/>
      <c r="I750" s="505"/>
      <c r="J750" s="139"/>
    </row>
    <row r="751" spans="1:10" ht="13.5" customHeight="1" x14ac:dyDescent="0.2">
      <c r="A751" s="504">
        <v>883</v>
      </c>
      <c r="B751" s="139" t="s">
        <v>670</v>
      </c>
      <c r="C751" s="501" t="s">
        <v>4205</v>
      </c>
      <c r="D751" s="502" t="s">
        <v>20</v>
      </c>
      <c r="E751" s="256" t="s">
        <v>23</v>
      </c>
      <c r="F751" s="503">
        <v>1965</v>
      </c>
      <c r="G751" s="139"/>
      <c r="H751" s="152"/>
      <c r="I751" s="505"/>
      <c r="J751" s="139"/>
    </row>
    <row r="752" spans="1:10" ht="13.5" customHeight="1" x14ac:dyDescent="0.2">
      <c r="A752" s="504">
        <v>884</v>
      </c>
      <c r="B752" s="139" t="s">
        <v>3516</v>
      </c>
      <c r="C752" s="501" t="s">
        <v>4205</v>
      </c>
      <c r="D752" s="502" t="s">
        <v>20</v>
      </c>
      <c r="E752" s="256" t="s">
        <v>21</v>
      </c>
      <c r="F752" s="503">
        <v>1962</v>
      </c>
      <c r="G752" s="139"/>
      <c r="H752" s="152"/>
      <c r="I752" s="505"/>
      <c r="J752" s="139"/>
    </row>
    <row r="753" spans="1:10" ht="13.5" customHeight="1" x14ac:dyDescent="0.2">
      <c r="A753" s="504">
        <v>885</v>
      </c>
      <c r="B753" s="139" t="s">
        <v>671</v>
      </c>
      <c r="C753" s="501" t="s">
        <v>4205</v>
      </c>
      <c r="D753" s="502" t="s">
        <v>20</v>
      </c>
      <c r="E753" s="256" t="s">
        <v>21</v>
      </c>
      <c r="F753" s="503">
        <v>1959</v>
      </c>
      <c r="G753" s="139"/>
      <c r="H753" s="152"/>
      <c r="I753" s="505"/>
      <c r="J753" s="139"/>
    </row>
    <row r="754" spans="1:10" ht="13.5" customHeight="1" x14ac:dyDescent="0.2">
      <c r="A754" s="504">
        <v>886</v>
      </c>
      <c r="B754" s="139" t="s">
        <v>3517</v>
      </c>
      <c r="C754" s="501" t="s">
        <v>4205</v>
      </c>
      <c r="D754" s="502" t="s">
        <v>20</v>
      </c>
      <c r="E754" s="256" t="s">
        <v>21</v>
      </c>
      <c r="F754" s="503">
        <v>1952</v>
      </c>
      <c r="G754" s="139"/>
      <c r="H754" s="152"/>
      <c r="I754" s="505"/>
      <c r="J754" s="139"/>
    </row>
    <row r="755" spans="1:10" ht="13.5" customHeight="1" x14ac:dyDescent="0.2">
      <c r="A755" s="504">
        <v>887</v>
      </c>
      <c r="B755" s="139" t="s">
        <v>3518</v>
      </c>
      <c r="C755" s="501" t="s">
        <v>4205</v>
      </c>
      <c r="D755" s="502" t="s">
        <v>20</v>
      </c>
      <c r="E755" s="256" t="s">
        <v>21</v>
      </c>
      <c r="F755" s="503">
        <v>1962</v>
      </c>
      <c r="G755" s="139"/>
      <c r="H755" s="152"/>
      <c r="I755" s="505"/>
      <c r="J755" s="139"/>
    </row>
    <row r="756" spans="1:10" ht="13.5" customHeight="1" x14ac:dyDescent="0.2">
      <c r="A756" s="504">
        <v>888</v>
      </c>
      <c r="B756" s="139" t="s">
        <v>672</v>
      </c>
      <c r="C756" s="501" t="s">
        <v>4205</v>
      </c>
      <c r="D756" s="502" t="s">
        <v>20</v>
      </c>
      <c r="E756" s="256" t="s">
        <v>21</v>
      </c>
      <c r="F756" s="503">
        <v>1959</v>
      </c>
      <c r="G756" s="139"/>
      <c r="H756" s="152"/>
      <c r="I756" s="505"/>
      <c r="J756" s="139"/>
    </row>
    <row r="757" spans="1:10" ht="13.5" customHeight="1" x14ac:dyDescent="0.2">
      <c r="A757" s="504">
        <v>889</v>
      </c>
      <c r="B757" s="139" t="s">
        <v>3622</v>
      </c>
      <c r="C757" s="501" t="s">
        <v>4205</v>
      </c>
      <c r="D757" s="502" t="s">
        <v>20</v>
      </c>
      <c r="E757" s="256" t="s">
        <v>21</v>
      </c>
      <c r="F757" s="503">
        <v>1949</v>
      </c>
      <c r="G757" s="139"/>
      <c r="H757" s="152"/>
      <c r="I757" s="505"/>
      <c r="J757" s="139"/>
    </row>
    <row r="758" spans="1:10" ht="13.5" customHeight="1" x14ac:dyDescent="0.2">
      <c r="A758" s="504">
        <v>890</v>
      </c>
      <c r="B758" s="139" t="s">
        <v>673</v>
      </c>
      <c r="C758" s="501" t="s">
        <v>4205</v>
      </c>
      <c r="D758" s="502" t="s">
        <v>20</v>
      </c>
      <c r="E758" s="256" t="s">
        <v>21</v>
      </c>
      <c r="F758" s="503">
        <v>1958</v>
      </c>
      <c r="G758" s="139"/>
      <c r="H758" s="152"/>
      <c r="I758" s="505"/>
      <c r="J758" s="139"/>
    </row>
    <row r="759" spans="1:10" ht="13.5" customHeight="1" x14ac:dyDescent="0.2">
      <c r="A759" s="504">
        <v>891</v>
      </c>
      <c r="B759" s="139" t="s">
        <v>674</v>
      </c>
      <c r="C759" s="501" t="s">
        <v>4205</v>
      </c>
      <c r="D759" s="502" t="s">
        <v>20</v>
      </c>
      <c r="E759" s="256" t="s">
        <v>21</v>
      </c>
      <c r="F759" s="503">
        <v>1959</v>
      </c>
      <c r="G759" s="139"/>
      <c r="H759" s="152"/>
      <c r="I759" s="505"/>
      <c r="J759" s="139"/>
    </row>
    <row r="760" spans="1:10" ht="13.5" customHeight="1" x14ac:dyDescent="0.2">
      <c r="A760" s="504">
        <v>893</v>
      </c>
      <c r="B760" s="139" t="s">
        <v>675</v>
      </c>
      <c r="C760" s="501" t="s">
        <v>4205</v>
      </c>
      <c r="D760" s="502" t="s">
        <v>20</v>
      </c>
      <c r="E760" s="256" t="s">
        <v>21</v>
      </c>
      <c r="F760" s="503">
        <v>1957</v>
      </c>
      <c r="G760" s="139"/>
      <c r="H760" s="152"/>
      <c r="I760" s="505"/>
      <c r="J760" s="139"/>
    </row>
    <row r="761" spans="1:10" ht="13.5" customHeight="1" x14ac:dyDescent="0.2">
      <c r="A761" s="504">
        <v>894</v>
      </c>
      <c r="B761" s="139" t="s">
        <v>676</v>
      </c>
      <c r="C761" s="501" t="s">
        <v>4205</v>
      </c>
      <c r="D761" s="502" t="s">
        <v>20</v>
      </c>
      <c r="E761" s="256" t="s">
        <v>21</v>
      </c>
      <c r="F761" s="503">
        <v>1961</v>
      </c>
      <c r="G761" s="139"/>
      <c r="H761" s="152"/>
      <c r="I761" s="505"/>
      <c r="J761" s="139"/>
    </row>
    <row r="762" spans="1:10" ht="13.5" customHeight="1" x14ac:dyDescent="0.2">
      <c r="A762" s="504">
        <v>895</v>
      </c>
      <c r="B762" s="139" t="s">
        <v>677</v>
      </c>
      <c r="C762" s="501" t="s">
        <v>4205</v>
      </c>
      <c r="D762" s="502" t="s">
        <v>20</v>
      </c>
      <c r="E762" s="256" t="s">
        <v>23</v>
      </c>
      <c r="F762" s="503">
        <v>1965</v>
      </c>
      <c r="G762" s="139"/>
      <c r="H762" s="152"/>
      <c r="I762" s="505"/>
      <c r="J762" s="139"/>
    </row>
    <row r="763" spans="1:10" ht="13.5" customHeight="1" x14ac:dyDescent="0.2">
      <c r="A763" s="504">
        <v>896</v>
      </c>
      <c r="B763" s="139" t="s">
        <v>678</v>
      </c>
      <c r="C763" s="501" t="s">
        <v>4205</v>
      </c>
      <c r="D763" s="502" t="s">
        <v>20</v>
      </c>
      <c r="E763" s="256" t="s">
        <v>21</v>
      </c>
      <c r="F763" s="503">
        <v>1961</v>
      </c>
      <c r="G763" s="139"/>
      <c r="H763" s="152"/>
      <c r="I763" s="505"/>
      <c r="J763" s="139"/>
    </row>
    <row r="764" spans="1:10" ht="13.5" customHeight="1" x14ac:dyDescent="0.2">
      <c r="A764" s="504">
        <v>897</v>
      </c>
      <c r="B764" s="139" t="s">
        <v>679</v>
      </c>
      <c r="C764" s="501" t="s">
        <v>4205</v>
      </c>
      <c r="D764" s="502" t="s">
        <v>20</v>
      </c>
      <c r="E764" s="256" t="s">
        <v>23</v>
      </c>
      <c r="F764" s="503">
        <v>1964</v>
      </c>
      <c r="G764" s="139"/>
      <c r="H764" s="152"/>
      <c r="I764" s="505"/>
      <c r="J764" s="139"/>
    </row>
    <row r="765" spans="1:10" ht="13.5" customHeight="1" x14ac:dyDescent="0.2">
      <c r="A765" s="504">
        <v>898</v>
      </c>
      <c r="B765" s="139" t="s">
        <v>680</v>
      </c>
      <c r="C765" s="501" t="s">
        <v>4205</v>
      </c>
      <c r="D765" s="502" t="s">
        <v>20</v>
      </c>
      <c r="E765" s="256" t="s">
        <v>23</v>
      </c>
      <c r="F765" s="503">
        <v>1965</v>
      </c>
      <c r="G765" s="139"/>
      <c r="H765" s="152"/>
      <c r="I765" s="505"/>
      <c r="J765" s="139"/>
    </row>
    <row r="766" spans="1:10" ht="13.5" customHeight="1" x14ac:dyDescent="0.2">
      <c r="A766" s="504">
        <v>899</v>
      </c>
      <c r="B766" s="139" t="s">
        <v>681</v>
      </c>
      <c r="C766" s="501" t="s">
        <v>4205</v>
      </c>
      <c r="D766" s="502" t="s">
        <v>20</v>
      </c>
      <c r="E766" s="256" t="s">
        <v>21</v>
      </c>
      <c r="F766" s="503">
        <v>1957</v>
      </c>
      <c r="G766" s="139"/>
      <c r="H766" s="152"/>
      <c r="I766" s="505"/>
      <c r="J766" s="139"/>
    </row>
    <row r="767" spans="1:10" ht="13.5" customHeight="1" x14ac:dyDescent="0.2">
      <c r="A767" s="504">
        <v>900</v>
      </c>
      <c r="B767" s="139" t="s">
        <v>682</v>
      </c>
      <c r="C767" s="501" t="s">
        <v>4205</v>
      </c>
      <c r="D767" s="502" t="s">
        <v>20</v>
      </c>
      <c r="E767" s="256" t="s">
        <v>21</v>
      </c>
      <c r="F767" s="503">
        <v>1954</v>
      </c>
      <c r="G767" s="139"/>
      <c r="H767" s="152"/>
      <c r="I767" s="505"/>
      <c r="J767" s="139"/>
    </row>
    <row r="768" spans="1:10" ht="13.5" customHeight="1" x14ac:dyDescent="0.2">
      <c r="A768" s="504">
        <v>901</v>
      </c>
      <c r="B768" s="139" t="s">
        <v>683</v>
      </c>
      <c r="C768" s="501" t="s">
        <v>4205</v>
      </c>
      <c r="D768" s="502" t="s">
        <v>20</v>
      </c>
      <c r="E768" s="256" t="s">
        <v>21</v>
      </c>
      <c r="F768" s="503">
        <v>1960</v>
      </c>
      <c r="G768" s="139"/>
      <c r="H768" s="152"/>
      <c r="I768" s="505"/>
      <c r="J768" s="139"/>
    </row>
    <row r="769" spans="1:10" ht="13.5" customHeight="1" x14ac:dyDescent="0.2">
      <c r="A769" s="504">
        <v>902</v>
      </c>
      <c r="B769" s="139" t="s">
        <v>684</v>
      </c>
      <c r="C769" s="501" t="s">
        <v>4205</v>
      </c>
      <c r="D769" s="502" t="s">
        <v>20</v>
      </c>
      <c r="E769" s="256" t="s">
        <v>23</v>
      </c>
      <c r="F769" s="503">
        <v>1968</v>
      </c>
      <c r="G769" s="139"/>
      <c r="H769" s="152"/>
      <c r="I769" s="505"/>
      <c r="J769" s="139"/>
    </row>
    <row r="770" spans="1:10" ht="13.5" customHeight="1" x14ac:dyDescent="0.2">
      <c r="A770" s="504">
        <v>903</v>
      </c>
      <c r="B770" s="139" t="s">
        <v>685</v>
      </c>
      <c r="C770" s="501" t="s">
        <v>4205</v>
      </c>
      <c r="D770" s="502" t="s">
        <v>20</v>
      </c>
      <c r="E770" s="256" t="s">
        <v>4234</v>
      </c>
      <c r="F770" s="503">
        <v>1958</v>
      </c>
      <c r="G770" s="139"/>
      <c r="H770" s="152"/>
      <c r="I770" s="505"/>
      <c r="J770" s="139"/>
    </row>
    <row r="771" spans="1:10" ht="13.5" customHeight="1" x14ac:dyDescent="0.2">
      <c r="A771" s="504">
        <v>904</v>
      </c>
      <c r="B771" s="139" t="s">
        <v>686</v>
      </c>
      <c r="C771" s="501" t="s">
        <v>4205</v>
      </c>
      <c r="D771" s="502" t="s">
        <v>20</v>
      </c>
      <c r="E771" s="256" t="s">
        <v>21</v>
      </c>
      <c r="F771" s="503">
        <v>1959</v>
      </c>
      <c r="G771" s="139"/>
      <c r="H771" s="152"/>
      <c r="I771" s="505"/>
      <c r="J771" s="139"/>
    </row>
    <row r="772" spans="1:10" ht="13.5" customHeight="1" x14ac:dyDescent="0.2">
      <c r="A772" s="504">
        <v>906</v>
      </c>
      <c r="B772" s="139" t="s">
        <v>687</v>
      </c>
      <c r="C772" s="501" t="s">
        <v>4205</v>
      </c>
      <c r="D772" s="502" t="s">
        <v>20</v>
      </c>
      <c r="E772" s="256" t="s">
        <v>23</v>
      </c>
      <c r="F772" s="503">
        <v>1967</v>
      </c>
      <c r="G772" s="139"/>
      <c r="H772" s="152"/>
      <c r="I772" s="505"/>
      <c r="J772" s="139"/>
    </row>
    <row r="773" spans="1:10" ht="13.5" customHeight="1" x14ac:dyDescent="0.2">
      <c r="A773" s="504">
        <v>908</v>
      </c>
      <c r="B773" s="139" t="s">
        <v>688</v>
      </c>
      <c r="C773" s="501" t="s">
        <v>4205</v>
      </c>
      <c r="D773" s="502" t="s">
        <v>20</v>
      </c>
      <c r="E773" s="256" t="s">
        <v>21</v>
      </c>
      <c r="F773" s="503">
        <v>1953</v>
      </c>
      <c r="G773" s="139"/>
      <c r="H773" s="152"/>
      <c r="I773" s="505"/>
      <c r="J773" s="139"/>
    </row>
    <row r="774" spans="1:10" ht="13.5" customHeight="1" x14ac:dyDescent="0.2">
      <c r="A774" s="504">
        <v>909</v>
      </c>
      <c r="B774" s="139" t="s">
        <v>689</v>
      </c>
      <c r="C774" s="501" t="s">
        <v>4205</v>
      </c>
      <c r="D774" s="502" t="s">
        <v>20</v>
      </c>
      <c r="E774" s="256" t="s">
        <v>21</v>
      </c>
      <c r="F774" s="503">
        <v>1955</v>
      </c>
      <c r="G774" s="139"/>
      <c r="H774" s="152"/>
      <c r="I774" s="505"/>
      <c r="J774" s="139"/>
    </row>
    <row r="775" spans="1:10" ht="13.5" customHeight="1" x14ac:dyDescent="0.2">
      <c r="A775" s="504">
        <v>910</v>
      </c>
      <c r="B775" s="139" t="s">
        <v>690</v>
      </c>
      <c r="C775" s="501" t="s">
        <v>4205</v>
      </c>
      <c r="D775" s="502" t="s">
        <v>20</v>
      </c>
      <c r="E775" s="256" t="s">
        <v>23</v>
      </c>
      <c r="F775" s="503">
        <v>1966</v>
      </c>
      <c r="G775" s="139"/>
      <c r="H775" s="152"/>
      <c r="I775" s="505"/>
      <c r="J775" s="139"/>
    </row>
    <row r="776" spans="1:10" ht="13.5" customHeight="1" x14ac:dyDescent="0.2">
      <c r="A776" s="504">
        <v>911</v>
      </c>
      <c r="B776" s="139" t="s">
        <v>691</v>
      </c>
      <c r="C776" s="501" t="s">
        <v>4205</v>
      </c>
      <c r="D776" s="502" t="s">
        <v>20</v>
      </c>
      <c r="E776" s="256" t="s">
        <v>21</v>
      </c>
      <c r="F776" s="503">
        <v>1947</v>
      </c>
      <c r="G776" s="139"/>
      <c r="H776" s="152"/>
      <c r="I776" s="505"/>
      <c r="J776" s="139"/>
    </row>
    <row r="777" spans="1:10" ht="13.5" customHeight="1" x14ac:dyDescent="0.2">
      <c r="A777" s="504">
        <v>912</v>
      </c>
      <c r="B777" s="139" t="s">
        <v>692</v>
      </c>
      <c r="C777" s="501" t="s">
        <v>4205</v>
      </c>
      <c r="D777" s="502" t="s">
        <v>20</v>
      </c>
      <c r="E777" s="256" t="s">
        <v>21</v>
      </c>
      <c r="F777" s="503">
        <v>1960</v>
      </c>
      <c r="G777" s="139"/>
      <c r="H777" s="152"/>
      <c r="I777" s="505"/>
      <c r="J777" s="139"/>
    </row>
    <row r="778" spans="1:10" ht="13.5" customHeight="1" x14ac:dyDescent="0.2">
      <c r="A778" s="504">
        <v>913</v>
      </c>
      <c r="B778" s="139" t="s">
        <v>693</v>
      </c>
      <c r="C778" s="501" t="s">
        <v>4205</v>
      </c>
      <c r="D778" s="502" t="s">
        <v>20</v>
      </c>
      <c r="E778" s="256" t="s">
        <v>33</v>
      </c>
      <c r="F778" s="503">
        <v>1967</v>
      </c>
      <c r="G778" s="139"/>
      <c r="H778" s="152"/>
      <c r="I778" s="505"/>
      <c r="J778" s="139"/>
    </row>
    <row r="779" spans="1:10" ht="13.5" customHeight="1" x14ac:dyDescent="0.2">
      <c r="A779" s="504">
        <v>914</v>
      </c>
      <c r="B779" s="139" t="s">
        <v>694</v>
      </c>
      <c r="C779" s="501" t="s">
        <v>4205</v>
      </c>
      <c r="D779" s="502" t="s">
        <v>20</v>
      </c>
      <c r="E779" s="256" t="s">
        <v>33</v>
      </c>
      <c r="F779" s="503">
        <v>1967</v>
      </c>
      <c r="G779" s="139"/>
      <c r="H779" s="152"/>
      <c r="I779" s="505"/>
      <c r="J779" s="139"/>
    </row>
    <row r="780" spans="1:10" ht="13.5" customHeight="1" x14ac:dyDescent="0.2">
      <c r="A780" s="504">
        <v>915</v>
      </c>
      <c r="B780" s="139" t="s">
        <v>695</v>
      </c>
      <c r="C780" s="501" t="s">
        <v>4205</v>
      </c>
      <c r="D780" s="502" t="s">
        <v>20</v>
      </c>
      <c r="E780" s="256" t="s">
        <v>21</v>
      </c>
      <c r="F780" s="503">
        <v>1959</v>
      </c>
      <c r="G780" s="139"/>
      <c r="H780" s="152"/>
      <c r="I780" s="505"/>
      <c r="J780" s="139"/>
    </row>
    <row r="781" spans="1:10" ht="13.5" customHeight="1" x14ac:dyDescent="0.2">
      <c r="A781" s="504">
        <v>916</v>
      </c>
      <c r="B781" s="139" t="s">
        <v>696</v>
      </c>
      <c r="C781" s="501" t="s">
        <v>4205</v>
      </c>
      <c r="D781" s="502" t="s">
        <v>20</v>
      </c>
      <c r="E781" s="256" t="s">
        <v>23</v>
      </c>
      <c r="F781" s="503">
        <v>1968</v>
      </c>
      <c r="G781" s="139"/>
      <c r="H781" s="152"/>
      <c r="I781" s="505"/>
      <c r="J781" s="139"/>
    </row>
    <row r="782" spans="1:10" ht="13.5" customHeight="1" x14ac:dyDescent="0.2">
      <c r="A782" s="504">
        <v>917</v>
      </c>
      <c r="B782" s="139" t="s">
        <v>697</v>
      </c>
      <c r="C782" s="501" t="s">
        <v>4205</v>
      </c>
      <c r="D782" s="502" t="s">
        <v>20</v>
      </c>
      <c r="E782" s="256" t="s">
        <v>23</v>
      </c>
      <c r="F782" s="503">
        <v>1966</v>
      </c>
      <c r="G782" s="139"/>
      <c r="H782" s="152"/>
      <c r="I782" s="505"/>
      <c r="J782" s="139"/>
    </row>
    <row r="783" spans="1:10" ht="13.5" customHeight="1" x14ac:dyDescent="0.2">
      <c r="A783" s="504">
        <v>918</v>
      </c>
      <c r="B783" s="139" t="s">
        <v>698</v>
      </c>
      <c r="C783" s="501" t="s">
        <v>4205</v>
      </c>
      <c r="D783" s="502" t="s">
        <v>20</v>
      </c>
      <c r="E783" s="256" t="s">
        <v>21</v>
      </c>
      <c r="F783" s="503">
        <v>1960</v>
      </c>
      <c r="G783" s="139"/>
      <c r="H783" s="152"/>
      <c r="I783" s="505"/>
      <c r="J783" s="139"/>
    </row>
    <row r="784" spans="1:10" ht="13.5" customHeight="1" x14ac:dyDescent="0.2">
      <c r="A784" s="504">
        <v>919</v>
      </c>
      <c r="B784" s="139" t="s">
        <v>699</v>
      </c>
      <c r="C784" s="501" t="s">
        <v>4205</v>
      </c>
      <c r="D784" s="502" t="s">
        <v>20</v>
      </c>
      <c r="E784" s="256" t="s">
        <v>21</v>
      </c>
      <c r="F784" s="503">
        <v>1962</v>
      </c>
      <c r="G784" s="139"/>
      <c r="H784" s="152"/>
      <c r="I784" s="505"/>
      <c r="J784" s="139"/>
    </row>
    <row r="785" spans="1:10" ht="13.5" customHeight="1" x14ac:dyDescent="0.2">
      <c r="A785" s="504">
        <v>920</v>
      </c>
      <c r="B785" s="139" t="s">
        <v>700</v>
      </c>
      <c r="C785" s="501" t="s">
        <v>4205</v>
      </c>
      <c r="D785" s="502" t="s">
        <v>20</v>
      </c>
      <c r="E785" s="256" t="s">
        <v>23</v>
      </c>
      <c r="F785" s="503">
        <v>1965</v>
      </c>
      <c r="G785" s="139"/>
      <c r="H785" s="152"/>
      <c r="I785" s="505"/>
      <c r="J785" s="139"/>
    </row>
    <row r="786" spans="1:10" ht="13.5" customHeight="1" x14ac:dyDescent="0.2">
      <c r="A786" s="504">
        <v>921</v>
      </c>
      <c r="B786" s="139" t="s">
        <v>701</v>
      </c>
      <c r="C786" s="501" t="s">
        <v>4205</v>
      </c>
      <c r="D786" s="502" t="s">
        <v>20</v>
      </c>
      <c r="E786" s="256" t="s">
        <v>23</v>
      </c>
      <c r="F786" s="503">
        <v>1967</v>
      </c>
      <c r="G786" s="139"/>
      <c r="H786" s="152"/>
      <c r="I786" s="505"/>
      <c r="J786" s="139"/>
    </row>
    <row r="787" spans="1:10" ht="13.5" customHeight="1" x14ac:dyDescent="0.2">
      <c r="A787" s="504">
        <v>922</v>
      </c>
      <c r="B787" s="139" t="s">
        <v>702</v>
      </c>
      <c r="C787" s="501" t="s">
        <v>4205</v>
      </c>
      <c r="D787" s="502" t="s">
        <v>20</v>
      </c>
      <c r="E787" s="256" t="s">
        <v>23</v>
      </c>
      <c r="F787" s="503">
        <v>1967</v>
      </c>
      <c r="G787" s="139"/>
      <c r="H787" s="152"/>
      <c r="I787" s="505"/>
      <c r="J787" s="139"/>
    </row>
    <row r="788" spans="1:10" ht="13.5" customHeight="1" x14ac:dyDescent="0.2">
      <c r="A788" s="504">
        <v>923</v>
      </c>
      <c r="B788" s="139" t="s">
        <v>703</v>
      </c>
      <c r="C788" s="501" t="s">
        <v>4205</v>
      </c>
      <c r="D788" s="502" t="s">
        <v>20</v>
      </c>
      <c r="E788" s="256" t="s">
        <v>33</v>
      </c>
      <c r="F788" s="503">
        <v>1965</v>
      </c>
      <c r="G788" s="139"/>
      <c r="H788" s="152"/>
      <c r="I788" s="505"/>
      <c r="J788" s="139"/>
    </row>
    <row r="789" spans="1:10" ht="13.5" customHeight="1" x14ac:dyDescent="0.2">
      <c r="A789" s="504">
        <v>924</v>
      </c>
      <c r="B789" s="139" t="s">
        <v>704</v>
      </c>
      <c r="C789" s="501" t="s">
        <v>4205</v>
      </c>
      <c r="D789" s="502" t="s">
        <v>20</v>
      </c>
      <c r="E789" s="256" t="s">
        <v>23</v>
      </c>
      <c r="F789" s="503">
        <v>1965</v>
      </c>
      <c r="G789" s="139"/>
      <c r="H789" s="152"/>
      <c r="I789" s="505"/>
      <c r="J789" s="139"/>
    </row>
    <row r="790" spans="1:10" ht="13.5" customHeight="1" x14ac:dyDescent="0.2">
      <c r="A790" s="504">
        <v>925</v>
      </c>
      <c r="B790" s="139" t="s">
        <v>705</v>
      </c>
      <c r="C790" s="501" t="s">
        <v>4205</v>
      </c>
      <c r="D790" s="502" t="s">
        <v>20</v>
      </c>
      <c r="E790" s="256" t="s">
        <v>33</v>
      </c>
      <c r="F790" s="503">
        <v>1964</v>
      </c>
      <c r="G790" s="139"/>
      <c r="H790" s="152"/>
      <c r="I790" s="505"/>
      <c r="J790" s="139"/>
    </row>
    <row r="791" spans="1:10" ht="13.5" customHeight="1" x14ac:dyDescent="0.2">
      <c r="A791" s="504">
        <v>926</v>
      </c>
      <c r="B791" s="139" t="s">
        <v>706</v>
      </c>
      <c r="C791" s="501" t="s">
        <v>4205</v>
      </c>
      <c r="D791" s="502" t="s">
        <v>20</v>
      </c>
      <c r="E791" s="256" t="s">
        <v>23</v>
      </c>
      <c r="F791" s="503">
        <v>1964</v>
      </c>
      <c r="G791" s="139"/>
      <c r="H791" s="152"/>
      <c r="I791" s="505"/>
      <c r="J791" s="139"/>
    </row>
    <row r="792" spans="1:10" ht="13.5" customHeight="1" x14ac:dyDescent="0.2">
      <c r="A792" s="504">
        <v>927</v>
      </c>
      <c r="B792" s="139" t="s">
        <v>707</v>
      </c>
      <c r="C792" s="501" t="s">
        <v>4205</v>
      </c>
      <c r="D792" s="502" t="s">
        <v>20</v>
      </c>
      <c r="E792" s="256" t="s">
        <v>23</v>
      </c>
      <c r="F792" s="503">
        <v>1967</v>
      </c>
      <c r="G792" s="139"/>
      <c r="H792" s="152"/>
      <c r="I792" s="505"/>
      <c r="J792" s="139"/>
    </row>
    <row r="793" spans="1:10" ht="13.5" customHeight="1" x14ac:dyDescent="0.2">
      <c r="A793" s="504">
        <v>928</v>
      </c>
      <c r="B793" s="139" t="s">
        <v>708</v>
      </c>
      <c r="C793" s="501" t="s">
        <v>4205</v>
      </c>
      <c r="D793" s="502" t="s">
        <v>20</v>
      </c>
      <c r="E793" s="256" t="s">
        <v>4234</v>
      </c>
      <c r="F793" s="503">
        <v>1960</v>
      </c>
      <c r="G793" s="139"/>
      <c r="H793" s="152"/>
      <c r="I793" s="505"/>
      <c r="J793" s="139"/>
    </row>
    <row r="794" spans="1:10" ht="13.5" customHeight="1" x14ac:dyDescent="0.2">
      <c r="A794" s="504">
        <v>929</v>
      </c>
      <c r="B794" s="139" t="s">
        <v>709</v>
      </c>
      <c r="C794" s="501" t="s">
        <v>4205</v>
      </c>
      <c r="D794" s="502" t="s">
        <v>20</v>
      </c>
      <c r="E794" s="256" t="s">
        <v>21</v>
      </c>
      <c r="F794" s="503">
        <v>1959</v>
      </c>
      <c r="G794" s="139"/>
      <c r="H794" s="152"/>
      <c r="I794" s="505"/>
      <c r="J794" s="139"/>
    </row>
    <row r="795" spans="1:10" ht="13.5" customHeight="1" x14ac:dyDescent="0.2">
      <c r="A795" s="504">
        <v>930</v>
      </c>
      <c r="B795" s="139" t="s">
        <v>710</v>
      </c>
      <c r="C795" s="501" t="s">
        <v>4205</v>
      </c>
      <c r="D795" s="502" t="s">
        <v>20</v>
      </c>
      <c r="E795" s="256" t="s">
        <v>21</v>
      </c>
      <c r="F795" s="503">
        <v>1954</v>
      </c>
      <c r="G795" s="139"/>
      <c r="H795" s="152"/>
      <c r="I795" s="505"/>
      <c r="J795" s="139"/>
    </row>
    <row r="796" spans="1:10" ht="13.5" customHeight="1" x14ac:dyDescent="0.2">
      <c r="A796" s="504">
        <v>931</v>
      </c>
      <c r="B796" s="139" t="s">
        <v>711</v>
      </c>
      <c r="C796" s="501" t="s">
        <v>4205</v>
      </c>
      <c r="D796" s="502" t="s">
        <v>20</v>
      </c>
      <c r="E796" s="256" t="s">
        <v>23</v>
      </c>
      <c r="F796" s="503">
        <v>1966</v>
      </c>
      <c r="G796" s="139"/>
      <c r="H796" s="152"/>
      <c r="I796" s="505"/>
      <c r="J796" s="139"/>
    </row>
    <row r="797" spans="1:10" ht="13.5" customHeight="1" x14ac:dyDescent="0.2">
      <c r="A797" s="504">
        <v>932</v>
      </c>
      <c r="B797" s="139" t="s">
        <v>712</v>
      </c>
      <c r="C797" s="501" t="s">
        <v>4205</v>
      </c>
      <c r="D797" s="502" t="s">
        <v>20</v>
      </c>
      <c r="E797" s="256" t="s">
        <v>4234</v>
      </c>
      <c r="F797" s="503">
        <v>1954</v>
      </c>
      <c r="G797" s="139"/>
      <c r="H797" s="152"/>
      <c r="I797" s="505"/>
      <c r="J797" s="139"/>
    </row>
    <row r="798" spans="1:10" ht="13.5" customHeight="1" x14ac:dyDescent="0.2">
      <c r="A798" s="504">
        <v>933</v>
      </c>
      <c r="B798" s="139" t="s">
        <v>713</v>
      </c>
      <c r="C798" s="501" t="s">
        <v>4205</v>
      </c>
      <c r="D798" s="502" t="s">
        <v>20</v>
      </c>
      <c r="E798" s="256" t="s">
        <v>21</v>
      </c>
      <c r="F798" s="503">
        <v>1960</v>
      </c>
      <c r="G798" s="139"/>
      <c r="H798" s="152"/>
      <c r="I798" s="505"/>
      <c r="J798" s="139"/>
    </row>
    <row r="799" spans="1:10" ht="13.5" customHeight="1" x14ac:dyDescent="0.2">
      <c r="A799" s="504">
        <v>934</v>
      </c>
      <c r="B799" s="139" t="s">
        <v>714</v>
      </c>
      <c r="C799" s="501" t="s">
        <v>4205</v>
      </c>
      <c r="D799" s="502" t="s">
        <v>20</v>
      </c>
      <c r="E799" s="256" t="s">
        <v>4234</v>
      </c>
      <c r="F799" s="503">
        <v>1960</v>
      </c>
      <c r="G799" s="139"/>
      <c r="H799" s="152"/>
      <c r="I799" s="505"/>
      <c r="J799" s="139"/>
    </row>
    <row r="800" spans="1:10" ht="13.5" customHeight="1" x14ac:dyDescent="0.2">
      <c r="A800" s="504">
        <v>935</v>
      </c>
      <c r="B800" s="139" t="s">
        <v>715</v>
      </c>
      <c r="C800" s="501" t="s">
        <v>4205</v>
      </c>
      <c r="D800" s="502" t="s">
        <v>20</v>
      </c>
      <c r="E800" s="256" t="s">
        <v>21</v>
      </c>
      <c r="F800" s="503">
        <v>1955</v>
      </c>
      <c r="G800" s="139"/>
      <c r="H800" s="152"/>
      <c r="I800" s="505"/>
      <c r="J800" s="139"/>
    </row>
    <row r="801" spans="1:10" ht="13.5" customHeight="1" x14ac:dyDescent="0.2">
      <c r="A801" s="504">
        <v>936</v>
      </c>
      <c r="B801" s="139" t="s">
        <v>716</v>
      </c>
      <c r="C801" s="501" t="s">
        <v>4205</v>
      </c>
      <c r="D801" s="502" t="s">
        <v>20</v>
      </c>
      <c r="E801" s="256" t="s">
        <v>21</v>
      </c>
      <c r="F801" s="503">
        <v>1953</v>
      </c>
      <c r="G801" s="139"/>
      <c r="H801" s="152"/>
      <c r="I801" s="505"/>
      <c r="J801" s="139"/>
    </row>
    <row r="802" spans="1:10" ht="13.5" customHeight="1" x14ac:dyDescent="0.2">
      <c r="A802" s="504">
        <v>937</v>
      </c>
      <c r="B802" s="139" t="s">
        <v>717</v>
      </c>
      <c r="C802" s="501" t="s">
        <v>4205</v>
      </c>
      <c r="D802" s="502" t="s">
        <v>20</v>
      </c>
      <c r="E802" s="256" t="s">
        <v>23</v>
      </c>
      <c r="F802" s="503">
        <v>1968</v>
      </c>
      <c r="G802" s="139"/>
      <c r="H802" s="152"/>
      <c r="I802" s="505"/>
      <c r="J802" s="139"/>
    </row>
    <row r="803" spans="1:10" ht="13.5" customHeight="1" x14ac:dyDescent="0.2">
      <c r="A803" s="504">
        <v>938</v>
      </c>
      <c r="B803" s="139" t="s">
        <v>718</v>
      </c>
      <c r="C803" s="501" t="s">
        <v>4205</v>
      </c>
      <c r="D803" s="502" t="s">
        <v>20</v>
      </c>
      <c r="E803" s="256" t="s">
        <v>33</v>
      </c>
      <c r="F803" s="503">
        <v>1966</v>
      </c>
      <c r="G803" s="139"/>
      <c r="H803" s="152"/>
      <c r="I803" s="505"/>
      <c r="J803" s="139"/>
    </row>
    <row r="804" spans="1:10" ht="13.5" customHeight="1" x14ac:dyDescent="0.2">
      <c r="A804" s="504">
        <v>939</v>
      </c>
      <c r="B804" s="139" t="s">
        <v>719</v>
      </c>
      <c r="C804" s="139" t="s">
        <v>3595</v>
      </c>
      <c r="D804" s="502" t="s">
        <v>20</v>
      </c>
      <c r="E804" s="256" t="s">
        <v>23</v>
      </c>
      <c r="F804" s="503">
        <v>1968</v>
      </c>
      <c r="G804" s="139"/>
      <c r="H804" s="152"/>
      <c r="I804" s="505">
        <v>1</v>
      </c>
      <c r="J804" s="139"/>
    </row>
    <row r="805" spans="1:10" ht="13.5" customHeight="1" x14ac:dyDescent="0.2">
      <c r="A805" s="504">
        <v>940</v>
      </c>
      <c r="B805" s="139" t="s">
        <v>720</v>
      </c>
      <c r="C805" s="501" t="s">
        <v>4205</v>
      </c>
      <c r="D805" s="502" t="s">
        <v>20</v>
      </c>
      <c r="E805" s="256" t="s">
        <v>33</v>
      </c>
      <c r="F805" s="503">
        <v>1966</v>
      </c>
      <c r="G805" s="139"/>
      <c r="H805" s="152"/>
      <c r="I805" s="505"/>
      <c r="J805" s="139"/>
    </row>
    <row r="806" spans="1:10" ht="13.5" customHeight="1" x14ac:dyDescent="0.2">
      <c r="A806" s="504">
        <v>941</v>
      </c>
      <c r="B806" s="139" t="s">
        <v>721</v>
      </c>
      <c r="C806" s="501" t="s">
        <v>4205</v>
      </c>
      <c r="D806" s="502" t="s">
        <v>20</v>
      </c>
      <c r="E806" s="256" t="s">
        <v>33</v>
      </c>
      <c r="F806" s="503">
        <v>1966</v>
      </c>
      <c r="G806" s="139"/>
      <c r="H806" s="152"/>
      <c r="I806" s="505"/>
      <c r="J806" s="139"/>
    </row>
    <row r="807" spans="1:10" ht="13.5" customHeight="1" x14ac:dyDescent="0.2">
      <c r="A807" s="504">
        <v>942</v>
      </c>
      <c r="B807" s="139" t="s">
        <v>722</v>
      </c>
      <c r="C807" s="501" t="s">
        <v>4205</v>
      </c>
      <c r="D807" s="502" t="s">
        <v>20</v>
      </c>
      <c r="E807" s="256" t="s">
        <v>23</v>
      </c>
      <c r="F807" s="503">
        <v>1963</v>
      </c>
      <c r="G807" s="139"/>
      <c r="H807" s="152"/>
      <c r="I807" s="505"/>
      <c r="J807" s="139"/>
    </row>
    <row r="808" spans="1:10" ht="13.5" customHeight="1" x14ac:dyDescent="0.2">
      <c r="A808" s="504">
        <v>944</v>
      </c>
      <c r="B808" s="139" t="s">
        <v>723</v>
      </c>
      <c r="C808" s="501" t="s">
        <v>4205</v>
      </c>
      <c r="D808" s="502" t="s">
        <v>20</v>
      </c>
      <c r="E808" s="256" t="s">
        <v>23</v>
      </c>
      <c r="F808" s="503">
        <v>1968</v>
      </c>
      <c r="G808" s="139"/>
      <c r="H808" s="152"/>
      <c r="I808" s="505"/>
      <c r="J808" s="139"/>
    </row>
    <row r="809" spans="1:10" ht="13.5" customHeight="1" x14ac:dyDescent="0.2">
      <c r="A809" s="504">
        <v>945</v>
      </c>
      <c r="B809" s="139" t="s">
        <v>724</v>
      </c>
      <c r="C809" s="501" t="s">
        <v>4205</v>
      </c>
      <c r="D809" s="502" t="s">
        <v>20</v>
      </c>
      <c r="E809" s="256" t="s">
        <v>23</v>
      </c>
      <c r="F809" s="503">
        <v>1963</v>
      </c>
      <c r="G809" s="139"/>
      <c r="H809" s="152"/>
      <c r="I809" s="505"/>
      <c r="J809" s="139"/>
    </row>
    <row r="810" spans="1:10" ht="13.5" customHeight="1" x14ac:dyDescent="0.2">
      <c r="A810" s="504">
        <v>946</v>
      </c>
      <c r="B810" s="139" t="s">
        <v>725</v>
      </c>
      <c r="C810" s="501" t="s">
        <v>4205</v>
      </c>
      <c r="D810" s="502" t="s">
        <v>20</v>
      </c>
      <c r="E810" s="256" t="s">
        <v>21</v>
      </c>
      <c r="F810" s="503">
        <v>1951</v>
      </c>
      <c r="G810" s="139"/>
      <c r="H810" s="152"/>
      <c r="I810" s="505"/>
      <c r="J810" s="139"/>
    </row>
    <row r="811" spans="1:10" ht="13.5" customHeight="1" x14ac:dyDescent="0.2">
      <c r="A811" s="504">
        <v>947</v>
      </c>
      <c r="B811" s="139" t="s">
        <v>726</v>
      </c>
      <c r="C811" s="501" t="s">
        <v>4205</v>
      </c>
      <c r="D811" s="502" t="s">
        <v>20</v>
      </c>
      <c r="E811" s="256" t="s">
        <v>23</v>
      </c>
      <c r="F811" s="503">
        <v>1966</v>
      </c>
      <c r="G811" s="139"/>
      <c r="H811" s="152"/>
      <c r="I811" s="505"/>
      <c r="J811" s="139"/>
    </row>
    <row r="812" spans="1:10" ht="13.5" customHeight="1" x14ac:dyDescent="0.2">
      <c r="A812" s="504">
        <v>948</v>
      </c>
      <c r="B812" s="139" t="s">
        <v>727</v>
      </c>
      <c r="C812" s="501" t="s">
        <v>4205</v>
      </c>
      <c r="D812" s="502" t="s">
        <v>20</v>
      </c>
      <c r="E812" s="256" t="s">
        <v>23</v>
      </c>
      <c r="F812" s="503">
        <v>1963</v>
      </c>
      <c r="G812" s="139"/>
      <c r="H812" s="152"/>
      <c r="I812" s="505"/>
      <c r="J812" s="139"/>
    </row>
    <row r="813" spans="1:10" ht="13.5" customHeight="1" x14ac:dyDescent="0.2">
      <c r="A813" s="504">
        <v>949</v>
      </c>
      <c r="B813" s="139" t="s">
        <v>728</v>
      </c>
      <c r="C813" s="501" t="s">
        <v>4205</v>
      </c>
      <c r="D813" s="502" t="s">
        <v>20</v>
      </c>
      <c r="E813" s="256" t="s">
        <v>21</v>
      </c>
      <c r="F813" s="503">
        <v>1954</v>
      </c>
      <c r="G813" s="139"/>
      <c r="H813" s="152"/>
      <c r="I813" s="505"/>
      <c r="J813" s="139"/>
    </row>
    <row r="814" spans="1:10" ht="13.5" customHeight="1" x14ac:dyDescent="0.2">
      <c r="A814" s="504">
        <v>950</v>
      </c>
      <c r="B814" s="139" t="s">
        <v>729</v>
      </c>
      <c r="C814" s="501" t="s">
        <v>4205</v>
      </c>
      <c r="D814" s="502" t="s">
        <v>20</v>
      </c>
      <c r="E814" s="256" t="s">
        <v>23</v>
      </c>
      <c r="F814" s="503">
        <v>1968</v>
      </c>
      <c r="G814" s="139"/>
      <c r="H814" s="152"/>
      <c r="I814" s="505"/>
      <c r="J814" s="139"/>
    </row>
    <row r="815" spans="1:10" ht="13.5" customHeight="1" x14ac:dyDescent="0.2">
      <c r="A815" s="504">
        <v>951</v>
      </c>
      <c r="B815" s="139" t="s">
        <v>730</v>
      </c>
      <c r="C815" s="501" t="s">
        <v>4205</v>
      </c>
      <c r="D815" s="502" t="s">
        <v>20</v>
      </c>
      <c r="E815" s="256" t="s">
        <v>23</v>
      </c>
      <c r="F815" s="503">
        <v>1972</v>
      </c>
      <c r="G815" s="139"/>
      <c r="H815" s="152"/>
      <c r="I815" s="505"/>
      <c r="J815" s="139"/>
    </row>
    <row r="816" spans="1:10" ht="13.5" customHeight="1" x14ac:dyDescent="0.2">
      <c r="A816" s="504">
        <v>952</v>
      </c>
      <c r="B816" s="139" t="s">
        <v>731</v>
      </c>
      <c r="C816" s="139" t="s">
        <v>2235</v>
      </c>
      <c r="D816" s="502">
        <v>1</v>
      </c>
      <c r="E816" s="256" t="s">
        <v>21</v>
      </c>
      <c r="F816" s="503">
        <v>1951</v>
      </c>
      <c r="G816" s="139"/>
      <c r="H816" s="498"/>
      <c r="I816" s="505">
        <v>1</v>
      </c>
      <c r="J816" s="139"/>
    </row>
    <row r="817" spans="1:10" ht="13.5" customHeight="1" x14ac:dyDescent="0.2">
      <c r="A817" s="504">
        <v>953</v>
      </c>
      <c r="B817" s="139" t="s">
        <v>732</v>
      </c>
      <c r="C817" s="139" t="s">
        <v>357</v>
      </c>
      <c r="D817" s="502" t="s">
        <v>20</v>
      </c>
      <c r="E817" s="256" t="s">
        <v>23</v>
      </c>
      <c r="F817" s="503">
        <v>1969</v>
      </c>
      <c r="G817" s="139"/>
      <c r="H817" s="152"/>
      <c r="I817" s="505"/>
      <c r="J817" s="139"/>
    </row>
    <row r="818" spans="1:10" ht="13.5" customHeight="1" x14ac:dyDescent="0.2">
      <c r="A818" s="504">
        <v>954</v>
      </c>
      <c r="B818" s="139" t="s">
        <v>733</v>
      </c>
      <c r="C818" s="501" t="s">
        <v>4205</v>
      </c>
      <c r="D818" s="502" t="s">
        <v>20</v>
      </c>
      <c r="E818" s="256" t="s">
        <v>21</v>
      </c>
      <c r="F818" s="503">
        <v>1962</v>
      </c>
      <c r="G818" s="139"/>
      <c r="H818" s="152"/>
      <c r="I818" s="505"/>
      <c r="J818" s="139"/>
    </row>
    <row r="819" spans="1:10" ht="13.5" customHeight="1" x14ac:dyDescent="0.2">
      <c r="A819" s="504">
        <v>955</v>
      </c>
      <c r="B819" s="139" t="s">
        <v>734</v>
      </c>
      <c r="C819" s="501" t="s">
        <v>4205</v>
      </c>
      <c r="D819" s="502" t="s">
        <v>20</v>
      </c>
      <c r="E819" s="256" t="s">
        <v>21</v>
      </c>
      <c r="F819" s="503">
        <v>1962</v>
      </c>
      <c r="G819" s="139"/>
      <c r="H819" s="152"/>
      <c r="I819" s="505"/>
      <c r="J819" s="139"/>
    </row>
    <row r="820" spans="1:10" ht="13.5" customHeight="1" x14ac:dyDescent="0.2">
      <c r="A820" s="504">
        <v>956</v>
      </c>
      <c r="B820" s="139" t="s">
        <v>735</v>
      </c>
      <c r="C820" s="501" t="s">
        <v>4205</v>
      </c>
      <c r="D820" s="502" t="s">
        <v>20</v>
      </c>
      <c r="E820" s="256" t="s">
        <v>21</v>
      </c>
      <c r="F820" s="503">
        <v>1962</v>
      </c>
      <c r="G820" s="139"/>
      <c r="H820" s="152"/>
      <c r="I820" s="505"/>
      <c r="J820" s="139"/>
    </row>
    <row r="821" spans="1:10" ht="13.5" customHeight="1" x14ac:dyDescent="0.2">
      <c r="A821" s="504">
        <v>957</v>
      </c>
      <c r="B821" s="139" t="s">
        <v>736</v>
      </c>
      <c r="C821" s="501" t="s">
        <v>4205</v>
      </c>
      <c r="D821" s="502" t="s">
        <v>20</v>
      </c>
      <c r="E821" s="256" t="s">
        <v>4234</v>
      </c>
      <c r="F821" s="503">
        <v>1960</v>
      </c>
      <c r="G821" s="139"/>
      <c r="H821" s="152"/>
      <c r="I821" s="505"/>
      <c r="J821" s="139"/>
    </row>
    <row r="822" spans="1:10" ht="13.5" customHeight="1" x14ac:dyDescent="0.2">
      <c r="A822" s="504">
        <v>958</v>
      </c>
      <c r="B822" s="139" t="s">
        <v>737</v>
      </c>
      <c r="C822" s="501" t="s">
        <v>4205</v>
      </c>
      <c r="D822" s="502" t="s">
        <v>20</v>
      </c>
      <c r="E822" s="256" t="s">
        <v>23</v>
      </c>
      <c r="F822" s="503">
        <v>1966</v>
      </c>
      <c r="G822" s="139"/>
      <c r="H822" s="152"/>
      <c r="I822" s="505"/>
      <c r="J822" s="139"/>
    </row>
    <row r="823" spans="1:10" ht="13.5" customHeight="1" x14ac:dyDescent="0.2">
      <c r="A823" s="504">
        <v>959</v>
      </c>
      <c r="B823" s="139" t="s">
        <v>738</v>
      </c>
      <c r="C823" s="501" t="s">
        <v>4205</v>
      </c>
      <c r="D823" s="502" t="s">
        <v>20</v>
      </c>
      <c r="E823" s="256" t="s">
        <v>23</v>
      </c>
      <c r="F823" s="503">
        <v>1969</v>
      </c>
      <c r="G823" s="139"/>
      <c r="H823" s="152"/>
      <c r="I823" s="505"/>
      <c r="J823" s="139"/>
    </row>
    <row r="824" spans="1:10" ht="13.5" customHeight="1" x14ac:dyDescent="0.2">
      <c r="A824" s="504">
        <v>960</v>
      </c>
      <c r="B824" s="139" t="s">
        <v>739</v>
      </c>
      <c r="C824" s="501" t="s">
        <v>4205</v>
      </c>
      <c r="D824" s="502" t="s">
        <v>20</v>
      </c>
      <c r="E824" s="256" t="s">
        <v>33</v>
      </c>
      <c r="F824" s="503">
        <v>1966</v>
      </c>
      <c r="G824" s="139"/>
      <c r="H824" s="152"/>
      <c r="I824" s="505"/>
      <c r="J824" s="139"/>
    </row>
    <row r="825" spans="1:10" ht="13.5" customHeight="1" x14ac:dyDescent="0.2">
      <c r="A825" s="504">
        <v>961</v>
      </c>
      <c r="B825" s="139" t="s">
        <v>740</v>
      </c>
      <c r="C825" s="501" t="s">
        <v>4205</v>
      </c>
      <c r="D825" s="502" t="s">
        <v>20</v>
      </c>
      <c r="E825" s="256" t="s">
        <v>21</v>
      </c>
      <c r="F825" s="503">
        <v>1954</v>
      </c>
      <c r="G825" s="139"/>
      <c r="H825" s="152"/>
      <c r="I825" s="505"/>
      <c r="J825" s="139"/>
    </row>
    <row r="826" spans="1:10" ht="13.5" customHeight="1" x14ac:dyDescent="0.2">
      <c r="A826" s="504">
        <v>962</v>
      </c>
      <c r="B826" s="139" t="s">
        <v>741</v>
      </c>
      <c r="C826" s="139" t="s">
        <v>4085</v>
      </c>
      <c r="D826" s="502">
        <v>2</v>
      </c>
      <c r="E826" s="256" t="s">
        <v>23</v>
      </c>
      <c r="F826" s="503">
        <v>1966</v>
      </c>
      <c r="G826" s="139"/>
      <c r="H826" s="152"/>
      <c r="I826" s="505">
        <v>1</v>
      </c>
      <c r="J826" s="139"/>
    </row>
    <row r="827" spans="1:10" ht="13.5" customHeight="1" x14ac:dyDescent="0.2">
      <c r="A827" s="504">
        <v>963</v>
      </c>
      <c r="B827" s="139" t="s">
        <v>742</v>
      </c>
      <c r="C827" s="501" t="s">
        <v>4205</v>
      </c>
      <c r="D827" s="502" t="s">
        <v>20</v>
      </c>
      <c r="E827" s="256" t="s">
        <v>4234</v>
      </c>
      <c r="F827" s="503">
        <v>1960</v>
      </c>
      <c r="G827" s="139"/>
      <c r="H827" s="152"/>
      <c r="I827" s="505"/>
      <c r="J827" s="139"/>
    </row>
    <row r="828" spans="1:10" ht="13.5" customHeight="1" x14ac:dyDescent="0.2">
      <c r="A828" s="504">
        <v>964</v>
      </c>
      <c r="B828" s="139" t="s">
        <v>743</v>
      </c>
      <c r="C828" s="501" t="s">
        <v>4205</v>
      </c>
      <c r="D828" s="502" t="s">
        <v>20</v>
      </c>
      <c r="E828" s="256" t="s">
        <v>33</v>
      </c>
      <c r="F828" s="503">
        <v>1965</v>
      </c>
      <c r="G828" s="139"/>
      <c r="H828" s="152"/>
      <c r="I828" s="505"/>
      <c r="J828" s="139"/>
    </row>
    <row r="829" spans="1:10" ht="13.5" customHeight="1" x14ac:dyDescent="0.2">
      <c r="A829" s="504">
        <v>965</v>
      </c>
      <c r="B829" s="139" t="s">
        <v>744</v>
      </c>
      <c r="C829" s="501" t="s">
        <v>4205</v>
      </c>
      <c r="D829" s="502" t="s">
        <v>20</v>
      </c>
      <c r="E829" s="256" t="s">
        <v>23</v>
      </c>
      <c r="F829" s="503">
        <v>1970</v>
      </c>
      <c r="G829" s="139"/>
      <c r="H829" s="152"/>
      <c r="I829" s="505"/>
      <c r="J829" s="139"/>
    </row>
    <row r="830" spans="1:10" ht="13.5" customHeight="1" x14ac:dyDescent="0.2">
      <c r="A830" s="504">
        <v>966</v>
      </c>
      <c r="B830" s="139" t="s">
        <v>745</v>
      </c>
      <c r="C830" s="501" t="s">
        <v>4205</v>
      </c>
      <c r="D830" s="502" t="s">
        <v>20</v>
      </c>
      <c r="E830" s="256" t="s">
        <v>23</v>
      </c>
      <c r="F830" s="503">
        <v>1966</v>
      </c>
      <c r="G830" s="139"/>
      <c r="H830" s="152"/>
      <c r="I830" s="505"/>
      <c r="J830" s="139"/>
    </row>
    <row r="831" spans="1:10" ht="13.5" customHeight="1" x14ac:dyDescent="0.2">
      <c r="A831" s="504">
        <v>967</v>
      </c>
      <c r="B831" s="139" t="s">
        <v>746</v>
      </c>
      <c r="C831" s="501" t="s">
        <v>4205</v>
      </c>
      <c r="D831" s="502" t="s">
        <v>20</v>
      </c>
      <c r="E831" s="256" t="s">
        <v>23</v>
      </c>
      <c r="F831" s="503">
        <v>1967</v>
      </c>
      <c r="G831" s="139"/>
      <c r="H831" s="152"/>
      <c r="I831" s="505"/>
      <c r="J831" s="139"/>
    </row>
    <row r="832" spans="1:10" ht="13.5" customHeight="1" x14ac:dyDescent="0.2">
      <c r="A832" s="504">
        <v>968</v>
      </c>
      <c r="B832" s="139" t="s">
        <v>747</v>
      </c>
      <c r="C832" s="501" t="s">
        <v>4205</v>
      </c>
      <c r="D832" s="502" t="s">
        <v>20</v>
      </c>
      <c r="E832" s="256" t="s">
        <v>21</v>
      </c>
      <c r="F832" s="503">
        <v>1953</v>
      </c>
      <c r="G832" s="139"/>
      <c r="H832" s="152"/>
      <c r="I832" s="505"/>
      <c r="J832" s="139"/>
    </row>
    <row r="833" spans="1:10" ht="13.5" customHeight="1" x14ac:dyDescent="0.2">
      <c r="A833" s="504">
        <v>969</v>
      </c>
      <c r="B833" s="139" t="s">
        <v>748</v>
      </c>
      <c r="C833" s="501" t="s">
        <v>4205</v>
      </c>
      <c r="D833" s="502" t="s">
        <v>20</v>
      </c>
      <c r="E833" s="256" t="s">
        <v>21</v>
      </c>
      <c r="F833" s="503">
        <v>1961</v>
      </c>
      <c r="G833" s="139"/>
      <c r="H833" s="152"/>
      <c r="I833" s="505"/>
      <c r="J833" s="139"/>
    </row>
    <row r="834" spans="1:10" ht="13.5" customHeight="1" x14ac:dyDescent="0.2">
      <c r="A834" s="504">
        <v>971</v>
      </c>
      <c r="B834" s="139" t="s">
        <v>749</v>
      </c>
      <c r="C834" s="501" t="s">
        <v>4205</v>
      </c>
      <c r="D834" s="502" t="s">
        <v>20</v>
      </c>
      <c r="E834" s="256" t="s">
        <v>76</v>
      </c>
      <c r="F834" s="503">
        <v>1977</v>
      </c>
      <c r="G834" s="139"/>
      <c r="H834" s="152"/>
      <c r="I834" s="505"/>
      <c r="J834" s="139"/>
    </row>
    <row r="835" spans="1:10" ht="13.5" customHeight="1" x14ac:dyDescent="0.2">
      <c r="A835" s="504">
        <v>972</v>
      </c>
      <c r="B835" s="139" t="s">
        <v>750</v>
      </c>
      <c r="C835" s="501" t="s">
        <v>4205</v>
      </c>
      <c r="D835" s="502" t="s">
        <v>20</v>
      </c>
      <c r="E835" s="256" t="s">
        <v>4234</v>
      </c>
      <c r="F835" s="503">
        <v>1961</v>
      </c>
      <c r="G835" s="139"/>
      <c r="H835" s="152"/>
      <c r="I835" s="505"/>
      <c r="J835" s="139"/>
    </row>
    <row r="836" spans="1:10" ht="13.5" customHeight="1" x14ac:dyDescent="0.2">
      <c r="A836" s="504">
        <v>973</v>
      </c>
      <c r="B836" s="139" t="s">
        <v>751</v>
      </c>
      <c r="C836" s="501" t="s">
        <v>4205</v>
      </c>
      <c r="D836" s="502" t="s">
        <v>20</v>
      </c>
      <c r="E836" s="256" t="s">
        <v>21</v>
      </c>
      <c r="F836" s="503">
        <v>1952</v>
      </c>
      <c r="G836" s="139"/>
      <c r="H836" s="152"/>
      <c r="I836" s="505"/>
      <c r="J836" s="139"/>
    </row>
    <row r="837" spans="1:10" ht="13.5" customHeight="1" x14ac:dyDescent="0.2">
      <c r="A837" s="504">
        <v>976</v>
      </c>
      <c r="B837" s="139" t="s">
        <v>752</v>
      </c>
      <c r="C837" s="501" t="s">
        <v>4205</v>
      </c>
      <c r="D837" s="502" t="s">
        <v>20</v>
      </c>
      <c r="E837" s="256" t="s">
        <v>21</v>
      </c>
      <c r="F837" s="503">
        <v>1962</v>
      </c>
      <c r="G837" s="139"/>
      <c r="H837" s="152"/>
      <c r="I837" s="505"/>
      <c r="J837" s="139"/>
    </row>
    <row r="838" spans="1:10" ht="13.5" customHeight="1" x14ac:dyDescent="0.2">
      <c r="A838" s="504">
        <v>977</v>
      </c>
      <c r="B838" s="139" t="s">
        <v>753</v>
      </c>
      <c r="C838" s="501" t="s">
        <v>4205</v>
      </c>
      <c r="D838" s="502" t="s">
        <v>20</v>
      </c>
      <c r="E838" s="256" t="s">
        <v>33</v>
      </c>
      <c r="F838" s="503">
        <v>1967</v>
      </c>
      <c r="G838" s="139"/>
      <c r="H838" s="152"/>
      <c r="I838" s="505"/>
      <c r="J838" s="139"/>
    </row>
    <row r="839" spans="1:10" ht="13.5" customHeight="1" x14ac:dyDescent="0.2">
      <c r="A839" s="504">
        <v>978</v>
      </c>
      <c r="B839" s="139" t="s">
        <v>754</v>
      </c>
      <c r="C839" s="501" t="s">
        <v>4205</v>
      </c>
      <c r="D839" s="502" t="s">
        <v>20</v>
      </c>
      <c r="E839" s="256" t="s">
        <v>21</v>
      </c>
      <c r="F839" s="503">
        <v>1960</v>
      </c>
      <c r="G839" s="139"/>
      <c r="H839" s="152"/>
      <c r="I839" s="505"/>
      <c r="J839" s="139"/>
    </row>
    <row r="840" spans="1:10" ht="13.5" customHeight="1" x14ac:dyDescent="0.2">
      <c r="A840" s="504">
        <v>979</v>
      </c>
      <c r="B840" s="139" t="s">
        <v>755</v>
      </c>
      <c r="C840" s="501" t="s">
        <v>4205</v>
      </c>
      <c r="D840" s="502" t="s">
        <v>20</v>
      </c>
      <c r="E840" s="256" t="s">
        <v>4234</v>
      </c>
      <c r="F840" s="503">
        <v>1960</v>
      </c>
      <c r="G840" s="139"/>
      <c r="H840" s="152"/>
      <c r="I840" s="505"/>
      <c r="J840" s="139"/>
    </row>
    <row r="841" spans="1:10" ht="13.5" customHeight="1" x14ac:dyDescent="0.2">
      <c r="A841" s="504">
        <v>980</v>
      </c>
      <c r="B841" s="139" t="s">
        <v>756</v>
      </c>
      <c r="C841" s="501" t="s">
        <v>4205</v>
      </c>
      <c r="D841" s="502" t="s">
        <v>20</v>
      </c>
      <c r="E841" s="256" t="s">
        <v>23</v>
      </c>
      <c r="F841" s="503">
        <v>1969</v>
      </c>
      <c r="G841" s="139"/>
      <c r="H841" s="152"/>
      <c r="I841" s="505"/>
      <c r="J841" s="139"/>
    </row>
    <row r="842" spans="1:10" ht="13.5" customHeight="1" x14ac:dyDescent="0.2">
      <c r="A842" s="504">
        <v>981</v>
      </c>
      <c r="B842" s="139" t="s">
        <v>757</v>
      </c>
      <c r="C842" s="501" t="s">
        <v>4205</v>
      </c>
      <c r="D842" s="502" t="s">
        <v>20</v>
      </c>
      <c r="E842" s="256" t="s">
        <v>21</v>
      </c>
      <c r="F842" s="503">
        <v>1954</v>
      </c>
      <c r="G842" s="139"/>
      <c r="H842" s="152"/>
      <c r="I842" s="505"/>
      <c r="J842" s="139"/>
    </row>
    <row r="843" spans="1:10" ht="13.5" customHeight="1" x14ac:dyDescent="0.2">
      <c r="A843" s="504">
        <v>983</v>
      </c>
      <c r="B843" s="139" t="s">
        <v>758</v>
      </c>
      <c r="C843" s="501" t="s">
        <v>4205</v>
      </c>
      <c r="D843" s="502" t="s">
        <v>20</v>
      </c>
      <c r="E843" s="256" t="s">
        <v>33</v>
      </c>
      <c r="F843" s="503">
        <v>1974</v>
      </c>
      <c r="G843" s="139"/>
      <c r="H843" s="152"/>
      <c r="I843" s="505"/>
      <c r="J843" s="139"/>
    </row>
    <row r="844" spans="1:10" ht="13.5" customHeight="1" x14ac:dyDescent="0.2">
      <c r="A844" s="504">
        <v>984</v>
      </c>
      <c r="B844" s="139" t="s">
        <v>759</v>
      </c>
      <c r="C844" s="501" t="s">
        <v>4205</v>
      </c>
      <c r="D844" s="502" t="s">
        <v>20</v>
      </c>
      <c r="E844" s="256" t="s">
        <v>33</v>
      </c>
      <c r="F844" s="503">
        <v>1966</v>
      </c>
      <c r="G844" s="139"/>
      <c r="H844" s="152"/>
      <c r="I844" s="505"/>
      <c r="J844" s="139"/>
    </row>
    <row r="845" spans="1:10" ht="13.5" customHeight="1" x14ac:dyDescent="0.2">
      <c r="A845" s="504">
        <v>986</v>
      </c>
      <c r="B845" s="139" t="s">
        <v>760</v>
      </c>
      <c r="C845" s="139" t="s">
        <v>166</v>
      </c>
      <c r="D845" s="502">
        <v>1</v>
      </c>
      <c r="E845" s="256" t="s">
        <v>33</v>
      </c>
      <c r="F845" s="503">
        <v>1974</v>
      </c>
      <c r="G845" s="139"/>
      <c r="H845" s="152"/>
      <c r="I845" s="505">
        <v>1</v>
      </c>
      <c r="J845" s="139"/>
    </row>
    <row r="846" spans="1:10" ht="13.5" customHeight="1" x14ac:dyDescent="0.2">
      <c r="A846" s="504">
        <v>987</v>
      </c>
      <c r="B846" s="139" t="s">
        <v>761</v>
      </c>
      <c r="C846" s="501" t="s">
        <v>4205</v>
      </c>
      <c r="D846" s="502" t="s">
        <v>20</v>
      </c>
      <c r="E846" s="256" t="s">
        <v>4234</v>
      </c>
      <c r="F846" s="503">
        <v>1960</v>
      </c>
      <c r="G846" s="139"/>
      <c r="H846" s="152"/>
      <c r="I846" s="505"/>
      <c r="J846" s="139"/>
    </row>
    <row r="847" spans="1:10" ht="13.5" customHeight="1" x14ac:dyDescent="0.2">
      <c r="A847" s="504">
        <v>988</v>
      </c>
      <c r="B847" s="139" t="s">
        <v>762</v>
      </c>
      <c r="C847" s="501" t="s">
        <v>4205</v>
      </c>
      <c r="D847" s="502" t="s">
        <v>20</v>
      </c>
      <c r="E847" s="256" t="s">
        <v>21</v>
      </c>
      <c r="F847" s="503">
        <v>1950</v>
      </c>
      <c r="G847" s="139"/>
      <c r="H847" s="152"/>
      <c r="I847" s="505"/>
      <c r="J847" s="139"/>
    </row>
    <row r="848" spans="1:10" ht="13.5" customHeight="1" x14ac:dyDescent="0.2">
      <c r="A848" s="504">
        <v>989</v>
      </c>
      <c r="B848" s="139" t="s">
        <v>763</v>
      </c>
      <c r="C848" s="501" t="s">
        <v>4205</v>
      </c>
      <c r="D848" s="502" t="s">
        <v>20</v>
      </c>
      <c r="E848" s="256" t="s">
        <v>21</v>
      </c>
      <c r="F848" s="503">
        <v>1954</v>
      </c>
      <c r="G848" s="139"/>
      <c r="H848" s="152"/>
      <c r="I848" s="505"/>
      <c r="J848" s="139"/>
    </row>
    <row r="849" spans="1:10" ht="13.5" customHeight="1" x14ac:dyDescent="0.2">
      <c r="A849" s="504">
        <v>990</v>
      </c>
      <c r="B849" s="139" t="s">
        <v>764</v>
      </c>
      <c r="C849" s="501" t="s">
        <v>4205</v>
      </c>
      <c r="D849" s="502" t="s">
        <v>20</v>
      </c>
      <c r="E849" s="256" t="s">
        <v>21</v>
      </c>
      <c r="F849" s="503">
        <v>1957</v>
      </c>
      <c r="G849" s="139"/>
      <c r="H849" s="152"/>
      <c r="I849" s="505"/>
      <c r="J849" s="139"/>
    </row>
    <row r="850" spans="1:10" ht="13.5" customHeight="1" x14ac:dyDescent="0.2">
      <c r="A850" s="504">
        <v>991</v>
      </c>
      <c r="B850" s="139" t="s">
        <v>765</v>
      </c>
      <c r="C850" s="501" t="s">
        <v>4205</v>
      </c>
      <c r="D850" s="502" t="s">
        <v>20</v>
      </c>
      <c r="E850" s="256" t="s">
        <v>21</v>
      </c>
      <c r="F850" s="503">
        <v>1955</v>
      </c>
      <c r="G850" s="139"/>
      <c r="H850" s="152"/>
      <c r="I850" s="505"/>
      <c r="J850" s="139"/>
    </row>
    <row r="851" spans="1:10" ht="13.5" customHeight="1" x14ac:dyDescent="0.2">
      <c r="A851" s="504">
        <v>993</v>
      </c>
      <c r="B851" s="139" t="s">
        <v>766</v>
      </c>
      <c r="C851" s="501" t="s">
        <v>4205</v>
      </c>
      <c r="D851" s="502" t="s">
        <v>20</v>
      </c>
      <c r="E851" s="256" t="s">
        <v>21</v>
      </c>
      <c r="F851" s="503">
        <v>1953</v>
      </c>
      <c r="G851" s="139"/>
      <c r="H851" s="152"/>
      <c r="I851" s="505"/>
      <c r="J851" s="139"/>
    </row>
    <row r="852" spans="1:10" ht="13.5" customHeight="1" x14ac:dyDescent="0.2">
      <c r="A852" s="504">
        <v>994</v>
      </c>
      <c r="B852" s="139" t="s">
        <v>767</v>
      </c>
      <c r="C852" s="501" t="s">
        <v>4205</v>
      </c>
      <c r="D852" s="502" t="s">
        <v>20</v>
      </c>
      <c r="E852" s="256" t="s">
        <v>33</v>
      </c>
      <c r="F852" s="503">
        <v>1969</v>
      </c>
      <c r="G852" s="139"/>
      <c r="H852" s="152"/>
      <c r="I852" s="505"/>
      <c r="J852" s="139"/>
    </row>
    <row r="853" spans="1:10" ht="13.5" customHeight="1" x14ac:dyDescent="0.2">
      <c r="A853" s="504">
        <v>995</v>
      </c>
      <c r="B853" s="139" t="s">
        <v>768</v>
      </c>
      <c r="C853" s="501" t="s">
        <v>4205</v>
      </c>
      <c r="D853" s="502" t="s">
        <v>20</v>
      </c>
      <c r="E853" s="256" t="s">
        <v>33</v>
      </c>
      <c r="F853" s="503">
        <v>1970</v>
      </c>
      <c r="G853" s="139"/>
      <c r="H853" s="152"/>
      <c r="I853" s="505"/>
      <c r="J853" s="139"/>
    </row>
    <row r="854" spans="1:10" ht="13.5" customHeight="1" x14ac:dyDescent="0.2">
      <c r="A854" s="504">
        <v>996</v>
      </c>
      <c r="B854" s="139" t="s">
        <v>769</v>
      </c>
      <c r="C854" s="501" t="s">
        <v>4205</v>
      </c>
      <c r="D854" s="502" t="s">
        <v>20</v>
      </c>
      <c r="E854" s="256" t="s">
        <v>21</v>
      </c>
      <c r="F854" s="503">
        <v>1954</v>
      </c>
      <c r="G854" s="139"/>
      <c r="H854" s="152"/>
      <c r="I854" s="505"/>
      <c r="J854" s="139"/>
    </row>
    <row r="855" spans="1:10" ht="13.5" customHeight="1" x14ac:dyDescent="0.2">
      <c r="A855" s="504">
        <v>997</v>
      </c>
      <c r="B855" s="139" t="s">
        <v>770</v>
      </c>
      <c r="C855" s="501" t="s">
        <v>4205</v>
      </c>
      <c r="D855" s="502" t="s">
        <v>20</v>
      </c>
      <c r="E855" s="256" t="s">
        <v>4234</v>
      </c>
      <c r="F855" s="503">
        <v>1956</v>
      </c>
      <c r="G855" s="139"/>
      <c r="H855" s="152"/>
      <c r="I855" s="505"/>
      <c r="J855" s="139"/>
    </row>
    <row r="856" spans="1:10" ht="13.5" customHeight="1" x14ac:dyDescent="0.2">
      <c r="A856" s="504">
        <v>998</v>
      </c>
      <c r="B856" s="139" t="s">
        <v>771</v>
      </c>
      <c r="C856" s="501" t="s">
        <v>4205</v>
      </c>
      <c r="D856" s="502" t="s">
        <v>20</v>
      </c>
      <c r="E856" s="256" t="s">
        <v>21</v>
      </c>
      <c r="F856" s="503">
        <v>1949</v>
      </c>
      <c r="G856" s="139"/>
      <c r="H856" s="152"/>
      <c r="I856" s="505"/>
      <c r="J856" s="139"/>
    </row>
    <row r="857" spans="1:10" ht="13.5" customHeight="1" x14ac:dyDescent="0.2">
      <c r="A857" s="504">
        <v>999</v>
      </c>
      <c r="B857" s="139" t="s">
        <v>772</v>
      </c>
      <c r="C857" s="501" t="s">
        <v>4205</v>
      </c>
      <c r="D857" s="502" t="s">
        <v>20</v>
      </c>
      <c r="E857" s="256" t="s">
        <v>23</v>
      </c>
      <c r="F857" s="503">
        <v>1970</v>
      </c>
      <c r="G857" s="139"/>
      <c r="H857" s="152"/>
      <c r="I857" s="505"/>
      <c r="J857" s="139"/>
    </row>
    <row r="858" spans="1:10" ht="13.5" customHeight="1" x14ac:dyDescent="0.2">
      <c r="A858" s="504">
        <v>1000</v>
      </c>
      <c r="B858" s="139" t="s">
        <v>773</v>
      </c>
      <c r="C858" s="501" t="s">
        <v>4205</v>
      </c>
      <c r="D858" s="502" t="s">
        <v>20</v>
      </c>
      <c r="E858" s="256" t="s">
        <v>33</v>
      </c>
      <c r="F858" s="503">
        <v>1973</v>
      </c>
      <c r="G858" s="139"/>
      <c r="H858" s="152"/>
      <c r="I858" s="505"/>
      <c r="J858" s="139"/>
    </row>
    <row r="859" spans="1:10" ht="13.5" customHeight="1" x14ac:dyDescent="0.2">
      <c r="A859" s="504">
        <v>1001</v>
      </c>
      <c r="B859" s="139" t="s">
        <v>774</v>
      </c>
      <c r="C859" s="501" t="s">
        <v>4205</v>
      </c>
      <c r="D859" s="502" t="s">
        <v>20</v>
      </c>
      <c r="E859" s="256" t="s">
        <v>21</v>
      </c>
      <c r="F859" s="503">
        <v>1954</v>
      </c>
      <c r="G859" s="139"/>
      <c r="H859" s="152"/>
      <c r="I859" s="505"/>
      <c r="J859" s="139"/>
    </row>
    <row r="860" spans="1:10" ht="13.5" customHeight="1" x14ac:dyDescent="0.2">
      <c r="A860" s="504">
        <v>1002</v>
      </c>
      <c r="B860" s="139" t="s">
        <v>775</v>
      </c>
      <c r="C860" s="501" t="s">
        <v>4205</v>
      </c>
      <c r="D860" s="502" t="s">
        <v>20</v>
      </c>
      <c r="E860" s="256" t="s">
        <v>23</v>
      </c>
      <c r="F860" s="503">
        <v>1971</v>
      </c>
      <c r="G860" s="139"/>
      <c r="H860" s="152"/>
      <c r="I860" s="505"/>
      <c r="J860" s="139"/>
    </row>
    <row r="861" spans="1:10" ht="13.5" customHeight="1" x14ac:dyDescent="0.2">
      <c r="A861" s="504">
        <v>1003</v>
      </c>
      <c r="B861" s="139" t="s">
        <v>776</v>
      </c>
      <c r="C861" s="501" t="s">
        <v>4205</v>
      </c>
      <c r="D861" s="502" t="s">
        <v>20</v>
      </c>
      <c r="E861" s="256" t="s">
        <v>23</v>
      </c>
      <c r="F861" s="503">
        <v>1972</v>
      </c>
      <c r="G861" s="139"/>
      <c r="H861" s="152"/>
      <c r="I861" s="505"/>
      <c r="J861" s="139"/>
    </row>
    <row r="862" spans="1:10" ht="13.5" customHeight="1" x14ac:dyDescent="0.2">
      <c r="A862" s="504">
        <v>1004</v>
      </c>
      <c r="B862" s="139" t="s">
        <v>777</v>
      </c>
      <c r="C862" s="501" t="s">
        <v>4205</v>
      </c>
      <c r="D862" s="502" t="s">
        <v>20</v>
      </c>
      <c r="E862" s="256" t="s">
        <v>23</v>
      </c>
      <c r="F862" s="503">
        <v>1969</v>
      </c>
      <c r="G862" s="139"/>
      <c r="H862" s="152"/>
      <c r="I862" s="505"/>
      <c r="J862" s="139"/>
    </row>
    <row r="863" spans="1:10" ht="13.5" customHeight="1" x14ac:dyDescent="0.2">
      <c r="A863" s="504">
        <v>1005</v>
      </c>
      <c r="B863" s="139" t="s">
        <v>778</v>
      </c>
      <c r="C863" s="501" t="s">
        <v>4205</v>
      </c>
      <c r="D863" s="502" t="s">
        <v>20</v>
      </c>
      <c r="E863" s="256" t="s">
        <v>23</v>
      </c>
      <c r="F863" s="503">
        <v>1972</v>
      </c>
      <c r="G863" s="139"/>
      <c r="H863" s="152"/>
      <c r="I863" s="505"/>
      <c r="J863" s="139"/>
    </row>
    <row r="864" spans="1:10" ht="13.5" customHeight="1" x14ac:dyDescent="0.2">
      <c r="A864" s="504">
        <v>1006</v>
      </c>
      <c r="B864" s="139" t="s">
        <v>779</v>
      </c>
      <c r="C864" s="501" t="s">
        <v>4205</v>
      </c>
      <c r="D864" s="502" t="s">
        <v>20</v>
      </c>
      <c r="E864" s="256" t="s">
        <v>33</v>
      </c>
      <c r="F864" s="503">
        <v>1971</v>
      </c>
      <c r="G864" s="139"/>
      <c r="H864" s="152"/>
      <c r="I864" s="505"/>
      <c r="J864" s="139"/>
    </row>
    <row r="865" spans="1:10" ht="13.5" customHeight="1" x14ac:dyDescent="0.2">
      <c r="A865" s="504">
        <v>1007</v>
      </c>
      <c r="B865" s="139" t="s">
        <v>780</v>
      </c>
      <c r="C865" s="501" t="s">
        <v>4205</v>
      </c>
      <c r="D865" s="502" t="s">
        <v>20</v>
      </c>
      <c r="E865" s="256" t="s">
        <v>23</v>
      </c>
      <c r="F865" s="503">
        <v>1965</v>
      </c>
      <c r="G865" s="139"/>
      <c r="H865" s="152"/>
      <c r="I865" s="505"/>
      <c r="J865" s="139"/>
    </row>
    <row r="866" spans="1:10" ht="13.5" customHeight="1" x14ac:dyDescent="0.2">
      <c r="A866" s="504">
        <v>1008</v>
      </c>
      <c r="B866" s="139" t="s">
        <v>781</v>
      </c>
      <c r="C866" s="501" t="s">
        <v>4205</v>
      </c>
      <c r="D866" s="502" t="s">
        <v>20</v>
      </c>
      <c r="E866" s="256" t="s">
        <v>23</v>
      </c>
      <c r="F866" s="503">
        <v>1965</v>
      </c>
      <c r="G866" s="139"/>
      <c r="H866" s="152"/>
      <c r="I866" s="505"/>
      <c r="J866" s="139"/>
    </row>
    <row r="867" spans="1:10" ht="13.5" customHeight="1" x14ac:dyDescent="0.2">
      <c r="A867" s="504">
        <v>1009</v>
      </c>
      <c r="B867" s="139" t="s">
        <v>782</v>
      </c>
      <c r="C867" s="501" t="s">
        <v>4205</v>
      </c>
      <c r="D867" s="502" t="s">
        <v>20</v>
      </c>
      <c r="E867" s="256" t="s">
        <v>21</v>
      </c>
      <c r="F867" s="503">
        <v>1962</v>
      </c>
      <c r="G867" s="139"/>
      <c r="H867" s="152"/>
      <c r="I867" s="505"/>
      <c r="J867" s="139"/>
    </row>
    <row r="868" spans="1:10" ht="13.5" customHeight="1" x14ac:dyDescent="0.2">
      <c r="A868" s="504">
        <v>1010</v>
      </c>
      <c r="B868" s="139" t="s">
        <v>783</v>
      </c>
      <c r="C868" s="501" t="s">
        <v>4205</v>
      </c>
      <c r="D868" s="502" t="s">
        <v>20</v>
      </c>
      <c r="E868" s="256" t="s">
        <v>23</v>
      </c>
      <c r="F868" s="503">
        <v>1973</v>
      </c>
      <c r="G868" s="139"/>
      <c r="H868" s="152"/>
      <c r="I868" s="505"/>
      <c r="J868" s="139"/>
    </row>
    <row r="869" spans="1:10" ht="13.5" customHeight="1" x14ac:dyDescent="0.2">
      <c r="A869" s="504">
        <v>1011</v>
      </c>
      <c r="B869" s="139" t="s">
        <v>784</v>
      </c>
      <c r="C869" s="501" t="s">
        <v>4205</v>
      </c>
      <c r="D869" s="502" t="s">
        <v>20</v>
      </c>
      <c r="E869" s="256" t="s">
        <v>4234</v>
      </c>
      <c r="F869" s="503">
        <v>1961</v>
      </c>
      <c r="G869" s="139"/>
      <c r="H869" s="152"/>
      <c r="I869" s="505"/>
      <c r="J869" s="139"/>
    </row>
    <row r="870" spans="1:10" ht="13.5" customHeight="1" x14ac:dyDescent="0.2">
      <c r="A870" s="504">
        <v>1012</v>
      </c>
      <c r="B870" s="139" t="s">
        <v>785</v>
      </c>
      <c r="C870" s="501" t="s">
        <v>4205</v>
      </c>
      <c r="D870" s="502" t="s">
        <v>20</v>
      </c>
      <c r="E870" s="256" t="s">
        <v>33</v>
      </c>
      <c r="F870" s="503">
        <v>1964</v>
      </c>
      <c r="G870" s="139"/>
      <c r="H870" s="152"/>
      <c r="I870" s="505"/>
      <c r="J870" s="139"/>
    </row>
    <row r="871" spans="1:10" ht="13.5" customHeight="1" x14ac:dyDescent="0.2">
      <c r="A871" s="504">
        <v>1013</v>
      </c>
      <c r="B871" s="139" t="s">
        <v>786</v>
      </c>
      <c r="C871" s="501" t="s">
        <v>4205</v>
      </c>
      <c r="D871" s="502" t="s">
        <v>20</v>
      </c>
      <c r="E871" s="256" t="s">
        <v>21</v>
      </c>
      <c r="F871" s="503">
        <v>1961</v>
      </c>
      <c r="G871" s="139"/>
      <c r="H871" s="152"/>
      <c r="I871" s="505"/>
      <c r="J871" s="139"/>
    </row>
    <row r="872" spans="1:10" ht="13.5" customHeight="1" x14ac:dyDescent="0.2">
      <c r="A872" s="504">
        <v>1014</v>
      </c>
      <c r="B872" s="139" t="s">
        <v>787</v>
      </c>
      <c r="C872" s="501" t="s">
        <v>4205</v>
      </c>
      <c r="D872" s="502" t="s">
        <v>20</v>
      </c>
      <c r="E872" s="256" t="s">
        <v>33</v>
      </c>
      <c r="F872" s="503">
        <v>1964</v>
      </c>
      <c r="G872" s="139"/>
      <c r="H872" s="152"/>
      <c r="I872" s="505"/>
      <c r="J872" s="139"/>
    </row>
    <row r="873" spans="1:10" ht="13.5" customHeight="1" x14ac:dyDescent="0.2">
      <c r="A873" s="504">
        <v>1015</v>
      </c>
      <c r="B873" s="139" t="s">
        <v>788</v>
      </c>
      <c r="C873" s="501" t="s">
        <v>4205</v>
      </c>
      <c r="D873" s="502" t="s">
        <v>20</v>
      </c>
      <c r="E873" s="256" t="s">
        <v>21</v>
      </c>
      <c r="F873" s="503">
        <v>1959</v>
      </c>
      <c r="G873" s="139"/>
      <c r="H873" s="152"/>
      <c r="I873" s="505"/>
      <c r="J873" s="139"/>
    </row>
    <row r="874" spans="1:10" ht="13.5" customHeight="1" x14ac:dyDescent="0.2">
      <c r="A874" s="504">
        <v>1016</v>
      </c>
      <c r="B874" s="139" t="s">
        <v>789</v>
      </c>
      <c r="C874" s="501" t="s">
        <v>4205</v>
      </c>
      <c r="D874" s="502" t="s">
        <v>20</v>
      </c>
      <c r="E874" s="256" t="s">
        <v>23</v>
      </c>
      <c r="F874" s="503">
        <v>1968</v>
      </c>
      <c r="G874" s="139"/>
      <c r="H874" s="152"/>
      <c r="I874" s="505"/>
      <c r="J874" s="139"/>
    </row>
    <row r="875" spans="1:10" ht="13.5" customHeight="1" x14ac:dyDescent="0.2">
      <c r="A875" s="504">
        <v>1017</v>
      </c>
      <c r="B875" s="139" t="s">
        <v>790</v>
      </c>
      <c r="C875" s="501" t="s">
        <v>4205</v>
      </c>
      <c r="D875" s="502" t="s">
        <v>20</v>
      </c>
      <c r="E875" s="256" t="s">
        <v>23</v>
      </c>
      <c r="F875" s="503">
        <v>1966</v>
      </c>
      <c r="G875" s="139"/>
      <c r="H875" s="152"/>
      <c r="I875" s="505"/>
      <c r="J875" s="139"/>
    </row>
    <row r="876" spans="1:10" ht="13.5" customHeight="1" x14ac:dyDescent="0.2">
      <c r="A876" s="504">
        <v>1018</v>
      </c>
      <c r="B876" s="139" t="s">
        <v>791</v>
      </c>
      <c r="C876" s="501" t="s">
        <v>4205</v>
      </c>
      <c r="D876" s="502" t="s">
        <v>20</v>
      </c>
      <c r="E876" s="256" t="s">
        <v>21</v>
      </c>
      <c r="F876" s="503">
        <v>1953</v>
      </c>
      <c r="G876" s="139"/>
      <c r="H876" s="152"/>
      <c r="I876" s="505"/>
      <c r="J876" s="139"/>
    </row>
    <row r="877" spans="1:10" ht="13.5" customHeight="1" x14ac:dyDescent="0.2">
      <c r="A877" s="504">
        <v>1019</v>
      </c>
      <c r="B877" s="139" t="s">
        <v>792</v>
      </c>
      <c r="C877" s="501" t="s">
        <v>4205</v>
      </c>
      <c r="D877" s="502" t="s">
        <v>20</v>
      </c>
      <c r="E877" s="256" t="s">
        <v>21</v>
      </c>
      <c r="F877" s="503">
        <v>1961</v>
      </c>
      <c r="G877" s="139"/>
      <c r="H877" s="152"/>
      <c r="I877" s="505"/>
      <c r="J877" s="139"/>
    </row>
    <row r="878" spans="1:10" ht="13.5" customHeight="1" x14ac:dyDescent="0.2">
      <c r="A878" s="504">
        <v>1020</v>
      </c>
      <c r="B878" s="139" t="s">
        <v>793</v>
      </c>
      <c r="C878" s="501" t="s">
        <v>4205</v>
      </c>
      <c r="D878" s="502" t="s">
        <v>20</v>
      </c>
      <c r="E878" s="256" t="s">
        <v>21</v>
      </c>
      <c r="F878" s="503">
        <v>1962</v>
      </c>
      <c r="G878" s="139"/>
      <c r="H878" s="152"/>
      <c r="I878" s="505"/>
      <c r="J878" s="139"/>
    </row>
    <row r="879" spans="1:10" ht="13.5" customHeight="1" x14ac:dyDescent="0.2">
      <c r="A879" s="504">
        <v>1021</v>
      </c>
      <c r="B879" s="139" t="s">
        <v>794</v>
      </c>
      <c r="C879" s="501" t="s">
        <v>4205</v>
      </c>
      <c r="D879" s="502" t="s">
        <v>20</v>
      </c>
      <c r="E879" s="256" t="s">
        <v>33</v>
      </c>
      <c r="F879" s="503">
        <v>1963</v>
      </c>
      <c r="G879" s="139"/>
      <c r="H879" s="152"/>
      <c r="I879" s="505"/>
      <c r="J879" s="139"/>
    </row>
    <row r="880" spans="1:10" ht="13.5" customHeight="1" x14ac:dyDescent="0.2">
      <c r="A880" s="504">
        <v>1022</v>
      </c>
      <c r="B880" s="139" t="s">
        <v>795</v>
      </c>
      <c r="C880" s="501" t="s">
        <v>4205</v>
      </c>
      <c r="D880" s="502" t="s">
        <v>20</v>
      </c>
      <c r="E880" s="256" t="s">
        <v>21</v>
      </c>
      <c r="F880" s="503">
        <v>1959</v>
      </c>
      <c r="G880" s="139"/>
      <c r="H880" s="152"/>
      <c r="I880" s="505"/>
      <c r="J880" s="139"/>
    </row>
    <row r="881" spans="1:10" ht="13.5" customHeight="1" x14ac:dyDescent="0.2">
      <c r="A881" s="504">
        <v>1023</v>
      </c>
      <c r="B881" s="139" t="s">
        <v>796</v>
      </c>
      <c r="C881" s="501" t="s">
        <v>4205</v>
      </c>
      <c r="D881" s="502" t="s">
        <v>20</v>
      </c>
      <c r="E881" s="256" t="s">
        <v>21</v>
      </c>
      <c r="F881" s="503">
        <v>1957</v>
      </c>
      <c r="G881" s="139"/>
      <c r="H881" s="152"/>
      <c r="I881" s="505"/>
      <c r="J881" s="139"/>
    </row>
    <row r="882" spans="1:10" ht="13.5" customHeight="1" x14ac:dyDescent="0.2">
      <c r="A882" s="504">
        <v>1024</v>
      </c>
      <c r="B882" s="139" t="s">
        <v>797</v>
      </c>
      <c r="C882" s="501" t="s">
        <v>4205</v>
      </c>
      <c r="D882" s="502" t="s">
        <v>20</v>
      </c>
      <c r="E882" s="256" t="s">
        <v>21</v>
      </c>
      <c r="F882" s="503">
        <v>1959</v>
      </c>
      <c r="G882" s="139"/>
      <c r="H882" s="152"/>
      <c r="I882" s="505"/>
      <c r="J882" s="139"/>
    </row>
    <row r="883" spans="1:10" ht="13.5" customHeight="1" x14ac:dyDescent="0.2">
      <c r="A883" s="504">
        <v>1025</v>
      </c>
      <c r="B883" s="139" t="s">
        <v>798</v>
      </c>
      <c r="C883" s="501" t="s">
        <v>4205</v>
      </c>
      <c r="D883" s="502" t="s">
        <v>20</v>
      </c>
      <c r="E883" s="256" t="s">
        <v>21</v>
      </c>
      <c r="F883" s="503">
        <v>1961</v>
      </c>
      <c r="G883" s="139"/>
      <c r="H883" s="152"/>
      <c r="I883" s="505"/>
      <c r="J883" s="139"/>
    </row>
    <row r="884" spans="1:10" ht="13.5" customHeight="1" x14ac:dyDescent="0.2">
      <c r="A884" s="504">
        <v>1026</v>
      </c>
      <c r="B884" s="139" t="s">
        <v>799</v>
      </c>
      <c r="C884" s="501" t="s">
        <v>4205</v>
      </c>
      <c r="D884" s="502" t="s">
        <v>20</v>
      </c>
      <c r="E884" s="256" t="s">
        <v>21</v>
      </c>
      <c r="F884" s="503">
        <v>1960</v>
      </c>
      <c r="G884" s="139"/>
      <c r="H884" s="152"/>
      <c r="I884" s="505"/>
      <c r="J884" s="139"/>
    </row>
    <row r="885" spans="1:10" ht="13.5" customHeight="1" x14ac:dyDescent="0.2">
      <c r="A885" s="504">
        <v>1027</v>
      </c>
      <c r="B885" s="139" t="s">
        <v>800</v>
      </c>
      <c r="C885" s="501" t="s">
        <v>4205</v>
      </c>
      <c r="D885" s="502" t="s">
        <v>20</v>
      </c>
      <c r="E885" s="256" t="s">
        <v>21</v>
      </c>
      <c r="F885" s="503">
        <v>1953</v>
      </c>
      <c r="G885" s="139"/>
      <c r="H885" s="152"/>
      <c r="I885" s="505"/>
      <c r="J885" s="139"/>
    </row>
    <row r="886" spans="1:10" ht="13.5" customHeight="1" x14ac:dyDescent="0.2">
      <c r="A886" s="504">
        <v>1028</v>
      </c>
      <c r="B886" s="139" t="s">
        <v>801</v>
      </c>
      <c r="C886" s="501" t="s">
        <v>4205</v>
      </c>
      <c r="D886" s="502" t="s">
        <v>20</v>
      </c>
      <c r="E886" s="256" t="s">
        <v>21</v>
      </c>
      <c r="F886" s="503">
        <v>1958</v>
      </c>
      <c r="G886" s="139"/>
      <c r="H886" s="152"/>
      <c r="I886" s="505"/>
      <c r="J886" s="139"/>
    </row>
    <row r="887" spans="1:10" ht="13.5" customHeight="1" x14ac:dyDescent="0.2">
      <c r="A887" s="504">
        <v>1029</v>
      </c>
      <c r="B887" s="139" t="s">
        <v>802</v>
      </c>
      <c r="C887" s="501" t="s">
        <v>4205</v>
      </c>
      <c r="D887" s="502" t="s">
        <v>20</v>
      </c>
      <c r="E887" s="256" t="s">
        <v>4234</v>
      </c>
      <c r="F887" s="503">
        <v>1962</v>
      </c>
      <c r="G887" s="139"/>
      <c r="H887" s="152"/>
      <c r="I887" s="505"/>
      <c r="J887" s="139"/>
    </row>
    <row r="888" spans="1:10" ht="13.5" customHeight="1" x14ac:dyDescent="0.2">
      <c r="A888" s="504">
        <v>1030</v>
      </c>
      <c r="B888" s="139" t="s">
        <v>803</v>
      </c>
      <c r="C888" s="139" t="s">
        <v>166</v>
      </c>
      <c r="D888" s="502" t="s">
        <v>76</v>
      </c>
      <c r="E888" s="256" t="s">
        <v>21</v>
      </c>
      <c r="F888" s="503">
        <v>1959</v>
      </c>
      <c r="G888" s="139"/>
      <c r="H888" s="152"/>
      <c r="I888" s="505">
        <v>1</v>
      </c>
      <c r="J888" s="139"/>
    </row>
    <row r="889" spans="1:10" ht="13.5" customHeight="1" x14ac:dyDescent="0.2">
      <c r="A889" s="504">
        <v>1031</v>
      </c>
      <c r="B889" s="139" t="s">
        <v>804</v>
      </c>
      <c r="C889" s="501" t="s">
        <v>4205</v>
      </c>
      <c r="D889" s="502" t="s">
        <v>20</v>
      </c>
      <c r="E889" s="256" t="s">
        <v>21</v>
      </c>
      <c r="F889" s="503">
        <v>1954</v>
      </c>
      <c r="G889" s="139"/>
      <c r="H889" s="152"/>
      <c r="I889" s="505"/>
      <c r="J889" s="139"/>
    </row>
    <row r="890" spans="1:10" ht="13.5" customHeight="1" x14ac:dyDescent="0.2">
      <c r="A890" s="504">
        <v>1032</v>
      </c>
      <c r="B890" s="139" t="s">
        <v>805</v>
      </c>
      <c r="C890" s="501" t="s">
        <v>4205</v>
      </c>
      <c r="D890" s="502" t="s">
        <v>20</v>
      </c>
      <c r="E890" s="256" t="s">
        <v>21</v>
      </c>
      <c r="F890" s="503">
        <v>1961</v>
      </c>
      <c r="G890" s="139"/>
      <c r="H890" s="152"/>
      <c r="I890" s="505"/>
      <c r="J890" s="139"/>
    </row>
    <row r="891" spans="1:10" ht="13.5" customHeight="1" x14ac:dyDescent="0.2">
      <c r="A891" s="504">
        <v>1033</v>
      </c>
      <c r="B891" s="139" t="s">
        <v>806</v>
      </c>
      <c r="C891" s="501" t="s">
        <v>4205</v>
      </c>
      <c r="D891" s="502" t="s">
        <v>20</v>
      </c>
      <c r="E891" s="256" t="s">
        <v>23</v>
      </c>
      <c r="F891" s="503">
        <v>1965</v>
      </c>
      <c r="G891" s="139"/>
      <c r="H891" s="152"/>
      <c r="I891" s="505"/>
      <c r="J891" s="139"/>
    </row>
    <row r="892" spans="1:10" ht="13.5" customHeight="1" x14ac:dyDescent="0.2">
      <c r="A892" s="504">
        <v>1034</v>
      </c>
      <c r="B892" s="139" t="s">
        <v>807</v>
      </c>
      <c r="C892" s="501" t="s">
        <v>4205</v>
      </c>
      <c r="D892" s="502" t="s">
        <v>20</v>
      </c>
      <c r="E892" s="256" t="s">
        <v>21</v>
      </c>
      <c r="F892" s="503">
        <v>1962</v>
      </c>
      <c r="G892" s="139"/>
      <c r="H892" s="152"/>
      <c r="I892" s="505"/>
      <c r="J892" s="139"/>
    </row>
    <row r="893" spans="1:10" ht="13.5" customHeight="1" x14ac:dyDescent="0.2">
      <c r="A893" s="504">
        <v>1035</v>
      </c>
      <c r="B893" s="139" t="s">
        <v>808</v>
      </c>
      <c r="C893" s="501" t="s">
        <v>4205</v>
      </c>
      <c r="D893" s="502" t="s">
        <v>20</v>
      </c>
      <c r="E893" s="256" t="s">
        <v>21</v>
      </c>
      <c r="F893" s="503">
        <v>1950</v>
      </c>
      <c r="G893" s="139"/>
      <c r="H893" s="152"/>
      <c r="I893" s="505"/>
      <c r="J893" s="139"/>
    </row>
    <row r="894" spans="1:10" ht="13.5" customHeight="1" x14ac:dyDescent="0.2">
      <c r="A894" s="504">
        <v>1036</v>
      </c>
      <c r="B894" s="139" t="s">
        <v>809</v>
      </c>
      <c r="C894" s="501" t="s">
        <v>4205</v>
      </c>
      <c r="D894" s="502" t="s">
        <v>20</v>
      </c>
      <c r="E894" s="256" t="s">
        <v>23</v>
      </c>
      <c r="F894" s="503">
        <v>1972</v>
      </c>
      <c r="G894" s="139"/>
      <c r="H894" s="152"/>
      <c r="I894" s="505"/>
      <c r="J894" s="139"/>
    </row>
    <row r="895" spans="1:10" ht="13.5" customHeight="1" x14ac:dyDescent="0.2">
      <c r="A895" s="504">
        <v>1037</v>
      </c>
      <c r="B895" s="139" t="s">
        <v>810</v>
      </c>
      <c r="C895" s="501" t="s">
        <v>4205</v>
      </c>
      <c r="D895" s="502" t="s">
        <v>20</v>
      </c>
      <c r="E895" s="256" t="s">
        <v>23</v>
      </c>
      <c r="F895" s="503">
        <v>1973</v>
      </c>
      <c r="G895" s="139"/>
      <c r="H895" s="152"/>
      <c r="I895" s="505"/>
      <c r="J895" s="139"/>
    </row>
    <row r="896" spans="1:10" ht="13.5" customHeight="1" x14ac:dyDescent="0.2">
      <c r="A896" s="504">
        <v>1038</v>
      </c>
      <c r="B896" s="139" t="s">
        <v>811</v>
      </c>
      <c r="C896" s="501" t="s">
        <v>4205</v>
      </c>
      <c r="D896" s="502" t="s">
        <v>20</v>
      </c>
      <c r="E896" s="256" t="s">
        <v>4234</v>
      </c>
      <c r="F896" s="503">
        <v>1954</v>
      </c>
      <c r="G896" s="139"/>
      <c r="H896" s="152"/>
      <c r="I896" s="505"/>
      <c r="J896" s="139"/>
    </row>
    <row r="897" spans="1:10" ht="13.5" customHeight="1" x14ac:dyDescent="0.2">
      <c r="A897" s="504">
        <v>1039</v>
      </c>
      <c r="B897" s="139" t="s">
        <v>812</v>
      </c>
      <c r="C897" s="501" t="s">
        <v>4205</v>
      </c>
      <c r="D897" s="502" t="s">
        <v>20</v>
      </c>
      <c r="E897" s="256" t="s">
        <v>23</v>
      </c>
      <c r="F897" s="503">
        <v>1973</v>
      </c>
      <c r="G897" s="139"/>
      <c r="H897" s="152"/>
      <c r="I897" s="505"/>
      <c r="J897" s="139"/>
    </row>
    <row r="898" spans="1:10" ht="13.5" customHeight="1" x14ac:dyDescent="0.2">
      <c r="A898" s="504">
        <v>1040</v>
      </c>
      <c r="B898" s="139" t="s">
        <v>813</v>
      </c>
      <c r="C898" s="139" t="s">
        <v>419</v>
      </c>
      <c r="D898" s="502">
        <v>1</v>
      </c>
      <c r="E898" s="256" t="s">
        <v>23</v>
      </c>
      <c r="F898" s="503">
        <v>1967</v>
      </c>
      <c r="G898" s="139"/>
      <c r="H898" s="152"/>
      <c r="I898" s="505">
        <v>1</v>
      </c>
      <c r="J898" s="139"/>
    </row>
    <row r="899" spans="1:10" ht="13.5" customHeight="1" x14ac:dyDescent="0.2">
      <c r="A899" s="504">
        <v>1041</v>
      </c>
      <c r="B899" s="139" t="s">
        <v>814</v>
      </c>
      <c r="C899" s="501" t="s">
        <v>4205</v>
      </c>
      <c r="D899" s="502" t="s">
        <v>20</v>
      </c>
      <c r="E899" s="256" t="s">
        <v>23</v>
      </c>
      <c r="F899" s="503">
        <v>1971</v>
      </c>
      <c r="G899" s="139"/>
      <c r="H899" s="152"/>
      <c r="I899" s="505"/>
      <c r="J899" s="139"/>
    </row>
    <row r="900" spans="1:10" ht="13.5" customHeight="1" x14ac:dyDescent="0.2">
      <c r="A900" s="504">
        <v>1042</v>
      </c>
      <c r="B900" s="139" t="s">
        <v>815</v>
      </c>
      <c r="C900" s="501" t="s">
        <v>4205</v>
      </c>
      <c r="D900" s="502" t="s">
        <v>20</v>
      </c>
      <c r="E900" s="256" t="s">
        <v>21</v>
      </c>
      <c r="F900" s="503">
        <v>1960</v>
      </c>
      <c r="G900" s="139"/>
      <c r="H900" s="152"/>
      <c r="I900" s="505"/>
      <c r="J900" s="139"/>
    </row>
    <row r="901" spans="1:10" ht="13.5" customHeight="1" x14ac:dyDescent="0.2">
      <c r="A901" s="504">
        <v>1044</v>
      </c>
      <c r="B901" s="139" t="s">
        <v>816</v>
      </c>
      <c r="C901" s="501" t="s">
        <v>4205</v>
      </c>
      <c r="D901" s="502" t="s">
        <v>20</v>
      </c>
      <c r="E901" s="256" t="s">
        <v>23</v>
      </c>
      <c r="F901" s="503">
        <v>1964</v>
      </c>
      <c r="G901" s="139"/>
      <c r="H901" s="152"/>
      <c r="I901" s="505"/>
      <c r="J901" s="139"/>
    </row>
    <row r="902" spans="1:10" ht="13.5" customHeight="1" x14ac:dyDescent="0.2">
      <c r="A902" s="504">
        <v>1045</v>
      </c>
      <c r="B902" s="139" t="s">
        <v>817</v>
      </c>
      <c r="C902" s="501" t="s">
        <v>4205</v>
      </c>
      <c r="D902" s="502" t="s">
        <v>20</v>
      </c>
      <c r="E902" s="256" t="s">
        <v>23</v>
      </c>
      <c r="F902" s="503">
        <v>1963</v>
      </c>
      <c r="G902" s="139"/>
      <c r="H902" s="152"/>
      <c r="I902" s="505"/>
      <c r="J902" s="139"/>
    </row>
    <row r="903" spans="1:10" ht="13.5" customHeight="1" x14ac:dyDescent="0.2">
      <c r="A903" s="504">
        <v>1046</v>
      </c>
      <c r="B903" s="139" t="s">
        <v>818</v>
      </c>
      <c r="C903" s="501" t="s">
        <v>4205</v>
      </c>
      <c r="D903" s="502" t="s">
        <v>20</v>
      </c>
      <c r="E903" s="256" t="s">
        <v>23</v>
      </c>
      <c r="F903" s="503">
        <v>1964</v>
      </c>
      <c r="G903" s="139"/>
      <c r="H903" s="152"/>
      <c r="I903" s="505"/>
      <c r="J903" s="139"/>
    </row>
    <row r="904" spans="1:10" ht="13.5" customHeight="1" x14ac:dyDescent="0.2">
      <c r="A904" s="504">
        <v>1047</v>
      </c>
      <c r="B904" s="139" t="s">
        <v>819</v>
      </c>
      <c r="C904" s="501" t="s">
        <v>4205</v>
      </c>
      <c r="D904" s="502" t="s">
        <v>20</v>
      </c>
      <c r="E904" s="256" t="s">
        <v>33</v>
      </c>
      <c r="F904" s="503">
        <v>1969</v>
      </c>
      <c r="G904" s="139"/>
      <c r="H904" s="152"/>
      <c r="I904" s="505"/>
      <c r="J904" s="139"/>
    </row>
    <row r="905" spans="1:10" ht="13.5" customHeight="1" x14ac:dyDescent="0.2">
      <c r="A905" s="504">
        <v>1048</v>
      </c>
      <c r="B905" s="139" t="s">
        <v>820</v>
      </c>
      <c r="C905" s="501" t="s">
        <v>4205</v>
      </c>
      <c r="D905" s="502" t="s">
        <v>20</v>
      </c>
      <c r="E905" s="256" t="s">
        <v>33</v>
      </c>
      <c r="F905" s="503">
        <v>1969</v>
      </c>
      <c r="G905" s="139"/>
      <c r="H905" s="152"/>
      <c r="I905" s="505"/>
      <c r="J905" s="139"/>
    </row>
    <row r="906" spans="1:10" ht="13.5" customHeight="1" x14ac:dyDescent="0.2">
      <c r="A906" s="504">
        <v>1051</v>
      </c>
      <c r="B906" s="139" t="s">
        <v>821</v>
      </c>
      <c r="C906" s="501" t="s">
        <v>4205</v>
      </c>
      <c r="D906" s="502" t="s">
        <v>20</v>
      </c>
      <c r="E906" s="256" t="s">
        <v>21</v>
      </c>
      <c r="F906" s="503">
        <v>1956</v>
      </c>
      <c r="G906" s="139"/>
      <c r="H906" s="152"/>
      <c r="I906" s="505"/>
      <c r="J906" s="139"/>
    </row>
    <row r="907" spans="1:10" ht="13.5" customHeight="1" x14ac:dyDescent="0.2">
      <c r="A907" s="504">
        <v>1052</v>
      </c>
      <c r="B907" s="139" t="s">
        <v>822</v>
      </c>
      <c r="C907" s="501" t="s">
        <v>4205</v>
      </c>
      <c r="D907" s="502" t="s">
        <v>20</v>
      </c>
      <c r="E907" s="256" t="s">
        <v>23</v>
      </c>
      <c r="F907" s="503">
        <v>1971</v>
      </c>
      <c r="G907" s="139"/>
      <c r="H907" s="152"/>
      <c r="I907" s="505"/>
      <c r="J907" s="139"/>
    </row>
    <row r="908" spans="1:10" ht="13.5" customHeight="1" x14ac:dyDescent="0.2">
      <c r="A908" s="504">
        <v>1054</v>
      </c>
      <c r="B908" s="139" t="s">
        <v>823</v>
      </c>
      <c r="C908" s="501" t="s">
        <v>4205</v>
      </c>
      <c r="D908" s="502" t="s">
        <v>20</v>
      </c>
      <c r="E908" s="256" t="s">
        <v>21</v>
      </c>
      <c r="F908" s="503">
        <v>1957</v>
      </c>
      <c r="G908" s="139"/>
      <c r="H908" s="152"/>
      <c r="I908" s="505"/>
      <c r="J908" s="139"/>
    </row>
    <row r="909" spans="1:10" ht="13.5" customHeight="1" x14ac:dyDescent="0.2">
      <c r="A909" s="504">
        <v>1055</v>
      </c>
      <c r="B909" s="139" t="s">
        <v>824</v>
      </c>
      <c r="C909" s="501" t="s">
        <v>4205</v>
      </c>
      <c r="D909" s="502" t="s">
        <v>20</v>
      </c>
      <c r="E909" s="256" t="s">
        <v>21</v>
      </c>
      <c r="F909" s="503">
        <v>1955</v>
      </c>
      <c r="G909" s="139"/>
      <c r="H909" s="152"/>
      <c r="I909" s="505"/>
      <c r="J909" s="139"/>
    </row>
    <row r="910" spans="1:10" ht="13.5" customHeight="1" x14ac:dyDescent="0.2">
      <c r="A910" s="504">
        <v>1056</v>
      </c>
      <c r="B910" s="139" t="s">
        <v>825</v>
      </c>
      <c r="C910" s="501" t="s">
        <v>4205</v>
      </c>
      <c r="D910" s="502" t="s">
        <v>20</v>
      </c>
      <c r="E910" s="256" t="s">
        <v>23</v>
      </c>
      <c r="F910" s="503">
        <v>1968</v>
      </c>
      <c r="G910" s="139"/>
      <c r="H910" s="152"/>
      <c r="I910" s="505"/>
      <c r="J910" s="139"/>
    </row>
    <row r="911" spans="1:10" ht="13.5" customHeight="1" x14ac:dyDescent="0.2">
      <c r="A911" s="504">
        <v>1057</v>
      </c>
      <c r="B911" s="139" t="s">
        <v>826</v>
      </c>
      <c r="C911" s="501" t="s">
        <v>4205</v>
      </c>
      <c r="D911" s="502" t="s">
        <v>20</v>
      </c>
      <c r="E911" s="256" t="s">
        <v>23</v>
      </c>
      <c r="F911" s="503">
        <v>1970</v>
      </c>
      <c r="G911" s="139"/>
      <c r="H911" s="152"/>
      <c r="I911" s="505"/>
      <c r="J911" s="139"/>
    </row>
    <row r="912" spans="1:10" ht="13.5" customHeight="1" x14ac:dyDescent="0.2">
      <c r="A912" s="504">
        <v>1059</v>
      </c>
      <c r="B912" s="139" t="s">
        <v>69</v>
      </c>
      <c r="C912" s="139" t="s">
        <v>3619</v>
      </c>
      <c r="D912" s="502">
        <v>1</v>
      </c>
      <c r="E912" s="256" t="s">
        <v>23</v>
      </c>
      <c r="F912" s="503">
        <v>1966</v>
      </c>
      <c r="G912" s="139"/>
      <c r="H912" s="152"/>
      <c r="I912" s="505">
        <v>1</v>
      </c>
      <c r="J912" s="139"/>
    </row>
    <row r="913" spans="1:10" ht="13.5" customHeight="1" x14ac:dyDescent="0.2">
      <c r="A913" s="504">
        <v>1060</v>
      </c>
      <c r="B913" s="139" t="s">
        <v>827</v>
      </c>
      <c r="C913" s="501" t="s">
        <v>4205</v>
      </c>
      <c r="D913" s="502" t="s">
        <v>20</v>
      </c>
      <c r="E913" s="256" t="s">
        <v>21</v>
      </c>
      <c r="F913" s="503">
        <v>1953</v>
      </c>
      <c r="G913" s="139"/>
      <c r="H913" s="152"/>
      <c r="I913" s="505"/>
      <c r="J913" s="139"/>
    </row>
    <row r="914" spans="1:10" ht="13.5" customHeight="1" x14ac:dyDescent="0.2">
      <c r="A914" s="504">
        <v>1061</v>
      </c>
      <c r="B914" s="139" t="s">
        <v>828</v>
      </c>
      <c r="C914" s="501" t="s">
        <v>4205</v>
      </c>
      <c r="D914" s="502" t="s">
        <v>20</v>
      </c>
      <c r="E914" s="256" t="s">
        <v>23</v>
      </c>
      <c r="F914" s="503">
        <v>1965</v>
      </c>
      <c r="G914" s="139"/>
      <c r="H914" s="152"/>
      <c r="I914" s="505"/>
      <c r="J914" s="139"/>
    </row>
    <row r="915" spans="1:10" ht="13.5" customHeight="1" x14ac:dyDescent="0.2">
      <c r="A915" s="504">
        <v>1062</v>
      </c>
      <c r="B915" s="139" t="s">
        <v>829</v>
      </c>
      <c r="C915" s="501" t="s">
        <v>4205</v>
      </c>
      <c r="D915" s="502" t="s">
        <v>20</v>
      </c>
      <c r="E915" s="256" t="s">
        <v>21</v>
      </c>
      <c r="F915" s="503">
        <v>1962</v>
      </c>
      <c r="G915" s="139"/>
      <c r="H915" s="152"/>
      <c r="I915" s="505"/>
      <c r="J915" s="139"/>
    </row>
    <row r="916" spans="1:10" ht="13.5" customHeight="1" x14ac:dyDescent="0.2">
      <c r="A916" s="504">
        <v>1063</v>
      </c>
      <c r="B916" s="139" t="s">
        <v>830</v>
      </c>
      <c r="C916" s="501" t="s">
        <v>4205</v>
      </c>
      <c r="D916" s="502" t="s">
        <v>20</v>
      </c>
      <c r="E916" s="256" t="s">
        <v>23</v>
      </c>
      <c r="F916" s="503">
        <v>1971</v>
      </c>
      <c r="G916" s="139"/>
      <c r="H916" s="152"/>
      <c r="I916" s="505"/>
      <c r="J916" s="139"/>
    </row>
    <row r="917" spans="1:10" ht="13.5" customHeight="1" x14ac:dyDescent="0.2">
      <c r="A917" s="504">
        <v>1064</v>
      </c>
      <c r="B917" s="139" t="s">
        <v>831</v>
      </c>
      <c r="C917" s="501" t="s">
        <v>4205</v>
      </c>
      <c r="D917" s="502" t="s">
        <v>20</v>
      </c>
      <c r="E917" s="256" t="s">
        <v>23</v>
      </c>
      <c r="F917" s="503">
        <v>1964</v>
      </c>
      <c r="G917" s="139"/>
      <c r="H917" s="152"/>
      <c r="I917" s="505"/>
      <c r="J917" s="139"/>
    </row>
    <row r="918" spans="1:10" ht="13.5" customHeight="1" x14ac:dyDescent="0.2">
      <c r="A918" s="504">
        <v>1065</v>
      </c>
      <c r="B918" s="139" t="s">
        <v>832</v>
      </c>
      <c r="C918" s="501" t="s">
        <v>4205</v>
      </c>
      <c r="D918" s="502" t="s">
        <v>20</v>
      </c>
      <c r="E918" s="256" t="s">
        <v>21</v>
      </c>
      <c r="F918" s="503">
        <v>1958</v>
      </c>
      <c r="G918" s="139"/>
      <c r="H918" s="152"/>
      <c r="I918" s="505"/>
      <c r="J918" s="139"/>
    </row>
    <row r="919" spans="1:10" ht="13.5" customHeight="1" x14ac:dyDescent="0.2">
      <c r="A919" s="504">
        <v>1066</v>
      </c>
      <c r="B919" s="139" t="s">
        <v>833</v>
      </c>
      <c r="C919" s="501" t="s">
        <v>4205</v>
      </c>
      <c r="D919" s="502" t="s">
        <v>20</v>
      </c>
      <c r="E919" s="256" t="s">
        <v>23</v>
      </c>
      <c r="F919" s="503">
        <v>1966</v>
      </c>
      <c r="G919" s="139"/>
      <c r="H919" s="152"/>
      <c r="I919" s="505"/>
      <c r="J919" s="139"/>
    </row>
    <row r="920" spans="1:10" ht="13.5" customHeight="1" x14ac:dyDescent="0.2">
      <c r="A920" s="504">
        <v>1067</v>
      </c>
      <c r="B920" s="139" t="s">
        <v>834</v>
      </c>
      <c r="C920" s="501" t="s">
        <v>4205</v>
      </c>
      <c r="D920" s="502" t="s">
        <v>20</v>
      </c>
      <c r="E920" s="256" t="s">
        <v>23</v>
      </c>
      <c r="F920" s="503">
        <v>1969</v>
      </c>
      <c r="G920" s="139"/>
      <c r="H920" s="152"/>
      <c r="I920" s="505"/>
      <c r="J920" s="139"/>
    </row>
    <row r="921" spans="1:10" ht="13.5" customHeight="1" x14ac:dyDescent="0.2">
      <c r="A921" s="504">
        <v>1068</v>
      </c>
      <c r="B921" s="139" t="s">
        <v>835</v>
      </c>
      <c r="C921" s="501" t="s">
        <v>4205</v>
      </c>
      <c r="D921" s="502" t="s">
        <v>20</v>
      </c>
      <c r="E921" s="256" t="s">
        <v>23</v>
      </c>
      <c r="F921" s="503">
        <v>1970</v>
      </c>
      <c r="G921" s="139"/>
      <c r="H921" s="152"/>
      <c r="I921" s="505"/>
      <c r="J921" s="139"/>
    </row>
    <row r="922" spans="1:10" ht="13.5" customHeight="1" x14ac:dyDescent="0.2">
      <c r="A922" s="504">
        <v>1069</v>
      </c>
      <c r="B922" s="139" t="s">
        <v>836</v>
      </c>
      <c r="C922" s="501" t="s">
        <v>4205</v>
      </c>
      <c r="D922" s="502" t="s">
        <v>20</v>
      </c>
      <c r="E922" s="256" t="s">
        <v>23</v>
      </c>
      <c r="F922" s="503">
        <v>1969</v>
      </c>
      <c r="G922" s="139"/>
      <c r="H922" s="152"/>
      <c r="I922" s="505"/>
      <c r="J922" s="139"/>
    </row>
    <row r="923" spans="1:10" ht="13.5" customHeight="1" x14ac:dyDescent="0.2">
      <c r="A923" s="504">
        <v>1070</v>
      </c>
      <c r="B923" s="139" t="s">
        <v>837</v>
      </c>
      <c r="C923" s="501" t="s">
        <v>4205</v>
      </c>
      <c r="D923" s="502" t="s">
        <v>20</v>
      </c>
      <c r="E923" s="256" t="s">
        <v>4234</v>
      </c>
      <c r="F923" s="503">
        <v>1961</v>
      </c>
      <c r="G923" s="139"/>
      <c r="H923" s="152"/>
      <c r="I923" s="505"/>
      <c r="J923" s="139"/>
    </row>
    <row r="924" spans="1:10" ht="13.5" customHeight="1" x14ac:dyDescent="0.2">
      <c r="A924" s="504">
        <v>1071</v>
      </c>
      <c r="B924" s="139" t="s">
        <v>838</v>
      </c>
      <c r="C924" s="501" t="s">
        <v>4205</v>
      </c>
      <c r="D924" s="502" t="s">
        <v>20</v>
      </c>
      <c r="E924" s="256" t="s">
        <v>21</v>
      </c>
      <c r="F924" s="503">
        <v>1954</v>
      </c>
      <c r="G924" s="139"/>
      <c r="H924" s="152"/>
      <c r="I924" s="505"/>
      <c r="J924" s="139"/>
    </row>
    <row r="925" spans="1:10" ht="13.5" customHeight="1" x14ac:dyDescent="0.2">
      <c r="A925" s="504">
        <v>1072</v>
      </c>
      <c r="B925" s="139" t="s">
        <v>839</v>
      </c>
      <c r="C925" s="501" t="s">
        <v>4205</v>
      </c>
      <c r="D925" s="502" t="s">
        <v>20</v>
      </c>
      <c r="E925" s="256" t="s">
        <v>23</v>
      </c>
      <c r="F925" s="503">
        <v>1967</v>
      </c>
      <c r="G925" s="139"/>
      <c r="H925" s="152"/>
      <c r="I925" s="505"/>
      <c r="J925" s="139"/>
    </row>
    <row r="926" spans="1:10" ht="13.5" customHeight="1" x14ac:dyDescent="0.2">
      <c r="A926" s="504">
        <v>1073</v>
      </c>
      <c r="B926" s="139" t="s">
        <v>840</v>
      </c>
      <c r="C926" s="501" t="s">
        <v>4205</v>
      </c>
      <c r="D926" s="502" t="s">
        <v>20</v>
      </c>
      <c r="E926" s="256" t="s">
        <v>33</v>
      </c>
      <c r="F926" s="503">
        <v>1975</v>
      </c>
      <c r="G926" s="139"/>
      <c r="H926" s="152"/>
      <c r="I926" s="505"/>
      <c r="J926" s="139"/>
    </row>
    <row r="927" spans="1:10" ht="13.5" customHeight="1" x14ac:dyDescent="0.2">
      <c r="A927" s="504">
        <v>1074</v>
      </c>
      <c r="B927" s="139" t="s">
        <v>841</v>
      </c>
      <c r="C927" s="501" t="s">
        <v>4205</v>
      </c>
      <c r="D927" s="502" t="s">
        <v>20</v>
      </c>
      <c r="E927" s="256" t="s">
        <v>33</v>
      </c>
      <c r="F927" s="503">
        <v>1966</v>
      </c>
      <c r="G927" s="139"/>
      <c r="H927" s="152"/>
      <c r="I927" s="505"/>
      <c r="J927" s="139"/>
    </row>
    <row r="928" spans="1:10" ht="13.5" customHeight="1" x14ac:dyDescent="0.2">
      <c r="A928" s="504">
        <v>1076</v>
      </c>
      <c r="B928" s="139" t="s">
        <v>842</v>
      </c>
      <c r="C928" s="501" t="s">
        <v>4205</v>
      </c>
      <c r="D928" s="502" t="s">
        <v>20</v>
      </c>
      <c r="E928" s="256" t="s">
        <v>23</v>
      </c>
      <c r="F928" s="503">
        <v>1966</v>
      </c>
      <c r="G928" s="139"/>
      <c r="H928" s="152"/>
      <c r="I928" s="505"/>
      <c r="J928" s="139"/>
    </row>
    <row r="929" spans="1:10" ht="13.5" customHeight="1" x14ac:dyDescent="0.2">
      <c r="A929" s="504">
        <v>1077</v>
      </c>
      <c r="B929" s="139" t="s">
        <v>843</v>
      </c>
      <c r="C929" s="501" t="s">
        <v>4205</v>
      </c>
      <c r="D929" s="502" t="s">
        <v>20</v>
      </c>
      <c r="E929" s="256" t="s">
        <v>21</v>
      </c>
      <c r="F929" s="503">
        <v>1962</v>
      </c>
      <c r="G929" s="139"/>
      <c r="H929" s="152"/>
      <c r="I929" s="505"/>
      <c r="J929" s="139"/>
    </row>
    <row r="930" spans="1:10" ht="13.5" customHeight="1" x14ac:dyDescent="0.2">
      <c r="A930" s="504">
        <v>1078</v>
      </c>
      <c r="B930" s="139" t="s">
        <v>844</v>
      </c>
      <c r="C930" s="139" t="s">
        <v>107</v>
      </c>
      <c r="D930" s="502">
        <v>1</v>
      </c>
      <c r="E930" s="256" t="s">
        <v>21</v>
      </c>
      <c r="F930" s="503">
        <v>1962</v>
      </c>
      <c r="G930" s="139" t="s">
        <v>3443</v>
      </c>
      <c r="H930" s="498">
        <v>44408</v>
      </c>
      <c r="I930" s="505">
        <v>1</v>
      </c>
      <c r="J930" s="139"/>
    </row>
    <row r="931" spans="1:10" ht="13.5" customHeight="1" x14ac:dyDescent="0.2">
      <c r="A931" s="504">
        <v>1079</v>
      </c>
      <c r="B931" s="139" t="s">
        <v>845</v>
      </c>
      <c r="C931" s="501" t="s">
        <v>4205</v>
      </c>
      <c r="D931" s="502" t="s">
        <v>20</v>
      </c>
      <c r="E931" s="256" t="s">
        <v>33</v>
      </c>
      <c r="F931" s="503">
        <v>1966</v>
      </c>
      <c r="G931" s="139"/>
      <c r="H931" s="152"/>
      <c r="I931" s="505"/>
      <c r="J931" s="139"/>
    </row>
    <row r="932" spans="1:10" ht="13.5" customHeight="1" x14ac:dyDescent="0.2">
      <c r="A932" s="504">
        <v>1080</v>
      </c>
      <c r="B932" s="139" t="s">
        <v>846</v>
      </c>
      <c r="C932" s="501" t="s">
        <v>4205</v>
      </c>
      <c r="D932" s="502" t="s">
        <v>20</v>
      </c>
      <c r="E932" s="256" t="s">
        <v>4234</v>
      </c>
      <c r="F932" s="503">
        <v>1954</v>
      </c>
      <c r="G932" s="139"/>
      <c r="H932" s="152"/>
      <c r="I932" s="505"/>
      <c r="J932" s="139"/>
    </row>
    <row r="933" spans="1:10" ht="13.5" customHeight="1" x14ac:dyDescent="0.2">
      <c r="A933" s="504">
        <v>1081</v>
      </c>
      <c r="B933" s="139" t="s">
        <v>847</v>
      </c>
      <c r="C933" s="501" t="s">
        <v>4205</v>
      </c>
      <c r="D933" s="502" t="s">
        <v>20</v>
      </c>
      <c r="E933" s="256" t="s">
        <v>23</v>
      </c>
      <c r="F933" s="503">
        <v>1969</v>
      </c>
      <c r="G933" s="139"/>
      <c r="H933" s="152"/>
      <c r="I933" s="505"/>
      <c r="J933" s="139"/>
    </row>
    <row r="934" spans="1:10" ht="13.5" customHeight="1" x14ac:dyDescent="0.2">
      <c r="A934" s="504">
        <v>1082</v>
      </c>
      <c r="B934" s="139" t="s">
        <v>848</v>
      </c>
      <c r="C934" s="501" t="s">
        <v>4205</v>
      </c>
      <c r="D934" s="502" t="s">
        <v>20</v>
      </c>
      <c r="E934" s="256" t="s">
        <v>21</v>
      </c>
      <c r="F934" s="503">
        <v>1956</v>
      </c>
      <c r="G934" s="139"/>
      <c r="H934" s="152"/>
      <c r="I934" s="505"/>
      <c r="J934" s="139"/>
    </row>
    <row r="935" spans="1:10" ht="13.5" customHeight="1" x14ac:dyDescent="0.2">
      <c r="A935" s="504">
        <v>1083</v>
      </c>
      <c r="B935" s="139" t="s">
        <v>849</v>
      </c>
      <c r="C935" s="139" t="s">
        <v>107</v>
      </c>
      <c r="D935" s="502" t="s">
        <v>20</v>
      </c>
      <c r="E935" s="256" t="s">
        <v>21</v>
      </c>
      <c r="F935" s="503">
        <v>1958</v>
      </c>
      <c r="G935" s="139"/>
      <c r="H935" s="152"/>
      <c r="I935" s="505"/>
      <c r="J935" s="139"/>
    </row>
    <row r="936" spans="1:10" ht="13.5" customHeight="1" x14ac:dyDescent="0.2">
      <c r="A936" s="504">
        <v>1084</v>
      </c>
      <c r="B936" s="139" t="s">
        <v>850</v>
      </c>
      <c r="C936" s="501" t="s">
        <v>4205</v>
      </c>
      <c r="D936" s="502" t="s">
        <v>20</v>
      </c>
      <c r="E936" s="256" t="s">
        <v>23</v>
      </c>
      <c r="F936" s="503">
        <v>1969</v>
      </c>
      <c r="G936" s="139"/>
      <c r="H936" s="152"/>
      <c r="I936" s="505"/>
      <c r="J936" s="139"/>
    </row>
    <row r="937" spans="1:10" ht="13.5" customHeight="1" x14ac:dyDescent="0.2">
      <c r="A937" s="504">
        <v>1085</v>
      </c>
      <c r="B937" s="139" t="s">
        <v>851</v>
      </c>
      <c r="C937" s="501" t="s">
        <v>4205</v>
      </c>
      <c r="D937" s="502" t="s">
        <v>20</v>
      </c>
      <c r="E937" s="256" t="s">
        <v>23</v>
      </c>
      <c r="F937" s="503">
        <v>1968</v>
      </c>
      <c r="G937" s="139"/>
      <c r="H937" s="152"/>
      <c r="I937" s="505"/>
      <c r="J937" s="139"/>
    </row>
    <row r="938" spans="1:10" ht="13.5" customHeight="1" x14ac:dyDescent="0.2">
      <c r="A938" s="504">
        <v>1086</v>
      </c>
      <c r="B938" s="139" t="s">
        <v>852</v>
      </c>
      <c r="C938" s="501" t="s">
        <v>4205</v>
      </c>
      <c r="D938" s="502" t="s">
        <v>20</v>
      </c>
      <c r="E938" s="256" t="s">
        <v>23</v>
      </c>
      <c r="F938" s="503">
        <v>1963</v>
      </c>
      <c r="G938" s="139"/>
      <c r="H938" s="152"/>
      <c r="I938" s="505"/>
      <c r="J938" s="139"/>
    </row>
    <row r="939" spans="1:10" ht="13.5" customHeight="1" x14ac:dyDescent="0.2">
      <c r="A939" s="504">
        <v>1087</v>
      </c>
      <c r="B939" s="139" t="s">
        <v>853</v>
      </c>
      <c r="C939" s="501" t="s">
        <v>4205</v>
      </c>
      <c r="D939" s="502" t="s">
        <v>20</v>
      </c>
      <c r="E939" s="256" t="s">
        <v>23</v>
      </c>
      <c r="F939" s="503">
        <v>1969</v>
      </c>
      <c r="G939" s="139"/>
      <c r="H939" s="152"/>
      <c r="I939" s="505"/>
      <c r="J939" s="139"/>
    </row>
    <row r="940" spans="1:10" ht="13.5" customHeight="1" x14ac:dyDescent="0.2">
      <c r="A940" s="504">
        <v>1088</v>
      </c>
      <c r="B940" s="139" t="s">
        <v>854</v>
      </c>
      <c r="C940" s="501" t="s">
        <v>4205</v>
      </c>
      <c r="D940" s="502" t="s">
        <v>20</v>
      </c>
      <c r="E940" s="256" t="s">
        <v>21</v>
      </c>
      <c r="F940" s="503">
        <v>1957</v>
      </c>
      <c r="G940" s="139"/>
      <c r="H940" s="152"/>
      <c r="I940" s="505"/>
      <c r="J940" s="139"/>
    </row>
    <row r="941" spans="1:10" ht="13.5" customHeight="1" x14ac:dyDescent="0.2">
      <c r="A941" s="504">
        <v>1089</v>
      </c>
      <c r="B941" s="139" t="s">
        <v>855</v>
      </c>
      <c r="C941" s="501" t="s">
        <v>4205</v>
      </c>
      <c r="D941" s="502" t="s">
        <v>20</v>
      </c>
      <c r="E941" s="256" t="s">
        <v>33</v>
      </c>
      <c r="F941" s="503">
        <v>1965</v>
      </c>
      <c r="G941" s="139"/>
      <c r="H941" s="152"/>
      <c r="I941" s="505"/>
      <c r="J941" s="139"/>
    </row>
    <row r="942" spans="1:10" ht="13.5" customHeight="1" x14ac:dyDescent="0.2">
      <c r="A942" s="504">
        <v>1090</v>
      </c>
      <c r="B942" s="139" t="s">
        <v>856</v>
      </c>
      <c r="C942" s="501" t="s">
        <v>4205</v>
      </c>
      <c r="D942" s="502" t="s">
        <v>20</v>
      </c>
      <c r="E942" s="256" t="s">
        <v>33</v>
      </c>
      <c r="F942" s="503">
        <v>1964</v>
      </c>
      <c r="G942" s="139"/>
      <c r="H942" s="152"/>
      <c r="I942" s="505"/>
      <c r="J942" s="139"/>
    </row>
    <row r="943" spans="1:10" ht="13.5" customHeight="1" x14ac:dyDescent="0.2">
      <c r="A943" s="504">
        <v>1091</v>
      </c>
      <c r="B943" s="139" t="s">
        <v>857</v>
      </c>
      <c r="C943" s="501" t="s">
        <v>4205</v>
      </c>
      <c r="D943" s="502" t="s">
        <v>20</v>
      </c>
      <c r="E943" s="256" t="s">
        <v>23</v>
      </c>
      <c r="F943" s="503">
        <v>1971</v>
      </c>
      <c r="G943" s="139"/>
      <c r="H943" s="152"/>
      <c r="I943" s="505"/>
      <c r="J943" s="139"/>
    </row>
    <row r="944" spans="1:10" ht="13.5" customHeight="1" x14ac:dyDescent="0.2">
      <c r="A944" s="504">
        <v>1092</v>
      </c>
      <c r="B944" s="139" t="s">
        <v>858</v>
      </c>
      <c r="C944" s="501" t="s">
        <v>4205</v>
      </c>
      <c r="D944" s="502" t="s">
        <v>20</v>
      </c>
      <c r="E944" s="256" t="s">
        <v>23</v>
      </c>
      <c r="F944" s="503">
        <v>1966</v>
      </c>
      <c r="G944" s="139"/>
      <c r="H944" s="152"/>
      <c r="I944" s="505"/>
      <c r="J944" s="139"/>
    </row>
    <row r="945" spans="1:10" ht="13.5" customHeight="1" x14ac:dyDescent="0.2">
      <c r="A945" s="504">
        <v>1093</v>
      </c>
      <c r="B945" s="139" t="s">
        <v>859</v>
      </c>
      <c r="C945" s="501" t="s">
        <v>4205</v>
      </c>
      <c r="D945" s="502" t="s">
        <v>20</v>
      </c>
      <c r="E945" s="256" t="s">
        <v>23</v>
      </c>
      <c r="F945" s="503">
        <v>1969</v>
      </c>
      <c r="G945" s="139"/>
      <c r="H945" s="152"/>
      <c r="I945" s="505"/>
      <c r="J945" s="139"/>
    </row>
    <row r="946" spans="1:10" ht="13.5" customHeight="1" x14ac:dyDescent="0.2">
      <c r="A946" s="504">
        <v>1094</v>
      </c>
      <c r="B946" s="139" t="s">
        <v>860</v>
      </c>
      <c r="C946" s="501" t="s">
        <v>4205</v>
      </c>
      <c r="D946" s="502" t="s">
        <v>20</v>
      </c>
      <c r="E946" s="256" t="s">
        <v>21</v>
      </c>
      <c r="F946" s="503">
        <v>1962</v>
      </c>
      <c r="G946" s="139"/>
      <c r="H946" s="152"/>
      <c r="I946" s="505"/>
      <c r="J946" s="139"/>
    </row>
    <row r="947" spans="1:10" ht="13.5" customHeight="1" x14ac:dyDescent="0.2">
      <c r="A947" s="504">
        <v>1095</v>
      </c>
      <c r="B947" s="139" t="s">
        <v>861</v>
      </c>
      <c r="C947" s="501" t="s">
        <v>4205</v>
      </c>
      <c r="D947" s="502" t="s">
        <v>20</v>
      </c>
      <c r="E947" s="256" t="s">
        <v>23</v>
      </c>
      <c r="F947" s="503">
        <v>1968</v>
      </c>
      <c r="G947" s="139"/>
      <c r="H947" s="152"/>
      <c r="I947" s="505"/>
      <c r="J947" s="139"/>
    </row>
    <row r="948" spans="1:10" ht="13.5" customHeight="1" x14ac:dyDescent="0.2">
      <c r="A948" s="504">
        <v>1096</v>
      </c>
      <c r="B948" s="139" t="s">
        <v>862</v>
      </c>
      <c r="C948" s="501" t="s">
        <v>4205</v>
      </c>
      <c r="D948" s="502" t="s">
        <v>20</v>
      </c>
      <c r="E948" s="256" t="s">
        <v>21</v>
      </c>
      <c r="F948" s="503">
        <v>1953</v>
      </c>
      <c r="G948" s="139"/>
      <c r="H948" s="152"/>
      <c r="I948" s="505"/>
      <c r="J948" s="139"/>
    </row>
    <row r="949" spans="1:10" ht="13.5" customHeight="1" x14ac:dyDescent="0.2">
      <c r="A949" s="504">
        <v>1097</v>
      </c>
      <c r="B949" s="139" t="s">
        <v>863</v>
      </c>
      <c r="C949" s="139" t="s">
        <v>166</v>
      </c>
      <c r="D949" s="502" t="s">
        <v>20</v>
      </c>
      <c r="E949" s="256" t="s">
        <v>21</v>
      </c>
      <c r="F949" s="503">
        <v>1960</v>
      </c>
      <c r="G949" s="139"/>
      <c r="H949" s="152"/>
      <c r="I949" s="505">
        <v>1</v>
      </c>
      <c r="J949" s="139"/>
    </row>
    <row r="950" spans="1:10" ht="13.5" customHeight="1" x14ac:dyDescent="0.2">
      <c r="A950" s="504">
        <v>1098</v>
      </c>
      <c r="B950" s="139" t="s">
        <v>864</v>
      </c>
      <c r="C950" s="139" t="s">
        <v>166</v>
      </c>
      <c r="D950" s="502" t="s">
        <v>76</v>
      </c>
      <c r="E950" s="256" t="s">
        <v>21</v>
      </c>
      <c r="F950" s="503">
        <v>1961</v>
      </c>
      <c r="G950" s="139"/>
      <c r="H950" s="152"/>
      <c r="I950" s="505">
        <v>1</v>
      </c>
      <c r="J950" s="139"/>
    </row>
    <row r="951" spans="1:10" ht="13.5" customHeight="1" x14ac:dyDescent="0.2">
      <c r="A951" s="504">
        <v>1099</v>
      </c>
      <c r="B951" s="139" t="s">
        <v>865</v>
      </c>
      <c r="C951" s="139" t="s">
        <v>166</v>
      </c>
      <c r="D951" s="502">
        <v>2</v>
      </c>
      <c r="E951" s="256" t="s">
        <v>21</v>
      </c>
      <c r="F951" s="503">
        <v>1958</v>
      </c>
      <c r="G951" s="139"/>
      <c r="H951" s="152"/>
      <c r="I951" s="505">
        <v>1</v>
      </c>
      <c r="J951" s="139"/>
    </row>
    <row r="952" spans="1:10" ht="13.5" customHeight="1" x14ac:dyDescent="0.2">
      <c r="A952" s="504">
        <v>1100</v>
      </c>
      <c r="B952" s="139" t="s">
        <v>866</v>
      </c>
      <c r="C952" s="139" t="s">
        <v>166</v>
      </c>
      <c r="D952" s="502" t="s">
        <v>76</v>
      </c>
      <c r="E952" s="256" t="s">
        <v>21</v>
      </c>
      <c r="F952" s="503">
        <v>1956</v>
      </c>
      <c r="G952" s="139"/>
      <c r="H952" s="152"/>
      <c r="I952" s="505">
        <v>1</v>
      </c>
      <c r="J952" s="139"/>
    </row>
    <row r="953" spans="1:10" ht="13.5" customHeight="1" x14ac:dyDescent="0.2">
      <c r="A953" s="504">
        <v>1101</v>
      </c>
      <c r="B953" s="139" t="s">
        <v>867</v>
      </c>
      <c r="C953" s="139" t="s">
        <v>166</v>
      </c>
      <c r="D953" s="502">
        <v>5</v>
      </c>
      <c r="E953" s="256" t="s">
        <v>21</v>
      </c>
      <c r="F953" s="503">
        <v>1960</v>
      </c>
      <c r="G953" s="139"/>
      <c r="H953" s="152"/>
      <c r="I953" s="505">
        <v>1</v>
      </c>
      <c r="J953" s="139"/>
    </row>
    <row r="954" spans="1:10" ht="13.5" customHeight="1" x14ac:dyDescent="0.2">
      <c r="A954" s="504">
        <v>1102</v>
      </c>
      <c r="B954" s="139" t="s">
        <v>868</v>
      </c>
      <c r="C954" s="139" t="s">
        <v>166</v>
      </c>
      <c r="D954" s="502" t="s">
        <v>76</v>
      </c>
      <c r="E954" s="256" t="s">
        <v>23</v>
      </c>
      <c r="F954" s="503">
        <v>1968</v>
      </c>
      <c r="G954" s="139"/>
      <c r="H954" s="152"/>
      <c r="I954" s="505">
        <v>1</v>
      </c>
      <c r="J954" s="139"/>
    </row>
    <row r="955" spans="1:10" ht="13.5" customHeight="1" x14ac:dyDescent="0.2">
      <c r="A955" s="504">
        <v>1103</v>
      </c>
      <c r="B955" s="139" t="s">
        <v>869</v>
      </c>
      <c r="C955" s="501" t="s">
        <v>4205</v>
      </c>
      <c r="D955" s="502" t="s">
        <v>20</v>
      </c>
      <c r="E955" s="256" t="s">
        <v>23</v>
      </c>
      <c r="F955" s="503">
        <v>1967</v>
      </c>
      <c r="G955" s="139"/>
      <c r="H955" s="152"/>
      <c r="I955" s="505"/>
      <c r="J955" s="139"/>
    </row>
    <row r="956" spans="1:10" ht="13.5" customHeight="1" x14ac:dyDescent="0.2">
      <c r="A956" s="504">
        <v>1104</v>
      </c>
      <c r="B956" s="139" t="s">
        <v>870</v>
      </c>
      <c r="C956" s="501" t="s">
        <v>4205</v>
      </c>
      <c r="D956" s="502" t="s">
        <v>20</v>
      </c>
      <c r="E956" s="256" t="s">
        <v>23</v>
      </c>
      <c r="F956" s="503">
        <v>1970</v>
      </c>
      <c r="G956" s="139"/>
      <c r="H956" s="152"/>
      <c r="I956" s="505"/>
      <c r="J956" s="139"/>
    </row>
    <row r="957" spans="1:10" ht="13.5" customHeight="1" x14ac:dyDescent="0.2">
      <c r="A957" s="504">
        <v>1105</v>
      </c>
      <c r="B957" s="139" t="s">
        <v>871</v>
      </c>
      <c r="C957" s="501" t="s">
        <v>4205</v>
      </c>
      <c r="D957" s="502" t="s">
        <v>20</v>
      </c>
      <c r="E957" s="256" t="s">
        <v>21</v>
      </c>
      <c r="F957" s="503">
        <v>1962</v>
      </c>
      <c r="G957" s="139"/>
      <c r="H957" s="152"/>
      <c r="I957" s="505"/>
      <c r="J957" s="139"/>
    </row>
    <row r="958" spans="1:10" ht="13.5" customHeight="1" x14ac:dyDescent="0.2">
      <c r="A958" s="504">
        <v>1106</v>
      </c>
      <c r="B958" s="139" t="s">
        <v>872</v>
      </c>
      <c r="C958" s="501" t="s">
        <v>4205</v>
      </c>
      <c r="D958" s="502" t="s">
        <v>20</v>
      </c>
      <c r="E958" s="256" t="s">
        <v>23</v>
      </c>
      <c r="F958" s="503">
        <v>1971</v>
      </c>
      <c r="G958" s="139"/>
      <c r="H958" s="152"/>
      <c r="I958" s="505"/>
      <c r="J958" s="139"/>
    </row>
    <row r="959" spans="1:10" ht="13.5" customHeight="1" x14ac:dyDescent="0.2">
      <c r="A959" s="504">
        <v>1107</v>
      </c>
      <c r="B959" s="139" t="s">
        <v>873</v>
      </c>
      <c r="C959" s="501" t="s">
        <v>4205</v>
      </c>
      <c r="D959" s="502" t="s">
        <v>20</v>
      </c>
      <c r="E959" s="256" t="s">
        <v>4234</v>
      </c>
      <c r="F959" s="503">
        <v>1951</v>
      </c>
      <c r="G959" s="139"/>
      <c r="H959" s="152"/>
      <c r="I959" s="505"/>
      <c r="J959" s="139"/>
    </row>
    <row r="960" spans="1:10" ht="13.5" customHeight="1" x14ac:dyDescent="0.2">
      <c r="A960" s="504">
        <v>1108</v>
      </c>
      <c r="B960" s="139" t="s">
        <v>874</v>
      </c>
      <c r="C960" s="501" t="s">
        <v>4205</v>
      </c>
      <c r="D960" s="502" t="s">
        <v>20</v>
      </c>
      <c r="E960" s="256" t="s">
        <v>33</v>
      </c>
      <c r="F960" s="503">
        <v>1971</v>
      </c>
      <c r="G960" s="139"/>
      <c r="H960" s="152"/>
      <c r="I960" s="505"/>
      <c r="J960" s="139"/>
    </row>
    <row r="961" spans="1:10" ht="13.5" customHeight="1" x14ac:dyDescent="0.2">
      <c r="A961" s="504">
        <v>1109</v>
      </c>
      <c r="B961" s="139" t="s">
        <v>875</v>
      </c>
      <c r="C961" s="501" t="s">
        <v>4205</v>
      </c>
      <c r="D961" s="502" t="s">
        <v>20</v>
      </c>
      <c r="E961" s="256" t="s">
        <v>21</v>
      </c>
      <c r="F961" s="503">
        <v>1951</v>
      </c>
      <c r="G961" s="139"/>
      <c r="H961" s="152"/>
      <c r="I961" s="505"/>
      <c r="J961" s="139"/>
    </row>
    <row r="962" spans="1:10" ht="13.5" customHeight="1" x14ac:dyDescent="0.2">
      <c r="A962" s="504">
        <v>1110</v>
      </c>
      <c r="B962" s="139" t="s">
        <v>876</v>
      </c>
      <c r="C962" s="501" t="s">
        <v>4205</v>
      </c>
      <c r="D962" s="502" t="s">
        <v>20</v>
      </c>
      <c r="E962" s="256" t="s">
        <v>23</v>
      </c>
      <c r="F962" s="503">
        <v>1967</v>
      </c>
      <c r="G962" s="139"/>
      <c r="H962" s="152"/>
      <c r="I962" s="505"/>
      <c r="J962" s="139"/>
    </row>
    <row r="963" spans="1:10" ht="13.5" customHeight="1" x14ac:dyDescent="0.2">
      <c r="A963" s="504">
        <v>1111</v>
      </c>
      <c r="B963" s="139" t="s">
        <v>877</v>
      </c>
      <c r="C963" s="501" t="s">
        <v>4205</v>
      </c>
      <c r="D963" s="502" t="s">
        <v>20</v>
      </c>
      <c r="E963" s="256" t="s">
        <v>23</v>
      </c>
      <c r="F963" s="503">
        <v>1968</v>
      </c>
      <c r="G963" s="139"/>
      <c r="H963" s="152"/>
      <c r="I963" s="505"/>
      <c r="J963" s="139"/>
    </row>
    <row r="964" spans="1:10" ht="13.5" customHeight="1" x14ac:dyDescent="0.2">
      <c r="A964" s="504">
        <v>1112</v>
      </c>
      <c r="B964" s="139" t="s">
        <v>878</v>
      </c>
      <c r="C964" s="501" t="s">
        <v>4205</v>
      </c>
      <c r="D964" s="502" t="s">
        <v>20</v>
      </c>
      <c r="E964" s="256" t="s">
        <v>21</v>
      </c>
      <c r="F964" s="503">
        <v>1952</v>
      </c>
      <c r="G964" s="139"/>
      <c r="H964" s="152"/>
      <c r="I964" s="505"/>
      <c r="J964" s="139"/>
    </row>
    <row r="965" spans="1:10" ht="13.5" customHeight="1" x14ac:dyDescent="0.2">
      <c r="A965" s="504">
        <v>1113</v>
      </c>
      <c r="B965" s="139" t="s">
        <v>3749</v>
      </c>
      <c r="C965" s="139" t="s">
        <v>4084</v>
      </c>
      <c r="D965" s="502">
        <v>3</v>
      </c>
      <c r="E965" s="256" t="s">
        <v>23</v>
      </c>
      <c r="F965" s="503">
        <v>1975</v>
      </c>
      <c r="G965" s="152"/>
      <c r="H965" s="498"/>
      <c r="I965" s="505">
        <v>1</v>
      </c>
      <c r="J965" s="139"/>
    </row>
    <row r="966" spans="1:10" ht="13.5" customHeight="1" x14ac:dyDescent="0.2">
      <c r="A966" s="504">
        <v>1114</v>
      </c>
      <c r="B966" s="139" t="s">
        <v>879</v>
      </c>
      <c r="C966" s="501" t="s">
        <v>4205</v>
      </c>
      <c r="D966" s="502" t="s">
        <v>20</v>
      </c>
      <c r="E966" s="256" t="s">
        <v>23</v>
      </c>
      <c r="F966" s="503">
        <v>1973</v>
      </c>
      <c r="G966" s="139"/>
      <c r="H966" s="152"/>
      <c r="I966" s="505"/>
      <c r="J966" s="139"/>
    </row>
    <row r="967" spans="1:10" ht="13.5" customHeight="1" x14ac:dyDescent="0.2">
      <c r="A967" s="504">
        <v>1115</v>
      </c>
      <c r="B967" s="139" t="s">
        <v>881</v>
      </c>
      <c r="C967" s="501" t="s">
        <v>4205</v>
      </c>
      <c r="D967" s="502" t="s">
        <v>20</v>
      </c>
      <c r="E967" s="256" t="s">
        <v>23</v>
      </c>
      <c r="F967" s="503">
        <v>1969</v>
      </c>
      <c r="G967" s="139"/>
      <c r="H967" s="152"/>
      <c r="I967" s="505"/>
      <c r="J967" s="139"/>
    </row>
    <row r="968" spans="1:10" ht="13.5" customHeight="1" x14ac:dyDescent="0.2">
      <c r="A968" s="504">
        <v>1117</v>
      </c>
      <c r="B968" s="139" t="s">
        <v>882</v>
      </c>
      <c r="C968" s="501" t="s">
        <v>4205</v>
      </c>
      <c r="D968" s="502" t="s">
        <v>20</v>
      </c>
      <c r="E968" s="256" t="s">
        <v>23</v>
      </c>
      <c r="F968" s="503">
        <v>1971</v>
      </c>
      <c r="G968" s="139"/>
      <c r="H968" s="152"/>
      <c r="I968" s="505"/>
      <c r="J968" s="139"/>
    </row>
    <row r="969" spans="1:10" ht="13.5" customHeight="1" x14ac:dyDescent="0.2">
      <c r="A969" s="504">
        <v>1118</v>
      </c>
      <c r="B969" s="139" t="s">
        <v>883</v>
      </c>
      <c r="C969" s="501" t="s">
        <v>4205</v>
      </c>
      <c r="D969" s="502" t="s">
        <v>20</v>
      </c>
      <c r="E969" s="256" t="s">
        <v>23</v>
      </c>
      <c r="F969" s="503">
        <v>1971</v>
      </c>
      <c r="G969" s="139"/>
      <c r="H969" s="152"/>
      <c r="I969" s="505"/>
      <c r="J969" s="139"/>
    </row>
    <row r="970" spans="1:10" ht="13.5" customHeight="1" x14ac:dyDescent="0.2">
      <c r="A970" s="504">
        <v>1119</v>
      </c>
      <c r="B970" s="139" t="s">
        <v>884</v>
      </c>
      <c r="C970" s="501" t="s">
        <v>4205</v>
      </c>
      <c r="D970" s="502" t="s">
        <v>20</v>
      </c>
      <c r="E970" s="256" t="s">
        <v>23</v>
      </c>
      <c r="F970" s="503">
        <v>1970</v>
      </c>
      <c r="G970" s="139"/>
      <c r="H970" s="152"/>
      <c r="I970" s="505"/>
      <c r="J970" s="139"/>
    </row>
    <row r="971" spans="1:10" ht="13.5" customHeight="1" x14ac:dyDescent="0.2">
      <c r="A971" s="504">
        <v>1120</v>
      </c>
      <c r="B971" s="139" t="s">
        <v>885</v>
      </c>
      <c r="C971" s="501" t="s">
        <v>4205</v>
      </c>
      <c r="D971" s="502" t="s">
        <v>20</v>
      </c>
      <c r="E971" s="256" t="s">
        <v>23</v>
      </c>
      <c r="F971" s="503">
        <v>1971</v>
      </c>
      <c r="G971" s="139"/>
      <c r="H971" s="152"/>
      <c r="I971" s="505"/>
      <c r="J971" s="139"/>
    </row>
    <row r="972" spans="1:10" ht="13.5" customHeight="1" x14ac:dyDescent="0.2">
      <c r="A972" s="504">
        <v>1121</v>
      </c>
      <c r="B972" s="139" t="s">
        <v>886</v>
      </c>
      <c r="C972" s="501" t="s">
        <v>4205</v>
      </c>
      <c r="D972" s="502" t="s">
        <v>20</v>
      </c>
      <c r="E972" s="256" t="s">
        <v>23</v>
      </c>
      <c r="F972" s="503">
        <v>1971</v>
      </c>
      <c r="G972" s="139"/>
      <c r="H972" s="152"/>
      <c r="I972" s="505"/>
      <c r="J972" s="139"/>
    </row>
    <row r="973" spans="1:10" ht="13.5" customHeight="1" x14ac:dyDescent="0.2">
      <c r="A973" s="504">
        <v>1122</v>
      </c>
      <c r="B973" s="139" t="s">
        <v>887</v>
      </c>
      <c r="C973" s="501" t="s">
        <v>4205</v>
      </c>
      <c r="D973" s="502" t="s">
        <v>20</v>
      </c>
      <c r="E973" s="256" t="s">
        <v>23</v>
      </c>
      <c r="F973" s="503">
        <v>1969</v>
      </c>
      <c r="G973" s="139"/>
      <c r="H973" s="152"/>
      <c r="I973" s="505"/>
      <c r="J973" s="139"/>
    </row>
    <row r="974" spans="1:10" ht="13.5" customHeight="1" x14ac:dyDescent="0.2">
      <c r="A974" s="504">
        <v>1123</v>
      </c>
      <c r="B974" s="139" t="s">
        <v>888</v>
      </c>
      <c r="C974" s="501" t="s">
        <v>4205</v>
      </c>
      <c r="D974" s="502" t="s">
        <v>20</v>
      </c>
      <c r="E974" s="256" t="s">
        <v>23</v>
      </c>
      <c r="F974" s="503">
        <v>1968</v>
      </c>
      <c r="G974" s="139"/>
      <c r="H974" s="152"/>
      <c r="I974" s="505"/>
      <c r="J974" s="139"/>
    </row>
    <row r="975" spans="1:10" ht="13.5" customHeight="1" x14ac:dyDescent="0.2">
      <c r="A975" s="504">
        <v>1124</v>
      </c>
      <c r="B975" s="139" t="s">
        <v>889</v>
      </c>
      <c r="C975" s="501" t="s">
        <v>4205</v>
      </c>
      <c r="D975" s="502" t="s">
        <v>20</v>
      </c>
      <c r="E975" s="256" t="s">
        <v>23</v>
      </c>
      <c r="F975" s="503">
        <v>1968</v>
      </c>
      <c r="G975" s="139"/>
      <c r="H975" s="152"/>
      <c r="I975" s="505"/>
      <c r="J975" s="139"/>
    </row>
    <row r="976" spans="1:10" ht="13.5" customHeight="1" x14ac:dyDescent="0.2">
      <c r="A976" s="504">
        <v>1125</v>
      </c>
      <c r="B976" s="139" t="s">
        <v>890</v>
      </c>
      <c r="C976" s="501" t="s">
        <v>4205</v>
      </c>
      <c r="D976" s="502" t="s">
        <v>20</v>
      </c>
      <c r="E976" s="256" t="s">
        <v>23</v>
      </c>
      <c r="F976" s="503">
        <v>1970</v>
      </c>
      <c r="G976" s="139"/>
      <c r="H976" s="152"/>
      <c r="I976" s="505"/>
      <c r="J976" s="139"/>
    </row>
    <row r="977" spans="1:10" ht="13.5" customHeight="1" x14ac:dyDescent="0.2">
      <c r="A977" s="504">
        <v>1126</v>
      </c>
      <c r="B977" s="139" t="s">
        <v>891</v>
      </c>
      <c r="C977" s="501" t="s">
        <v>4205</v>
      </c>
      <c r="D977" s="502" t="s">
        <v>20</v>
      </c>
      <c r="E977" s="256" t="s">
        <v>23</v>
      </c>
      <c r="F977" s="503">
        <v>1970</v>
      </c>
      <c r="G977" s="139"/>
      <c r="H977" s="152"/>
      <c r="I977" s="505"/>
      <c r="J977" s="139"/>
    </row>
    <row r="978" spans="1:10" ht="13.5" customHeight="1" x14ac:dyDescent="0.2">
      <c r="A978" s="504">
        <v>1127</v>
      </c>
      <c r="B978" s="139" t="s">
        <v>892</v>
      </c>
      <c r="C978" s="501" t="s">
        <v>4205</v>
      </c>
      <c r="D978" s="502" t="s">
        <v>20</v>
      </c>
      <c r="E978" s="256" t="s">
        <v>23</v>
      </c>
      <c r="F978" s="503">
        <v>1967</v>
      </c>
      <c r="G978" s="139"/>
      <c r="H978" s="152"/>
      <c r="I978" s="505"/>
      <c r="J978" s="139"/>
    </row>
    <row r="979" spans="1:10" ht="13.5" customHeight="1" x14ac:dyDescent="0.2">
      <c r="A979" s="504">
        <v>1128</v>
      </c>
      <c r="B979" s="139" t="s">
        <v>893</v>
      </c>
      <c r="C979" s="501" t="s">
        <v>4205</v>
      </c>
      <c r="D979" s="502" t="s">
        <v>20</v>
      </c>
      <c r="E979" s="256" t="s">
        <v>23</v>
      </c>
      <c r="F979" s="503">
        <v>1966</v>
      </c>
      <c r="G979" s="139"/>
      <c r="H979" s="152"/>
      <c r="I979" s="505"/>
      <c r="J979" s="139"/>
    </row>
    <row r="980" spans="1:10" ht="13.5" customHeight="1" x14ac:dyDescent="0.2">
      <c r="A980" s="504">
        <v>1129</v>
      </c>
      <c r="B980" s="139" t="s">
        <v>894</v>
      </c>
      <c r="C980" s="501" t="s">
        <v>4205</v>
      </c>
      <c r="D980" s="502" t="s">
        <v>20</v>
      </c>
      <c r="E980" s="256" t="s">
        <v>23</v>
      </c>
      <c r="F980" s="503">
        <v>1964</v>
      </c>
      <c r="G980" s="139"/>
      <c r="H980" s="152"/>
      <c r="I980" s="505"/>
      <c r="J980" s="139"/>
    </row>
    <row r="981" spans="1:10" ht="13.5" customHeight="1" x14ac:dyDescent="0.2">
      <c r="A981" s="504">
        <v>1130</v>
      </c>
      <c r="B981" s="139" t="s">
        <v>895</v>
      </c>
      <c r="C981" s="501" t="s">
        <v>4205</v>
      </c>
      <c r="D981" s="502" t="s">
        <v>20</v>
      </c>
      <c r="E981" s="256" t="s">
        <v>23</v>
      </c>
      <c r="F981" s="503">
        <v>1969</v>
      </c>
      <c r="G981" s="139"/>
      <c r="H981" s="152"/>
      <c r="I981" s="505"/>
      <c r="J981" s="139"/>
    </row>
    <row r="982" spans="1:10" ht="13.5" customHeight="1" x14ac:dyDescent="0.2">
      <c r="A982" s="504">
        <v>1131</v>
      </c>
      <c r="B982" s="139" t="s">
        <v>896</v>
      </c>
      <c r="C982" s="501" t="s">
        <v>4205</v>
      </c>
      <c r="D982" s="502" t="s">
        <v>20</v>
      </c>
      <c r="E982" s="256" t="s">
        <v>21</v>
      </c>
      <c r="F982" s="503">
        <v>1960</v>
      </c>
      <c r="G982" s="139"/>
      <c r="H982" s="152"/>
      <c r="I982" s="505"/>
      <c r="J982" s="139"/>
    </row>
    <row r="983" spans="1:10" ht="13.5" customHeight="1" x14ac:dyDescent="0.2">
      <c r="A983" s="504">
        <v>1132</v>
      </c>
      <c r="B983" s="139" t="s">
        <v>897</v>
      </c>
      <c r="C983" s="501" t="s">
        <v>4205</v>
      </c>
      <c r="D983" s="502" t="s">
        <v>20</v>
      </c>
      <c r="E983" s="256" t="s">
        <v>23</v>
      </c>
      <c r="F983" s="503">
        <v>1969</v>
      </c>
      <c r="G983" s="139"/>
      <c r="H983" s="152"/>
      <c r="I983" s="505"/>
      <c r="J983" s="139"/>
    </row>
    <row r="984" spans="1:10" ht="13.5" customHeight="1" x14ac:dyDescent="0.2">
      <c r="A984" s="504">
        <v>1133</v>
      </c>
      <c r="B984" s="139" t="s">
        <v>898</v>
      </c>
      <c r="C984" s="139" t="s">
        <v>166</v>
      </c>
      <c r="D984" s="502" t="s">
        <v>20</v>
      </c>
      <c r="E984" s="256" t="s">
        <v>21</v>
      </c>
      <c r="F984" s="503">
        <v>1960</v>
      </c>
      <c r="G984" s="139"/>
      <c r="H984" s="152"/>
      <c r="I984" s="505">
        <v>1</v>
      </c>
      <c r="J984" s="139"/>
    </row>
    <row r="985" spans="1:10" ht="13.5" customHeight="1" x14ac:dyDescent="0.2">
      <c r="A985" s="504">
        <v>1134</v>
      </c>
      <c r="B985" s="139" t="s">
        <v>899</v>
      </c>
      <c r="C985" s="139" t="s">
        <v>166</v>
      </c>
      <c r="D985" s="502">
        <v>1</v>
      </c>
      <c r="E985" s="256" t="s">
        <v>21</v>
      </c>
      <c r="F985" s="503">
        <v>1957</v>
      </c>
      <c r="G985" s="139"/>
      <c r="H985" s="152"/>
      <c r="I985" s="505">
        <v>1</v>
      </c>
      <c r="J985" s="139"/>
    </row>
    <row r="986" spans="1:10" ht="13.5" customHeight="1" x14ac:dyDescent="0.2">
      <c r="A986" s="504">
        <v>1135</v>
      </c>
      <c r="B986" s="139" t="s">
        <v>900</v>
      </c>
      <c r="C986" s="139" t="s">
        <v>166</v>
      </c>
      <c r="D986" s="502" t="s">
        <v>20</v>
      </c>
      <c r="E986" s="256" t="s">
        <v>21</v>
      </c>
      <c r="F986" s="503">
        <v>1962</v>
      </c>
      <c r="G986" s="139"/>
      <c r="H986" s="152"/>
      <c r="I986" s="505">
        <v>1</v>
      </c>
      <c r="J986" s="139"/>
    </row>
    <row r="987" spans="1:10" ht="13.5" customHeight="1" x14ac:dyDescent="0.2">
      <c r="A987" s="504">
        <v>1136</v>
      </c>
      <c r="B987" s="139" t="s">
        <v>901</v>
      </c>
      <c r="C987" s="139" t="s">
        <v>166</v>
      </c>
      <c r="D987" s="502" t="s">
        <v>20</v>
      </c>
      <c r="E987" s="256" t="s">
        <v>21</v>
      </c>
      <c r="F987" s="503">
        <v>1956</v>
      </c>
      <c r="G987" s="139"/>
      <c r="H987" s="152"/>
      <c r="I987" s="505">
        <v>1</v>
      </c>
      <c r="J987" s="139"/>
    </row>
    <row r="988" spans="1:10" ht="13.5" customHeight="1" x14ac:dyDescent="0.2">
      <c r="A988" s="504">
        <v>1137</v>
      </c>
      <c r="B988" s="139" t="s">
        <v>902</v>
      </c>
      <c r="C988" s="501" t="s">
        <v>4205</v>
      </c>
      <c r="D988" s="502" t="s">
        <v>20</v>
      </c>
      <c r="E988" s="256" t="s">
        <v>33</v>
      </c>
      <c r="F988" s="503">
        <v>1963</v>
      </c>
      <c r="G988" s="139"/>
      <c r="H988" s="152"/>
      <c r="I988" s="505"/>
      <c r="J988" s="139"/>
    </row>
    <row r="989" spans="1:10" ht="13.5" customHeight="1" x14ac:dyDescent="0.2">
      <c r="A989" s="504">
        <v>1138</v>
      </c>
      <c r="B989" s="139" t="s">
        <v>903</v>
      </c>
      <c r="C989" s="501" t="s">
        <v>4205</v>
      </c>
      <c r="D989" s="502" t="s">
        <v>20</v>
      </c>
      <c r="E989" s="256" t="s">
        <v>23</v>
      </c>
      <c r="F989" s="503">
        <v>1972</v>
      </c>
      <c r="G989" s="139"/>
      <c r="H989" s="152"/>
      <c r="I989" s="505"/>
      <c r="J989" s="139"/>
    </row>
    <row r="990" spans="1:10" ht="13.5" customHeight="1" x14ac:dyDescent="0.2">
      <c r="A990" s="504">
        <v>1139</v>
      </c>
      <c r="B990" s="139" t="s">
        <v>904</v>
      </c>
      <c r="C990" s="501" t="s">
        <v>4205</v>
      </c>
      <c r="D990" s="502" t="s">
        <v>20</v>
      </c>
      <c r="E990" s="256" t="s">
        <v>23</v>
      </c>
      <c r="F990" s="503">
        <v>1974</v>
      </c>
      <c r="G990" s="139"/>
      <c r="H990" s="152"/>
      <c r="I990" s="505"/>
      <c r="J990" s="139"/>
    </row>
    <row r="991" spans="1:10" ht="13.5" customHeight="1" x14ac:dyDescent="0.2">
      <c r="A991" s="504">
        <v>1140</v>
      </c>
      <c r="B991" s="139" t="s">
        <v>905</v>
      </c>
      <c r="C991" s="501" t="s">
        <v>4205</v>
      </c>
      <c r="D991" s="502" t="s">
        <v>20</v>
      </c>
      <c r="E991" s="256" t="s">
        <v>23</v>
      </c>
      <c r="F991" s="503">
        <v>1972</v>
      </c>
      <c r="G991" s="139"/>
      <c r="H991" s="152"/>
      <c r="I991" s="505"/>
      <c r="J991" s="139"/>
    </row>
    <row r="992" spans="1:10" ht="13.5" customHeight="1" x14ac:dyDescent="0.2">
      <c r="A992" s="504">
        <v>1141</v>
      </c>
      <c r="B992" s="139" t="s">
        <v>906</v>
      </c>
      <c r="C992" s="501" t="s">
        <v>4205</v>
      </c>
      <c r="D992" s="502" t="s">
        <v>20</v>
      </c>
      <c r="E992" s="256" t="s">
        <v>23</v>
      </c>
      <c r="F992" s="503">
        <v>1970</v>
      </c>
      <c r="G992" s="139"/>
      <c r="H992" s="152"/>
      <c r="I992" s="505"/>
      <c r="J992" s="139"/>
    </row>
    <row r="993" spans="1:10" ht="13.5" customHeight="1" x14ac:dyDescent="0.2">
      <c r="A993" s="504">
        <v>1142</v>
      </c>
      <c r="B993" s="139" t="s">
        <v>907</v>
      </c>
      <c r="C993" s="501" t="s">
        <v>4205</v>
      </c>
      <c r="D993" s="502" t="s">
        <v>20</v>
      </c>
      <c r="E993" s="256" t="s">
        <v>21</v>
      </c>
      <c r="F993" s="503">
        <v>1961</v>
      </c>
      <c r="G993" s="139"/>
      <c r="H993" s="152"/>
      <c r="I993" s="505"/>
      <c r="J993" s="139"/>
    </row>
    <row r="994" spans="1:10" ht="13.5" customHeight="1" x14ac:dyDescent="0.2">
      <c r="A994" s="504">
        <v>1143</v>
      </c>
      <c r="B994" s="139" t="s">
        <v>908</v>
      </c>
      <c r="C994" s="501" t="s">
        <v>4205</v>
      </c>
      <c r="D994" s="502" t="s">
        <v>20</v>
      </c>
      <c r="E994" s="256" t="s">
        <v>21</v>
      </c>
      <c r="F994" s="503">
        <v>1954</v>
      </c>
      <c r="G994" s="139"/>
      <c r="H994" s="152"/>
      <c r="I994" s="505"/>
      <c r="J994" s="139"/>
    </row>
    <row r="995" spans="1:10" ht="13.5" customHeight="1" x14ac:dyDescent="0.2">
      <c r="A995" s="504">
        <v>1144</v>
      </c>
      <c r="B995" s="139" t="s">
        <v>909</v>
      </c>
      <c r="C995" s="501" t="s">
        <v>4205</v>
      </c>
      <c r="D995" s="502" t="s">
        <v>20</v>
      </c>
      <c r="E995" s="256" t="s">
        <v>23</v>
      </c>
      <c r="F995" s="503">
        <v>1964</v>
      </c>
      <c r="G995" s="139"/>
      <c r="H995" s="152"/>
      <c r="I995" s="505"/>
      <c r="J995" s="139"/>
    </row>
    <row r="996" spans="1:10" ht="13.5" customHeight="1" x14ac:dyDescent="0.2">
      <c r="A996" s="504">
        <v>1145</v>
      </c>
      <c r="B996" s="139" t="s">
        <v>910</v>
      </c>
      <c r="C996" s="139" t="s">
        <v>911</v>
      </c>
      <c r="D996" s="502" t="s">
        <v>20</v>
      </c>
      <c r="E996" s="256" t="s">
        <v>23</v>
      </c>
      <c r="F996" s="503">
        <v>1971</v>
      </c>
      <c r="G996" s="139"/>
      <c r="H996" s="152"/>
      <c r="I996" s="505">
        <v>1</v>
      </c>
      <c r="J996" s="139"/>
    </row>
    <row r="997" spans="1:10" ht="13.5" customHeight="1" x14ac:dyDescent="0.2">
      <c r="A997" s="504">
        <v>1146</v>
      </c>
      <c r="B997" s="139" t="s">
        <v>912</v>
      </c>
      <c r="C997" s="501" t="s">
        <v>4205</v>
      </c>
      <c r="D997" s="502" t="s">
        <v>20</v>
      </c>
      <c r="E997" s="256" t="s">
        <v>23</v>
      </c>
      <c r="F997" s="503">
        <v>1975</v>
      </c>
      <c r="G997" s="139"/>
      <c r="H997" s="152"/>
      <c r="I997" s="505"/>
      <c r="J997" s="139"/>
    </row>
    <row r="998" spans="1:10" ht="13.5" customHeight="1" x14ac:dyDescent="0.2">
      <c r="A998" s="504">
        <v>1147</v>
      </c>
      <c r="B998" s="139" t="s">
        <v>913</v>
      </c>
      <c r="C998" s="501" t="s">
        <v>4205</v>
      </c>
      <c r="D998" s="502" t="s">
        <v>20</v>
      </c>
      <c r="E998" s="256" t="s">
        <v>21</v>
      </c>
      <c r="F998" s="503">
        <v>1955</v>
      </c>
      <c r="G998" s="139"/>
      <c r="H998" s="152"/>
      <c r="I998" s="505"/>
      <c r="J998" s="139"/>
    </row>
    <row r="999" spans="1:10" ht="13.5" customHeight="1" x14ac:dyDescent="0.2">
      <c r="A999" s="504">
        <v>1148</v>
      </c>
      <c r="B999" s="139" t="s">
        <v>914</v>
      </c>
      <c r="C999" s="139" t="s">
        <v>4084</v>
      </c>
      <c r="D999" s="502" t="s">
        <v>20</v>
      </c>
      <c r="E999" s="256" t="s">
        <v>4234</v>
      </c>
      <c r="F999" s="503">
        <v>1954</v>
      </c>
      <c r="G999" s="139"/>
      <c r="H999" s="152"/>
      <c r="I999" s="505">
        <v>1</v>
      </c>
      <c r="J999" s="139"/>
    </row>
    <row r="1000" spans="1:10" ht="13.5" customHeight="1" x14ac:dyDescent="0.2">
      <c r="A1000" s="504">
        <v>1149</v>
      </c>
      <c r="B1000" s="139" t="s">
        <v>915</v>
      </c>
      <c r="C1000" s="139" t="s">
        <v>166</v>
      </c>
      <c r="D1000" s="502" t="s">
        <v>20</v>
      </c>
      <c r="E1000" s="256" t="s">
        <v>23</v>
      </c>
      <c r="F1000" s="503">
        <v>1975</v>
      </c>
      <c r="G1000" s="139"/>
      <c r="H1000" s="152"/>
      <c r="I1000" s="505">
        <v>1</v>
      </c>
      <c r="J1000" s="139"/>
    </row>
    <row r="1001" spans="1:10" ht="13.5" customHeight="1" x14ac:dyDescent="0.2">
      <c r="A1001" s="504">
        <v>1150</v>
      </c>
      <c r="B1001" s="139" t="s">
        <v>916</v>
      </c>
      <c r="C1001" s="139" t="s">
        <v>3443</v>
      </c>
      <c r="D1001" s="502">
        <v>2</v>
      </c>
      <c r="E1001" s="256" t="s">
        <v>23</v>
      </c>
      <c r="F1001" s="503">
        <v>1966</v>
      </c>
      <c r="G1001" s="139"/>
      <c r="H1001" s="498"/>
      <c r="I1001" s="505">
        <v>1</v>
      </c>
      <c r="J1001" s="139"/>
    </row>
    <row r="1002" spans="1:10" ht="13.5" customHeight="1" x14ac:dyDescent="0.2">
      <c r="A1002" s="504">
        <v>1151</v>
      </c>
      <c r="B1002" s="139" t="s">
        <v>917</v>
      </c>
      <c r="C1002" s="501" t="s">
        <v>4205</v>
      </c>
      <c r="D1002" s="502" t="s">
        <v>20</v>
      </c>
      <c r="E1002" s="256" t="s">
        <v>21</v>
      </c>
      <c r="F1002" s="503">
        <v>1962</v>
      </c>
      <c r="G1002" s="139"/>
      <c r="H1002" s="152"/>
      <c r="I1002" s="505"/>
      <c r="J1002" s="139"/>
    </row>
    <row r="1003" spans="1:10" ht="13.5" customHeight="1" x14ac:dyDescent="0.2">
      <c r="A1003" s="504">
        <v>1152</v>
      </c>
      <c r="B1003" s="139" t="s">
        <v>918</v>
      </c>
      <c r="C1003" s="501" t="s">
        <v>4205</v>
      </c>
      <c r="D1003" s="502" t="s">
        <v>20</v>
      </c>
      <c r="E1003" s="256" t="s">
        <v>23</v>
      </c>
      <c r="F1003" s="503">
        <v>1971</v>
      </c>
      <c r="G1003" s="139"/>
      <c r="H1003" s="152"/>
      <c r="I1003" s="505"/>
      <c r="J1003" s="139"/>
    </row>
    <row r="1004" spans="1:10" ht="13.5" customHeight="1" x14ac:dyDescent="0.2">
      <c r="A1004" s="504">
        <v>1153</v>
      </c>
      <c r="B1004" s="139" t="s">
        <v>919</v>
      </c>
      <c r="C1004" s="501" t="s">
        <v>4205</v>
      </c>
      <c r="D1004" s="502" t="s">
        <v>20</v>
      </c>
      <c r="E1004" s="256" t="s">
        <v>23</v>
      </c>
      <c r="F1004" s="503">
        <v>1974</v>
      </c>
      <c r="G1004" s="139"/>
      <c r="H1004" s="152"/>
      <c r="I1004" s="505"/>
      <c r="J1004" s="139"/>
    </row>
    <row r="1005" spans="1:10" ht="13.5" customHeight="1" x14ac:dyDescent="0.2">
      <c r="A1005" s="504">
        <v>1154</v>
      </c>
      <c r="B1005" s="139" t="s">
        <v>920</v>
      </c>
      <c r="C1005" s="501" t="s">
        <v>4205</v>
      </c>
      <c r="D1005" s="502" t="s">
        <v>20</v>
      </c>
      <c r="E1005" s="256" t="s">
        <v>21</v>
      </c>
      <c r="F1005" s="503">
        <v>1956</v>
      </c>
      <c r="G1005" s="139"/>
      <c r="H1005" s="152"/>
      <c r="I1005" s="505"/>
      <c r="J1005" s="139"/>
    </row>
    <row r="1006" spans="1:10" ht="13.5" customHeight="1" x14ac:dyDescent="0.2">
      <c r="A1006" s="504">
        <v>1155</v>
      </c>
      <c r="B1006" s="139" t="s">
        <v>921</v>
      </c>
      <c r="C1006" s="501" t="s">
        <v>4205</v>
      </c>
      <c r="D1006" s="502" t="s">
        <v>20</v>
      </c>
      <c r="E1006" s="256" t="s">
        <v>23</v>
      </c>
      <c r="F1006" s="503">
        <v>1963</v>
      </c>
      <c r="G1006" s="139"/>
      <c r="H1006" s="152"/>
      <c r="I1006" s="505"/>
      <c r="J1006" s="139"/>
    </row>
    <row r="1007" spans="1:10" ht="13.5" customHeight="1" x14ac:dyDescent="0.2">
      <c r="A1007" s="504">
        <v>1156</v>
      </c>
      <c r="B1007" s="139" t="s">
        <v>922</v>
      </c>
      <c r="C1007" s="501" t="s">
        <v>4205</v>
      </c>
      <c r="D1007" s="502" t="s">
        <v>20</v>
      </c>
      <c r="E1007" s="256" t="s">
        <v>76</v>
      </c>
      <c r="F1007" s="503">
        <v>1976</v>
      </c>
      <c r="G1007" s="139"/>
      <c r="H1007" s="152"/>
      <c r="I1007" s="505"/>
      <c r="J1007" s="139"/>
    </row>
    <row r="1008" spans="1:10" ht="13.5" customHeight="1" x14ac:dyDescent="0.2">
      <c r="A1008" s="504">
        <v>1157</v>
      </c>
      <c r="B1008" s="139" t="s">
        <v>923</v>
      </c>
      <c r="C1008" s="501" t="s">
        <v>4205</v>
      </c>
      <c r="D1008" s="502" t="s">
        <v>20</v>
      </c>
      <c r="E1008" s="256" t="s">
        <v>21</v>
      </c>
      <c r="F1008" s="503">
        <v>1956</v>
      </c>
      <c r="G1008" s="139"/>
      <c r="H1008" s="152"/>
      <c r="I1008" s="505"/>
      <c r="J1008" s="139"/>
    </row>
    <row r="1009" spans="1:10" ht="13.5" customHeight="1" x14ac:dyDescent="0.2">
      <c r="A1009" s="504">
        <v>1158</v>
      </c>
      <c r="B1009" s="139" t="s">
        <v>924</v>
      </c>
      <c r="C1009" s="501" t="s">
        <v>4205</v>
      </c>
      <c r="D1009" s="502" t="s">
        <v>20</v>
      </c>
      <c r="E1009" s="256" t="s">
        <v>33</v>
      </c>
      <c r="F1009" s="503">
        <v>1972</v>
      </c>
      <c r="G1009" s="139"/>
      <c r="H1009" s="152"/>
      <c r="I1009" s="505"/>
      <c r="J1009" s="139"/>
    </row>
    <row r="1010" spans="1:10" ht="13.5" customHeight="1" x14ac:dyDescent="0.2">
      <c r="A1010" s="504">
        <v>1159</v>
      </c>
      <c r="B1010" s="139" t="s">
        <v>925</v>
      </c>
      <c r="C1010" s="501" t="s">
        <v>4205</v>
      </c>
      <c r="D1010" s="502" t="s">
        <v>20</v>
      </c>
      <c r="E1010" s="256" t="s">
        <v>23</v>
      </c>
      <c r="F1010" s="503">
        <v>1975</v>
      </c>
      <c r="G1010" s="139"/>
      <c r="H1010" s="152"/>
      <c r="I1010" s="505"/>
      <c r="J1010" s="139"/>
    </row>
    <row r="1011" spans="1:10" ht="13.5" customHeight="1" x14ac:dyDescent="0.2">
      <c r="A1011" s="504">
        <v>1160</v>
      </c>
      <c r="B1011" s="139" t="s">
        <v>926</v>
      </c>
      <c r="C1011" s="501" t="s">
        <v>4205</v>
      </c>
      <c r="D1011" s="502" t="s">
        <v>20</v>
      </c>
      <c r="E1011" s="256" t="s">
        <v>33</v>
      </c>
      <c r="F1011" s="503">
        <v>1975</v>
      </c>
      <c r="G1011" s="139"/>
      <c r="H1011" s="152"/>
      <c r="I1011" s="505"/>
      <c r="J1011" s="139"/>
    </row>
    <row r="1012" spans="1:10" ht="13.5" customHeight="1" x14ac:dyDescent="0.2">
      <c r="A1012" s="504">
        <v>1161</v>
      </c>
      <c r="B1012" s="139" t="s">
        <v>927</v>
      </c>
      <c r="C1012" s="139" t="s">
        <v>284</v>
      </c>
      <c r="D1012" s="502">
        <v>5</v>
      </c>
      <c r="E1012" s="256" t="s">
        <v>76</v>
      </c>
      <c r="F1012" s="503">
        <v>1976</v>
      </c>
      <c r="G1012" s="139"/>
      <c r="H1012" s="152"/>
      <c r="I1012" s="505">
        <v>1</v>
      </c>
      <c r="J1012" s="139"/>
    </row>
    <row r="1013" spans="1:10" ht="13.5" customHeight="1" x14ac:dyDescent="0.2">
      <c r="A1013" s="504">
        <v>1162</v>
      </c>
      <c r="B1013" s="139" t="s">
        <v>928</v>
      </c>
      <c r="C1013" s="501" t="s">
        <v>4205</v>
      </c>
      <c r="D1013" s="502" t="s">
        <v>20</v>
      </c>
      <c r="E1013" s="256" t="s">
        <v>21</v>
      </c>
      <c r="F1013" s="503">
        <v>1960</v>
      </c>
      <c r="G1013" s="139"/>
      <c r="H1013" s="152"/>
      <c r="I1013" s="505"/>
      <c r="J1013" s="139"/>
    </row>
    <row r="1014" spans="1:10" ht="13.5" customHeight="1" x14ac:dyDescent="0.2">
      <c r="A1014" s="504">
        <v>1163</v>
      </c>
      <c r="B1014" s="139" t="s">
        <v>929</v>
      </c>
      <c r="C1014" s="501" t="s">
        <v>4205</v>
      </c>
      <c r="D1014" s="502" t="s">
        <v>20</v>
      </c>
      <c r="E1014" s="256" t="s">
        <v>21</v>
      </c>
      <c r="F1014" s="503">
        <v>1957</v>
      </c>
      <c r="G1014" s="139"/>
      <c r="H1014" s="152"/>
      <c r="I1014" s="505"/>
      <c r="J1014" s="139"/>
    </row>
    <row r="1015" spans="1:10" ht="13.5" customHeight="1" x14ac:dyDescent="0.2">
      <c r="A1015" s="504">
        <v>1164</v>
      </c>
      <c r="B1015" s="139" t="s">
        <v>930</v>
      </c>
      <c r="C1015" s="501" t="s">
        <v>4205</v>
      </c>
      <c r="D1015" s="502" t="s">
        <v>20</v>
      </c>
      <c r="E1015" s="256" t="s">
        <v>23</v>
      </c>
      <c r="F1015" s="503">
        <v>1964</v>
      </c>
      <c r="G1015" s="139"/>
      <c r="H1015" s="152"/>
      <c r="I1015" s="505"/>
      <c r="J1015" s="139"/>
    </row>
    <row r="1016" spans="1:10" ht="13.5" customHeight="1" x14ac:dyDescent="0.2">
      <c r="A1016" s="504">
        <v>1165</v>
      </c>
      <c r="B1016" s="139" t="s">
        <v>931</v>
      </c>
      <c r="C1016" s="501" t="s">
        <v>4205</v>
      </c>
      <c r="D1016" s="502" t="s">
        <v>20</v>
      </c>
      <c r="E1016" s="256" t="s">
        <v>33</v>
      </c>
      <c r="F1016" s="503">
        <v>1964</v>
      </c>
      <c r="G1016" s="139"/>
      <c r="H1016" s="152"/>
      <c r="I1016" s="505"/>
      <c r="J1016" s="139"/>
    </row>
    <row r="1017" spans="1:10" ht="13.5" customHeight="1" x14ac:dyDescent="0.2">
      <c r="A1017" s="504">
        <v>1166</v>
      </c>
      <c r="B1017" s="139" t="s">
        <v>932</v>
      </c>
      <c r="C1017" s="501" t="s">
        <v>4205</v>
      </c>
      <c r="D1017" s="502" t="s">
        <v>20</v>
      </c>
      <c r="E1017" s="256" t="s">
        <v>23</v>
      </c>
      <c r="F1017" s="503">
        <v>1964</v>
      </c>
      <c r="G1017" s="139"/>
      <c r="H1017" s="152"/>
      <c r="I1017" s="505"/>
      <c r="J1017" s="139"/>
    </row>
    <row r="1018" spans="1:10" ht="13.5" customHeight="1" x14ac:dyDescent="0.2">
      <c r="A1018" s="504">
        <v>1167</v>
      </c>
      <c r="B1018" s="139" t="s">
        <v>933</v>
      </c>
      <c r="C1018" s="501" t="s">
        <v>4205</v>
      </c>
      <c r="D1018" s="502" t="s">
        <v>20</v>
      </c>
      <c r="E1018" s="256" t="s">
        <v>33</v>
      </c>
      <c r="F1018" s="503">
        <v>1965</v>
      </c>
      <c r="G1018" s="139"/>
      <c r="H1018" s="152"/>
      <c r="I1018" s="505"/>
      <c r="J1018" s="139"/>
    </row>
    <row r="1019" spans="1:10" ht="13.5" customHeight="1" x14ac:dyDescent="0.2">
      <c r="A1019" s="504">
        <v>1168</v>
      </c>
      <c r="B1019" s="139" t="s">
        <v>3623</v>
      </c>
      <c r="C1019" s="501" t="s">
        <v>4205</v>
      </c>
      <c r="D1019" s="502" t="s">
        <v>20</v>
      </c>
      <c r="E1019" s="256" t="s">
        <v>23</v>
      </c>
      <c r="F1019" s="503">
        <v>1965</v>
      </c>
      <c r="G1019" s="139"/>
      <c r="H1019" s="152"/>
      <c r="I1019" s="505"/>
      <c r="J1019" s="139"/>
    </row>
    <row r="1020" spans="1:10" ht="13.5" customHeight="1" x14ac:dyDescent="0.2">
      <c r="A1020" s="504">
        <v>1169</v>
      </c>
      <c r="B1020" s="139" t="s">
        <v>934</v>
      </c>
      <c r="C1020" s="139" t="s">
        <v>107</v>
      </c>
      <c r="D1020" s="502">
        <v>1</v>
      </c>
      <c r="E1020" s="256" t="s">
        <v>21</v>
      </c>
      <c r="F1020" s="503">
        <v>1960</v>
      </c>
      <c r="G1020" s="139"/>
      <c r="H1020" s="152"/>
      <c r="I1020" s="505">
        <v>1</v>
      </c>
      <c r="J1020" s="139"/>
    </row>
    <row r="1021" spans="1:10" ht="13.5" customHeight="1" x14ac:dyDescent="0.2">
      <c r="A1021" s="504">
        <v>1170</v>
      </c>
      <c r="B1021" s="139" t="s">
        <v>935</v>
      </c>
      <c r="C1021" s="501" t="s">
        <v>4205</v>
      </c>
      <c r="D1021" s="502" t="s">
        <v>20</v>
      </c>
      <c r="E1021" s="256" t="s">
        <v>23</v>
      </c>
      <c r="F1021" s="503">
        <v>1969</v>
      </c>
      <c r="G1021" s="139"/>
      <c r="H1021" s="152"/>
      <c r="I1021" s="505"/>
      <c r="J1021" s="139"/>
    </row>
    <row r="1022" spans="1:10" ht="13.5" customHeight="1" x14ac:dyDescent="0.2">
      <c r="A1022" s="504">
        <v>1171</v>
      </c>
      <c r="B1022" s="139" t="s">
        <v>4166</v>
      </c>
      <c r="C1022" s="501" t="s">
        <v>4205</v>
      </c>
      <c r="D1022" s="502" t="s">
        <v>20</v>
      </c>
      <c r="E1022" s="256" t="s">
        <v>33</v>
      </c>
      <c r="F1022" s="503">
        <v>1974</v>
      </c>
      <c r="G1022" s="139"/>
      <c r="H1022" s="152"/>
      <c r="I1022" s="505"/>
      <c r="J1022" s="139"/>
    </row>
    <row r="1023" spans="1:10" ht="13.5" customHeight="1" x14ac:dyDescent="0.2">
      <c r="A1023" s="504">
        <v>1172</v>
      </c>
      <c r="B1023" s="139" t="s">
        <v>936</v>
      </c>
      <c r="C1023" s="501" t="s">
        <v>4205</v>
      </c>
      <c r="D1023" s="502" t="s">
        <v>20</v>
      </c>
      <c r="E1023" s="256" t="s">
        <v>33</v>
      </c>
      <c r="F1023" s="503">
        <v>1971</v>
      </c>
      <c r="G1023" s="139"/>
      <c r="H1023" s="152"/>
      <c r="I1023" s="505"/>
      <c r="J1023" s="139"/>
    </row>
    <row r="1024" spans="1:10" ht="13.5" customHeight="1" x14ac:dyDescent="0.2">
      <c r="A1024" s="504">
        <v>1173</v>
      </c>
      <c r="B1024" s="139" t="s">
        <v>937</v>
      </c>
      <c r="C1024" s="501" t="s">
        <v>4205</v>
      </c>
      <c r="D1024" s="502" t="s">
        <v>20</v>
      </c>
      <c r="E1024" s="256" t="s">
        <v>23</v>
      </c>
      <c r="F1024" s="503">
        <v>1964</v>
      </c>
      <c r="G1024" s="139"/>
      <c r="H1024" s="152"/>
      <c r="I1024" s="505"/>
      <c r="J1024" s="139"/>
    </row>
    <row r="1025" spans="1:10" ht="13.5" customHeight="1" x14ac:dyDescent="0.2">
      <c r="A1025" s="504">
        <v>1174</v>
      </c>
      <c r="B1025" s="139" t="s">
        <v>938</v>
      </c>
      <c r="C1025" s="501" t="s">
        <v>4205</v>
      </c>
      <c r="D1025" s="502" t="s">
        <v>20</v>
      </c>
      <c r="E1025" s="256" t="s">
        <v>23</v>
      </c>
      <c r="F1025" s="503">
        <v>1971</v>
      </c>
      <c r="G1025" s="139"/>
      <c r="H1025" s="152"/>
      <c r="I1025" s="505"/>
      <c r="J1025" s="139"/>
    </row>
    <row r="1026" spans="1:10" ht="13.5" customHeight="1" x14ac:dyDescent="0.2">
      <c r="A1026" s="504">
        <v>1175</v>
      </c>
      <c r="B1026" s="139" t="s">
        <v>939</v>
      </c>
      <c r="C1026" s="501" t="s">
        <v>4205</v>
      </c>
      <c r="D1026" s="502" t="s">
        <v>20</v>
      </c>
      <c r="E1026" s="256" t="s">
        <v>23</v>
      </c>
      <c r="F1026" s="503">
        <v>1971</v>
      </c>
      <c r="G1026" s="139"/>
      <c r="H1026" s="152"/>
      <c r="I1026" s="505"/>
      <c r="J1026" s="139"/>
    </row>
    <row r="1027" spans="1:10" ht="13.5" customHeight="1" x14ac:dyDescent="0.2">
      <c r="A1027" s="504">
        <v>1176</v>
      </c>
      <c r="B1027" s="139" t="s">
        <v>940</v>
      </c>
      <c r="C1027" s="501" t="s">
        <v>4205</v>
      </c>
      <c r="D1027" s="502" t="s">
        <v>20</v>
      </c>
      <c r="E1027" s="256" t="s">
        <v>23</v>
      </c>
      <c r="F1027" s="503">
        <v>1970</v>
      </c>
      <c r="G1027" s="139"/>
      <c r="H1027" s="152"/>
      <c r="I1027" s="505"/>
      <c r="J1027" s="139"/>
    </row>
    <row r="1028" spans="1:10" ht="13.5" customHeight="1" x14ac:dyDescent="0.2">
      <c r="A1028" s="504">
        <v>1177</v>
      </c>
      <c r="B1028" s="139" t="s">
        <v>941</v>
      </c>
      <c r="C1028" s="501" t="s">
        <v>4205</v>
      </c>
      <c r="D1028" s="502" t="s">
        <v>20</v>
      </c>
      <c r="E1028" s="256" t="s">
        <v>23</v>
      </c>
      <c r="F1028" s="503">
        <v>1972</v>
      </c>
      <c r="G1028" s="139"/>
      <c r="H1028" s="152"/>
      <c r="I1028" s="505"/>
      <c r="J1028" s="139"/>
    </row>
    <row r="1029" spans="1:10" ht="13.5" customHeight="1" x14ac:dyDescent="0.2">
      <c r="A1029" s="504">
        <v>1178</v>
      </c>
      <c r="B1029" s="139" t="s">
        <v>942</v>
      </c>
      <c r="C1029" s="501" t="s">
        <v>4205</v>
      </c>
      <c r="D1029" s="502" t="s">
        <v>20</v>
      </c>
      <c r="E1029" s="256" t="s">
        <v>23</v>
      </c>
      <c r="F1029" s="503">
        <v>1970</v>
      </c>
      <c r="G1029" s="139"/>
      <c r="H1029" s="152"/>
      <c r="I1029" s="505"/>
      <c r="J1029" s="139"/>
    </row>
    <row r="1030" spans="1:10" ht="13.5" customHeight="1" x14ac:dyDescent="0.2">
      <c r="A1030" s="504">
        <v>1179</v>
      </c>
      <c r="B1030" s="139" t="s">
        <v>943</v>
      </c>
      <c r="C1030" s="501" t="s">
        <v>4205</v>
      </c>
      <c r="D1030" s="502" t="s">
        <v>20</v>
      </c>
      <c r="E1030" s="256" t="s">
        <v>23</v>
      </c>
      <c r="F1030" s="503">
        <v>1966</v>
      </c>
      <c r="G1030" s="139"/>
      <c r="H1030" s="152"/>
      <c r="I1030" s="505"/>
      <c r="J1030" s="139"/>
    </row>
    <row r="1031" spans="1:10" ht="13.5" customHeight="1" x14ac:dyDescent="0.2">
      <c r="A1031" s="504">
        <v>1180</v>
      </c>
      <c r="B1031" s="139" t="s">
        <v>944</v>
      </c>
      <c r="C1031" s="139" t="s">
        <v>107</v>
      </c>
      <c r="D1031" s="502" t="s">
        <v>20</v>
      </c>
      <c r="E1031" s="256" t="s">
        <v>23</v>
      </c>
      <c r="F1031" s="503">
        <v>1968</v>
      </c>
      <c r="G1031" s="139"/>
      <c r="H1031" s="152"/>
      <c r="I1031" s="505"/>
      <c r="J1031" s="139"/>
    </row>
    <row r="1032" spans="1:10" ht="13.5" customHeight="1" x14ac:dyDescent="0.2">
      <c r="A1032" s="504">
        <v>1181</v>
      </c>
      <c r="B1032" s="139" t="s">
        <v>945</v>
      </c>
      <c r="C1032" s="501" t="s">
        <v>4205</v>
      </c>
      <c r="D1032" s="502" t="s">
        <v>20</v>
      </c>
      <c r="E1032" s="256" t="s">
        <v>23</v>
      </c>
      <c r="F1032" s="503">
        <v>1964</v>
      </c>
      <c r="G1032" s="139"/>
      <c r="H1032" s="152"/>
      <c r="I1032" s="505"/>
      <c r="J1032" s="139"/>
    </row>
    <row r="1033" spans="1:10" ht="13.5" customHeight="1" x14ac:dyDescent="0.2">
      <c r="A1033" s="504">
        <v>1182</v>
      </c>
      <c r="B1033" s="139" t="s">
        <v>946</v>
      </c>
      <c r="C1033" s="501" t="s">
        <v>4205</v>
      </c>
      <c r="D1033" s="502" t="s">
        <v>20</v>
      </c>
      <c r="E1033" s="256" t="s">
        <v>21</v>
      </c>
      <c r="F1033" s="503">
        <v>1959</v>
      </c>
      <c r="G1033" s="139"/>
      <c r="H1033" s="152"/>
      <c r="I1033" s="505"/>
      <c r="J1033" s="139"/>
    </row>
    <row r="1034" spans="1:10" ht="13.5" customHeight="1" x14ac:dyDescent="0.2">
      <c r="A1034" s="504">
        <v>1183</v>
      </c>
      <c r="B1034" s="139" t="s">
        <v>3750</v>
      </c>
      <c r="C1034" s="501" t="s">
        <v>4205</v>
      </c>
      <c r="D1034" s="502" t="s">
        <v>20</v>
      </c>
      <c r="E1034" s="256" t="s">
        <v>21</v>
      </c>
      <c r="F1034" s="503">
        <v>1962</v>
      </c>
      <c r="G1034" s="139"/>
      <c r="H1034" s="152"/>
      <c r="I1034" s="505"/>
      <c r="J1034" s="139"/>
    </row>
    <row r="1035" spans="1:10" ht="13.5" customHeight="1" x14ac:dyDescent="0.2">
      <c r="A1035" s="504">
        <v>1184</v>
      </c>
      <c r="B1035" s="139" t="s">
        <v>947</v>
      </c>
      <c r="C1035" s="501" t="s">
        <v>4205</v>
      </c>
      <c r="D1035" s="502" t="s">
        <v>20</v>
      </c>
      <c r="E1035" s="256" t="s">
        <v>33</v>
      </c>
      <c r="F1035" s="503">
        <v>1969</v>
      </c>
      <c r="G1035" s="139"/>
      <c r="H1035" s="152"/>
      <c r="I1035" s="505"/>
      <c r="J1035" s="139"/>
    </row>
    <row r="1036" spans="1:10" ht="13.5" customHeight="1" x14ac:dyDescent="0.2">
      <c r="A1036" s="504">
        <v>1185</v>
      </c>
      <c r="B1036" s="139" t="s">
        <v>948</v>
      </c>
      <c r="C1036" s="501" t="s">
        <v>4205</v>
      </c>
      <c r="D1036" s="502" t="s">
        <v>20</v>
      </c>
      <c r="E1036" s="256" t="s">
        <v>23</v>
      </c>
      <c r="F1036" s="503">
        <v>1970</v>
      </c>
      <c r="G1036" s="139"/>
      <c r="H1036" s="152"/>
      <c r="I1036" s="505"/>
      <c r="J1036" s="139"/>
    </row>
    <row r="1037" spans="1:10" ht="13.5" customHeight="1" x14ac:dyDescent="0.2">
      <c r="A1037" s="504">
        <v>1186</v>
      </c>
      <c r="B1037" s="139" t="s">
        <v>949</v>
      </c>
      <c r="C1037" s="501" t="s">
        <v>4205</v>
      </c>
      <c r="D1037" s="502" t="s">
        <v>20</v>
      </c>
      <c r="E1037" s="256" t="s">
        <v>21</v>
      </c>
      <c r="F1037" s="503">
        <v>1961</v>
      </c>
      <c r="G1037" s="139"/>
      <c r="H1037" s="152"/>
      <c r="I1037" s="505"/>
      <c r="J1037" s="139"/>
    </row>
    <row r="1038" spans="1:10" ht="13.5" customHeight="1" x14ac:dyDescent="0.2">
      <c r="A1038" s="504">
        <v>1187</v>
      </c>
      <c r="B1038" s="139" t="s">
        <v>950</v>
      </c>
      <c r="C1038" s="501" t="s">
        <v>4205</v>
      </c>
      <c r="D1038" s="502" t="s">
        <v>20</v>
      </c>
      <c r="E1038" s="256" t="s">
        <v>21</v>
      </c>
      <c r="F1038" s="503">
        <v>1961</v>
      </c>
      <c r="G1038" s="139"/>
      <c r="H1038" s="152"/>
      <c r="I1038" s="505"/>
      <c r="J1038" s="139"/>
    </row>
    <row r="1039" spans="1:10" ht="13.5" customHeight="1" x14ac:dyDescent="0.2">
      <c r="A1039" s="504">
        <v>1188</v>
      </c>
      <c r="B1039" s="139" t="s">
        <v>951</v>
      </c>
      <c r="C1039" s="501" t="s">
        <v>4205</v>
      </c>
      <c r="D1039" s="502" t="s">
        <v>20</v>
      </c>
      <c r="E1039" s="256" t="s">
        <v>21</v>
      </c>
      <c r="F1039" s="503">
        <v>1962</v>
      </c>
      <c r="G1039" s="139"/>
      <c r="H1039" s="152"/>
      <c r="I1039" s="505"/>
      <c r="J1039" s="139"/>
    </row>
    <row r="1040" spans="1:10" ht="13.5" customHeight="1" x14ac:dyDescent="0.2">
      <c r="A1040" s="504">
        <v>1189</v>
      </c>
      <c r="B1040" s="139" t="s">
        <v>952</v>
      </c>
      <c r="C1040" s="501" t="s">
        <v>4205</v>
      </c>
      <c r="D1040" s="502" t="s">
        <v>20</v>
      </c>
      <c r="E1040" s="256" t="s">
        <v>76</v>
      </c>
      <c r="F1040" s="503">
        <v>1986</v>
      </c>
      <c r="G1040" s="139"/>
      <c r="H1040" s="152"/>
      <c r="I1040" s="505"/>
      <c r="J1040" s="139"/>
    </row>
    <row r="1041" spans="1:10" ht="13.5" customHeight="1" x14ac:dyDescent="0.2">
      <c r="A1041" s="504">
        <v>1190</v>
      </c>
      <c r="B1041" s="139" t="s">
        <v>953</v>
      </c>
      <c r="C1041" s="501" t="s">
        <v>4205</v>
      </c>
      <c r="D1041" s="502" t="s">
        <v>20</v>
      </c>
      <c r="E1041" s="256" t="s">
        <v>23</v>
      </c>
      <c r="F1041" s="503">
        <v>1975</v>
      </c>
      <c r="G1041" s="139"/>
      <c r="H1041" s="152"/>
      <c r="I1041" s="505"/>
      <c r="J1041" s="139"/>
    </row>
    <row r="1042" spans="1:10" ht="13.5" customHeight="1" x14ac:dyDescent="0.2">
      <c r="A1042" s="504">
        <v>1191</v>
      </c>
      <c r="B1042" s="139" t="s">
        <v>954</v>
      </c>
      <c r="C1042" s="501" t="s">
        <v>4205</v>
      </c>
      <c r="D1042" s="502" t="s">
        <v>20</v>
      </c>
      <c r="E1042" s="256" t="s">
        <v>21</v>
      </c>
      <c r="F1042" s="503">
        <v>1948</v>
      </c>
      <c r="G1042" s="139"/>
      <c r="H1042" s="152"/>
      <c r="I1042" s="505"/>
      <c r="J1042" s="139"/>
    </row>
    <row r="1043" spans="1:10" ht="13.5" customHeight="1" x14ac:dyDescent="0.2">
      <c r="A1043" s="504">
        <v>1192</v>
      </c>
      <c r="B1043" s="139" t="s">
        <v>955</v>
      </c>
      <c r="C1043" s="501" t="s">
        <v>4205</v>
      </c>
      <c r="D1043" s="502" t="s">
        <v>20</v>
      </c>
      <c r="E1043" s="256" t="s">
        <v>33</v>
      </c>
      <c r="F1043" s="503">
        <v>1966</v>
      </c>
      <c r="G1043" s="139"/>
      <c r="H1043" s="152"/>
      <c r="I1043" s="505"/>
      <c r="J1043" s="139"/>
    </row>
    <row r="1044" spans="1:10" ht="13.5" customHeight="1" x14ac:dyDescent="0.2">
      <c r="A1044" s="504">
        <v>1193</v>
      </c>
      <c r="B1044" s="139" t="s">
        <v>956</v>
      </c>
      <c r="C1044" s="501" t="s">
        <v>4205</v>
      </c>
      <c r="D1044" s="502" t="s">
        <v>20</v>
      </c>
      <c r="E1044" s="256" t="s">
        <v>33</v>
      </c>
      <c r="F1044" s="503">
        <v>1965</v>
      </c>
      <c r="G1044" s="139"/>
      <c r="H1044" s="152"/>
      <c r="I1044" s="505"/>
      <c r="J1044" s="139"/>
    </row>
    <row r="1045" spans="1:10" ht="13.5" customHeight="1" x14ac:dyDescent="0.2">
      <c r="A1045" s="504">
        <v>1194</v>
      </c>
      <c r="B1045" s="139" t="s">
        <v>957</v>
      </c>
      <c r="C1045" s="501" t="s">
        <v>4205</v>
      </c>
      <c r="D1045" s="502" t="s">
        <v>20</v>
      </c>
      <c r="E1045" s="256" t="s">
        <v>23</v>
      </c>
      <c r="F1045" s="503">
        <v>1967</v>
      </c>
      <c r="G1045" s="139"/>
      <c r="H1045" s="152"/>
      <c r="I1045" s="505"/>
      <c r="J1045" s="139"/>
    </row>
    <row r="1046" spans="1:10" ht="13.5" customHeight="1" x14ac:dyDescent="0.2">
      <c r="A1046" s="504">
        <v>1195</v>
      </c>
      <c r="B1046" s="139" t="s">
        <v>958</v>
      </c>
      <c r="C1046" s="501" t="s">
        <v>4205</v>
      </c>
      <c r="D1046" s="502" t="s">
        <v>20</v>
      </c>
      <c r="E1046" s="256" t="s">
        <v>4234</v>
      </c>
      <c r="F1046" s="503">
        <v>1961</v>
      </c>
      <c r="G1046" s="139"/>
      <c r="H1046" s="152"/>
      <c r="I1046" s="505"/>
      <c r="J1046" s="139"/>
    </row>
    <row r="1047" spans="1:10" ht="13.5" customHeight="1" x14ac:dyDescent="0.2">
      <c r="A1047" s="504">
        <v>1196</v>
      </c>
      <c r="B1047" s="139" t="s">
        <v>959</v>
      </c>
      <c r="C1047" s="501" t="s">
        <v>4205</v>
      </c>
      <c r="D1047" s="502" t="s">
        <v>20</v>
      </c>
      <c r="E1047" s="256" t="s">
        <v>23</v>
      </c>
      <c r="F1047" s="503">
        <v>1969</v>
      </c>
      <c r="G1047" s="139"/>
      <c r="H1047" s="152"/>
      <c r="I1047" s="505"/>
      <c r="J1047" s="139"/>
    </row>
    <row r="1048" spans="1:10" ht="13.5" customHeight="1" x14ac:dyDescent="0.2">
      <c r="A1048" s="504">
        <v>1197</v>
      </c>
      <c r="B1048" s="139" t="s">
        <v>478</v>
      </c>
      <c r="C1048" s="501" t="s">
        <v>4205</v>
      </c>
      <c r="D1048" s="502" t="s">
        <v>20</v>
      </c>
      <c r="E1048" s="256" t="s">
        <v>23</v>
      </c>
      <c r="F1048" s="503">
        <v>1967</v>
      </c>
      <c r="G1048" s="139"/>
      <c r="H1048" s="152"/>
      <c r="I1048" s="505"/>
      <c r="J1048" s="139"/>
    </row>
    <row r="1049" spans="1:10" ht="13.5" customHeight="1" x14ac:dyDescent="0.2">
      <c r="A1049" s="504">
        <v>1198</v>
      </c>
      <c r="B1049" s="139" t="s">
        <v>960</v>
      </c>
      <c r="C1049" s="501" t="s">
        <v>4205</v>
      </c>
      <c r="D1049" s="502" t="s">
        <v>20</v>
      </c>
      <c r="E1049" s="256" t="s">
        <v>23</v>
      </c>
      <c r="F1049" s="503">
        <v>1963</v>
      </c>
      <c r="G1049" s="139"/>
      <c r="H1049" s="152"/>
      <c r="I1049" s="505"/>
      <c r="J1049" s="139"/>
    </row>
    <row r="1050" spans="1:10" ht="13.5" customHeight="1" x14ac:dyDescent="0.2">
      <c r="A1050" s="504">
        <v>1199</v>
      </c>
      <c r="B1050" s="139" t="s">
        <v>961</v>
      </c>
      <c r="C1050" s="501" t="s">
        <v>4205</v>
      </c>
      <c r="D1050" s="502" t="s">
        <v>20</v>
      </c>
      <c r="E1050" s="256" t="s">
        <v>23</v>
      </c>
      <c r="F1050" s="503">
        <v>1973</v>
      </c>
      <c r="G1050" s="139"/>
      <c r="H1050" s="152"/>
      <c r="I1050" s="505"/>
      <c r="J1050" s="139"/>
    </row>
    <row r="1051" spans="1:10" ht="13.5" customHeight="1" x14ac:dyDescent="0.2">
      <c r="A1051" s="504">
        <v>1200</v>
      </c>
      <c r="B1051" s="139" t="s">
        <v>962</v>
      </c>
      <c r="C1051" s="501" t="s">
        <v>4205</v>
      </c>
      <c r="D1051" s="502" t="s">
        <v>20</v>
      </c>
      <c r="E1051" s="256" t="s">
        <v>33</v>
      </c>
      <c r="F1051" s="503">
        <v>1966</v>
      </c>
      <c r="G1051" s="139"/>
      <c r="H1051" s="152"/>
      <c r="I1051" s="505"/>
      <c r="J1051" s="139"/>
    </row>
    <row r="1052" spans="1:10" ht="13.5" customHeight="1" x14ac:dyDescent="0.2">
      <c r="A1052" s="504">
        <v>1201</v>
      </c>
      <c r="B1052" s="139" t="s">
        <v>963</v>
      </c>
      <c r="C1052" s="501" t="s">
        <v>4205</v>
      </c>
      <c r="D1052" s="502" t="s">
        <v>20</v>
      </c>
      <c r="E1052" s="256" t="s">
        <v>76</v>
      </c>
      <c r="F1052" s="503">
        <v>1976</v>
      </c>
      <c r="G1052" s="139"/>
      <c r="H1052" s="152"/>
      <c r="I1052" s="505"/>
      <c r="J1052" s="139"/>
    </row>
    <row r="1053" spans="1:10" ht="13.5" customHeight="1" x14ac:dyDescent="0.2">
      <c r="A1053" s="504">
        <v>1202</v>
      </c>
      <c r="B1053" s="139" t="s">
        <v>964</v>
      </c>
      <c r="C1053" s="501" t="s">
        <v>4205</v>
      </c>
      <c r="D1053" s="502" t="s">
        <v>20</v>
      </c>
      <c r="E1053" s="256" t="s">
        <v>33</v>
      </c>
      <c r="F1053" s="503">
        <v>1974</v>
      </c>
      <c r="G1053" s="139"/>
      <c r="H1053" s="152"/>
      <c r="I1053" s="505"/>
      <c r="J1053" s="139"/>
    </row>
    <row r="1054" spans="1:10" ht="13.5" customHeight="1" x14ac:dyDescent="0.2">
      <c r="A1054" s="504">
        <v>1203</v>
      </c>
      <c r="B1054" s="139" t="s">
        <v>965</v>
      </c>
      <c r="C1054" s="139" t="s">
        <v>357</v>
      </c>
      <c r="D1054" s="502" t="s">
        <v>20</v>
      </c>
      <c r="E1054" s="256" t="s">
        <v>23</v>
      </c>
      <c r="F1054" s="503">
        <v>1971</v>
      </c>
      <c r="G1054" s="139"/>
      <c r="H1054" s="152"/>
      <c r="I1054" s="505"/>
      <c r="J1054" s="139"/>
    </row>
    <row r="1055" spans="1:10" ht="13.5" customHeight="1" x14ac:dyDescent="0.2">
      <c r="A1055" s="504">
        <v>1204</v>
      </c>
      <c r="B1055" s="139" t="s">
        <v>966</v>
      </c>
      <c r="C1055" s="501" t="s">
        <v>4205</v>
      </c>
      <c r="D1055" s="502" t="s">
        <v>20</v>
      </c>
      <c r="E1055" s="256" t="s">
        <v>23</v>
      </c>
      <c r="F1055" s="503">
        <v>1970</v>
      </c>
      <c r="G1055" s="139"/>
      <c r="H1055" s="152"/>
      <c r="I1055" s="505"/>
      <c r="J1055" s="139"/>
    </row>
    <row r="1056" spans="1:10" ht="13.5" customHeight="1" x14ac:dyDescent="0.2">
      <c r="A1056" s="504">
        <v>1205</v>
      </c>
      <c r="B1056" s="139" t="s">
        <v>967</v>
      </c>
      <c r="C1056" s="501" t="s">
        <v>4205</v>
      </c>
      <c r="D1056" s="502" t="s">
        <v>20</v>
      </c>
      <c r="E1056" s="256" t="s">
        <v>23</v>
      </c>
      <c r="F1056" s="503">
        <v>1975</v>
      </c>
      <c r="G1056" s="139"/>
      <c r="H1056" s="152"/>
      <c r="I1056" s="505"/>
      <c r="J1056" s="139"/>
    </row>
    <row r="1057" spans="1:10" ht="13.5" customHeight="1" x14ac:dyDescent="0.2">
      <c r="A1057" s="504">
        <v>1206</v>
      </c>
      <c r="B1057" s="139" t="s">
        <v>968</v>
      </c>
      <c r="C1057" s="501" t="s">
        <v>4205</v>
      </c>
      <c r="D1057" s="502" t="s">
        <v>20</v>
      </c>
      <c r="E1057" s="256" t="s">
        <v>23</v>
      </c>
      <c r="F1057" s="503">
        <v>1972</v>
      </c>
      <c r="G1057" s="139"/>
      <c r="H1057" s="152"/>
      <c r="I1057" s="505"/>
      <c r="J1057" s="139"/>
    </row>
    <row r="1058" spans="1:10" ht="13.5" customHeight="1" x14ac:dyDescent="0.2">
      <c r="A1058" s="504">
        <v>1207</v>
      </c>
      <c r="B1058" s="139" t="s">
        <v>969</v>
      </c>
      <c r="C1058" s="501" t="s">
        <v>4205</v>
      </c>
      <c r="D1058" s="502" t="s">
        <v>20</v>
      </c>
      <c r="E1058" s="256" t="s">
        <v>23</v>
      </c>
      <c r="F1058" s="503">
        <v>1973</v>
      </c>
      <c r="G1058" s="139"/>
      <c r="H1058" s="152"/>
      <c r="I1058" s="505"/>
      <c r="J1058" s="139"/>
    </row>
    <row r="1059" spans="1:10" ht="13.5" customHeight="1" x14ac:dyDescent="0.2">
      <c r="A1059" s="504">
        <v>1208</v>
      </c>
      <c r="B1059" s="139" t="s">
        <v>970</v>
      </c>
      <c r="C1059" s="501" t="s">
        <v>4205</v>
      </c>
      <c r="D1059" s="502" t="s">
        <v>20</v>
      </c>
      <c r="E1059" s="256" t="s">
        <v>23</v>
      </c>
      <c r="F1059" s="503">
        <v>1964</v>
      </c>
      <c r="G1059" s="139"/>
      <c r="H1059" s="152"/>
      <c r="I1059" s="505"/>
      <c r="J1059" s="139"/>
    </row>
    <row r="1060" spans="1:10" ht="13.5" customHeight="1" x14ac:dyDescent="0.2">
      <c r="A1060" s="504">
        <v>1209</v>
      </c>
      <c r="B1060" s="139" t="s">
        <v>971</v>
      </c>
      <c r="C1060" s="501" t="s">
        <v>4205</v>
      </c>
      <c r="D1060" s="502" t="s">
        <v>20</v>
      </c>
      <c r="E1060" s="256" t="s">
        <v>21</v>
      </c>
      <c r="F1060" s="503">
        <v>1957</v>
      </c>
      <c r="G1060" s="139"/>
      <c r="H1060" s="152"/>
      <c r="I1060" s="505"/>
      <c r="J1060" s="139"/>
    </row>
    <row r="1061" spans="1:10" ht="13.5" customHeight="1" x14ac:dyDescent="0.2">
      <c r="A1061" s="504">
        <v>1210</v>
      </c>
      <c r="B1061" s="139" t="s">
        <v>972</v>
      </c>
      <c r="C1061" s="501" t="s">
        <v>4205</v>
      </c>
      <c r="D1061" s="502" t="s">
        <v>20</v>
      </c>
      <c r="E1061" s="256" t="s">
        <v>23</v>
      </c>
      <c r="F1061" s="503">
        <v>1969</v>
      </c>
      <c r="G1061" s="139"/>
      <c r="H1061" s="152"/>
      <c r="I1061" s="505"/>
      <c r="J1061" s="139"/>
    </row>
    <row r="1062" spans="1:10" ht="13.5" customHeight="1" x14ac:dyDescent="0.2">
      <c r="A1062" s="504">
        <v>1211</v>
      </c>
      <c r="B1062" s="139" t="s">
        <v>973</v>
      </c>
      <c r="C1062" s="501" t="s">
        <v>4205</v>
      </c>
      <c r="D1062" s="502" t="s">
        <v>20</v>
      </c>
      <c r="E1062" s="256" t="s">
        <v>23</v>
      </c>
      <c r="F1062" s="503">
        <v>1964</v>
      </c>
      <c r="G1062" s="139"/>
      <c r="H1062" s="152"/>
      <c r="I1062" s="505"/>
      <c r="J1062" s="139"/>
    </row>
    <row r="1063" spans="1:10" ht="13.5" customHeight="1" x14ac:dyDescent="0.2">
      <c r="A1063" s="504">
        <v>1212</v>
      </c>
      <c r="B1063" s="139" t="s">
        <v>974</v>
      </c>
      <c r="C1063" s="501" t="s">
        <v>4205</v>
      </c>
      <c r="D1063" s="502" t="s">
        <v>20</v>
      </c>
      <c r="E1063" s="256" t="s">
        <v>23</v>
      </c>
      <c r="F1063" s="503">
        <v>1973</v>
      </c>
      <c r="G1063" s="139"/>
      <c r="H1063" s="152"/>
      <c r="I1063" s="505"/>
      <c r="J1063" s="139"/>
    </row>
    <row r="1064" spans="1:10" ht="13.5" customHeight="1" x14ac:dyDescent="0.2">
      <c r="A1064" s="504">
        <v>1213</v>
      </c>
      <c r="B1064" s="139" t="s">
        <v>975</v>
      </c>
      <c r="C1064" s="501" t="s">
        <v>4205</v>
      </c>
      <c r="D1064" s="502" t="s">
        <v>20</v>
      </c>
      <c r="E1064" s="256" t="s">
        <v>23</v>
      </c>
      <c r="F1064" s="503">
        <v>1969</v>
      </c>
      <c r="G1064" s="139"/>
      <c r="H1064" s="152"/>
      <c r="I1064" s="505"/>
      <c r="J1064" s="139"/>
    </row>
    <row r="1065" spans="1:10" ht="13.5" customHeight="1" x14ac:dyDescent="0.2">
      <c r="A1065" s="504">
        <v>1214</v>
      </c>
      <c r="B1065" s="139" t="s">
        <v>976</v>
      </c>
      <c r="C1065" s="501" t="s">
        <v>4205</v>
      </c>
      <c r="D1065" s="502" t="s">
        <v>20</v>
      </c>
      <c r="E1065" s="256" t="s">
        <v>33</v>
      </c>
      <c r="F1065" s="503">
        <v>1967</v>
      </c>
      <c r="G1065" s="139"/>
      <c r="H1065" s="152"/>
      <c r="I1065" s="505"/>
      <c r="J1065" s="139"/>
    </row>
    <row r="1066" spans="1:10" ht="13.5" customHeight="1" x14ac:dyDescent="0.2">
      <c r="A1066" s="504">
        <v>1215</v>
      </c>
      <c r="B1066" s="139" t="s">
        <v>977</v>
      </c>
      <c r="C1066" s="501" t="s">
        <v>4205</v>
      </c>
      <c r="D1066" s="502" t="s">
        <v>20</v>
      </c>
      <c r="E1066" s="256" t="s">
        <v>23</v>
      </c>
      <c r="F1066" s="503">
        <v>1967</v>
      </c>
      <c r="G1066" s="139"/>
      <c r="H1066" s="152"/>
      <c r="I1066" s="505"/>
      <c r="J1066" s="139"/>
    </row>
    <row r="1067" spans="1:10" ht="13.5" customHeight="1" x14ac:dyDescent="0.2">
      <c r="A1067" s="504">
        <v>1217</v>
      </c>
      <c r="B1067" s="139" t="s">
        <v>978</v>
      </c>
      <c r="C1067" s="501" t="s">
        <v>4205</v>
      </c>
      <c r="D1067" s="502" t="s">
        <v>20</v>
      </c>
      <c r="E1067" s="256" t="s">
        <v>21</v>
      </c>
      <c r="F1067" s="503">
        <v>1960</v>
      </c>
      <c r="G1067" s="139"/>
      <c r="H1067" s="152"/>
      <c r="I1067" s="505"/>
      <c r="J1067" s="139"/>
    </row>
    <row r="1068" spans="1:10" ht="13.5" customHeight="1" x14ac:dyDescent="0.2">
      <c r="A1068" s="504">
        <v>1218</v>
      </c>
      <c r="B1068" s="139" t="s">
        <v>979</v>
      </c>
      <c r="C1068" s="501" t="s">
        <v>4205</v>
      </c>
      <c r="D1068" s="502" t="s">
        <v>20</v>
      </c>
      <c r="E1068" s="256" t="s">
        <v>23</v>
      </c>
      <c r="F1068" s="503">
        <v>1964</v>
      </c>
      <c r="G1068" s="139"/>
      <c r="H1068" s="152"/>
      <c r="I1068" s="505"/>
      <c r="J1068" s="139"/>
    </row>
    <row r="1069" spans="1:10" ht="13.5" customHeight="1" x14ac:dyDescent="0.2">
      <c r="A1069" s="504">
        <v>1219</v>
      </c>
      <c r="B1069" s="139" t="s">
        <v>980</v>
      </c>
      <c r="C1069" s="501" t="s">
        <v>4205</v>
      </c>
      <c r="D1069" s="502" t="s">
        <v>20</v>
      </c>
      <c r="E1069" s="256" t="s">
        <v>23</v>
      </c>
      <c r="F1069" s="503">
        <v>1963</v>
      </c>
      <c r="G1069" s="139"/>
      <c r="H1069" s="152"/>
      <c r="I1069" s="505"/>
      <c r="J1069" s="139"/>
    </row>
    <row r="1070" spans="1:10" ht="13.5" customHeight="1" x14ac:dyDescent="0.2">
      <c r="A1070" s="504">
        <v>1220</v>
      </c>
      <c r="B1070" s="139" t="s">
        <v>981</v>
      </c>
      <c r="C1070" s="501" t="s">
        <v>4205</v>
      </c>
      <c r="D1070" s="502" t="s">
        <v>20</v>
      </c>
      <c r="E1070" s="256" t="s">
        <v>23</v>
      </c>
      <c r="F1070" s="503">
        <v>1964</v>
      </c>
      <c r="G1070" s="139"/>
      <c r="H1070" s="152"/>
      <c r="I1070" s="505"/>
      <c r="J1070" s="139"/>
    </row>
    <row r="1071" spans="1:10" ht="13.5" customHeight="1" x14ac:dyDescent="0.2">
      <c r="A1071" s="504">
        <v>1221</v>
      </c>
      <c r="B1071" s="139" t="s">
        <v>982</v>
      </c>
      <c r="C1071" s="501" t="s">
        <v>4205</v>
      </c>
      <c r="D1071" s="502" t="s">
        <v>20</v>
      </c>
      <c r="E1071" s="256" t="s">
        <v>23</v>
      </c>
      <c r="F1071" s="503">
        <v>1970</v>
      </c>
      <c r="G1071" s="139"/>
      <c r="H1071" s="152"/>
      <c r="I1071" s="505"/>
      <c r="J1071" s="139"/>
    </row>
    <row r="1072" spans="1:10" ht="13.5" customHeight="1" x14ac:dyDescent="0.2">
      <c r="A1072" s="504">
        <v>1222</v>
      </c>
      <c r="B1072" s="139" t="s">
        <v>983</v>
      </c>
      <c r="C1072" s="501" t="s">
        <v>4205</v>
      </c>
      <c r="D1072" s="502" t="s">
        <v>20</v>
      </c>
      <c r="E1072" s="256" t="s">
        <v>23</v>
      </c>
      <c r="F1072" s="503">
        <v>1970</v>
      </c>
      <c r="G1072" s="139"/>
      <c r="H1072" s="152"/>
      <c r="I1072" s="505"/>
      <c r="J1072" s="139"/>
    </row>
    <row r="1073" spans="1:10" ht="13.5" customHeight="1" x14ac:dyDescent="0.2">
      <c r="A1073" s="504">
        <v>1223</v>
      </c>
      <c r="B1073" s="139" t="s">
        <v>984</v>
      </c>
      <c r="C1073" s="501" t="s">
        <v>4205</v>
      </c>
      <c r="D1073" s="502" t="s">
        <v>20</v>
      </c>
      <c r="E1073" s="256" t="s">
        <v>23</v>
      </c>
      <c r="F1073" s="503">
        <v>1975</v>
      </c>
      <c r="G1073" s="139"/>
      <c r="H1073" s="152"/>
      <c r="I1073" s="505"/>
      <c r="J1073" s="139"/>
    </row>
    <row r="1074" spans="1:10" ht="13.5" customHeight="1" x14ac:dyDescent="0.2">
      <c r="A1074" s="504">
        <v>1225</v>
      </c>
      <c r="B1074" s="139" t="s">
        <v>985</v>
      </c>
      <c r="C1074" s="501" t="s">
        <v>4205</v>
      </c>
      <c r="D1074" s="502" t="s">
        <v>20</v>
      </c>
      <c r="E1074" s="256" t="s">
        <v>23</v>
      </c>
      <c r="F1074" s="503">
        <v>1970</v>
      </c>
      <c r="G1074" s="139"/>
      <c r="H1074" s="152"/>
      <c r="I1074" s="505"/>
      <c r="J1074" s="139"/>
    </row>
    <row r="1075" spans="1:10" ht="13.5" customHeight="1" x14ac:dyDescent="0.2">
      <c r="A1075" s="504">
        <v>1226</v>
      </c>
      <c r="B1075" s="139" t="s">
        <v>986</v>
      </c>
      <c r="C1075" s="501" t="s">
        <v>4205</v>
      </c>
      <c r="D1075" s="502" t="s">
        <v>20</v>
      </c>
      <c r="E1075" s="256" t="s">
        <v>21</v>
      </c>
      <c r="F1075" s="503">
        <v>1961</v>
      </c>
      <c r="G1075" s="139"/>
      <c r="H1075" s="152"/>
      <c r="I1075" s="505"/>
      <c r="J1075" s="139"/>
    </row>
    <row r="1076" spans="1:10" ht="13.5" customHeight="1" x14ac:dyDescent="0.2">
      <c r="A1076" s="504">
        <v>1227</v>
      </c>
      <c r="B1076" s="139" t="s">
        <v>987</v>
      </c>
      <c r="C1076" s="501" t="s">
        <v>4205</v>
      </c>
      <c r="D1076" s="502" t="s">
        <v>20</v>
      </c>
      <c r="E1076" s="256" t="s">
        <v>33</v>
      </c>
      <c r="F1076" s="503">
        <v>1968</v>
      </c>
      <c r="G1076" s="139"/>
      <c r="H1076" s="152"/>
      <c r="I1076" s="505"/>
      <c r="J1076" s="139"/>
    </row>
    <row r="1077" spans="1:10" ht="13.5" customHeight="1" x14ac:dyDescent="0.2">
      <c r="A1077" s="504">
        <v>1228</v>
      </c>
      <c r="B1077" s="139" t="s">
        <v>988</v>
      </c>
      <c r="C1077" s="501" t="s">
        <v>4205</v>
      </c>
      <c r="D1077" s="502" t="s">
        <v>20</v>
      </c>
      <c r="E1077" s="256" t="s">
        <v>23</v>
      </c>
      <c r="F1077" s="503">
        <v>1970</v>
      </c>
      <c r="G1077" s="139"/>
      <c r="H1077" s="152"/>
      <c r="I1077" s="505"/>
      <c r="J1077" s="139"/>
    </row>
    <row r="1078" spans="1:10" ht="13.5" customHeight="1" x14ac:dyDescent="0.2">
      <c r="A1078" s="504">
        <v>1230</v>
      </c>
      <c r="B1078" s="139" t="s">
        <v>989</v>
      </c>
      <c r="C1078" s="501" t="s">
        <v>4205</v>
      </c>
      <c r="D1078" s="502" t="s">
        <v>20</v>
      </c>
      <c r="E1078" s="256" t="s">
        <v>23</v>
      </c>
      <c r="F1078" s="503">
        <v>1972</v>
      </c>
      <c r="G1078" s="139"/>
      <c r="H1078" s="152"/>
      <c r="I1078" s="505"/>
      <c r="J1078" s="139"/>
    </row>
    <row r="1079" spans="1:10" ht="13.5" customHeight="1" x14ac:dyDescent="0.2">
      <c r="A1079" s="504">
        <v>1231</v>
      </c>
      <c r="B1079" s="139" t="s">
        <v>990</v>
      </c>
      <c r="C1079" s="501" t="s">
        <v>4205</v>
      </c>
      <c r="D1079" s="502" t="s">
        <v>20</v>
      </c>
      <c r="E1079" s="256" t="s">
        <v>21</v>
      </c>
      <c r="F1079" s="503">
        <v>1961</v>
      </c>
      <c r="G1079" s="139"/>
      <c r="H1079" s="152"/>
      <c r="I1079" s="505"/>
      <c r="J1079" s="139"/>
    </row>
    <row r="1080" spans="1:10" ht="13.5" customHeight="1" x14ac:dyDescent="0.2">
      <c r="A1080" s="504">
        <v>1232</v>
      </c>
      <c r="B1080" s="139" t="s">
        <v>991</v>
      </c>
      <c r="C1080" s="501" t="s">
        <v>4205</v>
      </c>
      <c r="D1080" s="502" t="s">
        <v>20</v>
      </c>
      <c r="E1080" s="256" t="s">
        <v>23</v>
      </c>
      <c r="F1080" s="503">
        <v>1969</v>
      </c>
      <c r="G1080" s="139"/>
      <c r="H1080" s="152"/>
      <c r="I1080" s="505"/>
      <c r="J1080" s="139"/>
    </row>
    <row r="1081" spans="1:10" ht="13.5" customHeight="1" x14ac:dyDescent="0.2">
      <c r="A1081" s="504">
        <v>1233</v>
      </c>
      <c r="B1081" s="139" t="s">
        <v>992</v>
      </c>
      <c r="C1081" s="501" t="s">
        <v>4205</v>
      </c>
      <c r="D1081" s="502" t="s">
        <v>20</v>
      </c>
      <c r="E1081" s="256" t="s">
        <v>23</v>
      </c>
      <c r="F1081" s="503">
        <v>1967</v>
      </c>
      <c r="G1081" s="139"/>
      <c r="H1081" s="152"/>
      <c r="I1081" s="505"/>
      <c r="J1081" s="139"/>
    </row>
    <row r="1082" spans="1:10" ht="13.5" customHeight="1" x14ac:dyDescent="0.2">
      <c r="A1082" s="504">
        <v>1234</v>
      </c>
      <c r="B1082" s="139" t="s">
        <v>993</v>
      </c>
      <c r="C1082" s="501" t="s">
        <v>4205</v>
      </c>
      <c r="D1082" s="502" t="s">
        <v>20</v>
      </c>
      <c r="E1082" s="256" t="s">
        <v>23</v>
      </c>
      <c r="F1082" s="503">
        <v>1970</v>
      </c>
      <c r="G1082" s="139"/>
      <c r="H1082" s="152"/>
      <c r="I1082" s="505"/>
      <c r="J1082" s="139"/>
    </row>
    <row r="1083" spans="1:10" ht="13.5" customHeight="1" x14ac:dyDescent="0.2">
      <c r="A1083" s="504">
        <v>1235</v>
      </c>
      <c r="B1083" s="139" t="s">
        <v>994</v>
      </c>
      <c r="C1083" s="501" t="s">
        <v>4205</v>
      </c>
      <c r="D1083" s="502" t="s">
        <v>20</v>
      </c>
      <c r="E1083" s="256" t="s">
        <v>23</v>
      </c>
      <c r="F1083" s="503">
        <v>1967</v>
      </c>
      <c r="G1083" s="139"/>
      <c r="H1083" s="152"/>
      <c r="I1083" s="505"/>
      <c r="J1083" s="139"/>
    </row>
    <row r="1084" spans="1:10" ht="13.5" customHeight="1" x14ac:dyDescent="0.2">
      <c r="A1084" s="504">
        <v>1236</v>
      </c>
      <c r="B1084" s="139" t="s">
        <v>995</v>
      </c>
      <c r="C1084" s="501" t="s">
        <v>4205</v>
      </c>
      <c r="D1084" s="502" t="s">
        <v>20</v>
      </c>
      <c r="E1084" s="256" t="s">
        <v>23</v>
      </c>
      <c r="F1084" s="503">
        <v>1967</v>
      </c>
      <c r="G1084" s="139"/>
      <c r="H1084" s="152"/>
      <c r="I1084" s="505"/>
      <c r="J1084" s="139"/>
    </row>
    <row r="1085" spans="1:10" ht="13.5" customHeight="1" x14ac:dyDescent="0.2">
      <c r="A1085" s="504">
        <v>1237</v>
      </c>
      <c r="B1085" s="139" t="s">
        <v>996</v>
      </c>
      <c r="C1085" s="501" t="s">
        <v>4205</v>
      </c>
      <c r="D1085" s="502" t="s">
        <v>20</v>
      </c>
      <c r="E1085" s="256" t="s">
        <v>23</v>
      </c>
      <c r="F1085" s="503">
        <v>1964</v>
      </c>
      <c r="G1085" s="139"/>
      <c r="H1085" s="152"/>
      <c r="I1085" s="505"/>
      <c r="J1085" s="139"/>
    </row>
    <row r="1086" spans="1:10" ht="13.5" customHeight="1" x14ac:dyDescent="0.2">
      <c r="A1086" s="504">
        <v>1238</v>
      </c>
      <c r="B1086" s="139" t="s">
        <v>997</v>
      </c>
      <c r="C1086" s="501" t="s">
        <v>4205</v>
      </c>
      <c r="D1086" s="502" t="s">
        <v>20</v>
      </c>
      <c r="E1086" s="256" t="s">
        <v>23</v>
      </c>
      <c r="F1086" s="503">
        <v>1971</v>
      </c>
      <c r="G1086" s="139"/>
      <c r="H1086" s="152"/>
      <c r="I1086" s="505"/>
      <c r="J1086" s="139"/>
    </row>
    <row r="1087" spans="1:10" ht="13.5" customHeight="1" x14ac:dyDescent="0.2">
      <c r="A1087" s="504">
        <v>1239</v>
      </c>
      <c r="B1087" s="139" t="s">
        <v>998</v>
      </c>
      <c r="C1087" s="139" t="s">
        <v>3532</v>
      </c>
      <c r="D1087" s="502">
        <v>4</v>
      </c>
      <c r="E1087" s="256" t="s">
        <v>23</v>
      </c>
      <c r="F1087" s="503">
        <v>1968</v>
      </c>
      <c r="G1087" s="139"/>
      <c r="H1087" s="152"/>
      <c r="I1087" s="505">
        <v>1</v>
      </c>
      <c r="J1087" s="139"/>
    </row>
    <row r="1088" spans="1:10" ht="13.5" customHeight="1" x14ac:dyDescent="0.2">
      <c r="A1088" s="504">
        <v>1240</v>
      </c>
      <c r="B1088" s="139" t="s">
        <v>999</v>
      </c>
      <c r="C1088" s="139" t="s">
        <v>3532</v>
      </c>
      <c r="D1088" s="502" t="s">
        <v>20</v>
      </c>
      <c r="E1088" s="256" t="s">
        <v>23</v>
      </c>
      <c r="F1088" s="503">
        <v>1973</v>
      </c>
      <c r="G1088" s="139"/>
      <c r="H1088" s="152"/>
      <c r="I1088" s="505">
        <v>1</v>
      </c>
      <c r="J1088" s="139"/>
    </row>
    <row r="1089" spans="1:10" ht="13.5" customHeight="1" x14ac:dyDescent="0.2">
      <c r="A1089" s="504">
        <v>1241</v>
      </c>
      <c r="B1089" s="139" t="s">
        <v>3751</v>
      </c>
      <c r="C1089" s="139" t="s">
        <v>911</v>
      </c>
      <c r="D1089" s="502">
        <v>2</v>
      </c>
      <c r="E1089" s="256" t="s">
        <v>23</v>
      </c>
      <c r="F1089" s="503">
        <v>1970</v>
      </c>
      <c r="G1089" s="139"/>
      <c r="H1089" s="498"/>
      <c r="I1089" s="505">
        <v>1</v>
      </c>
      <c r="J1089" s="139"/>
    </row>
    <row r="1090" spans="1:10" ht="13.5" customHeight="1" x14ac:dyDescent="0.2">
      <c r="A1090" s="504">
        <v>1242</v>
      </c>
      <c r="B1090" s="139" t="s">
        <v>1000</v>
      </c>
      <c r="C1090" s="139" t="s">
        <v>3532</v>
      </c>
      <c r="D1090" s="502" t="s">
        <v>20</v>
      </c>
      <c r="E1090" s="256" t="s">
        <v>21</v>
      </c>
      <c r="F1090" s="503">
        <v>1949</v>
      </c>
      <c r="G1090" s="139"/>
      <c r="H1090" s="152"/>
      <c r="I1090" s="505">
        <v>1</v>
      </c>
      <c r="J1090" s="139"/>
    </row>
    <row r="1091" spans="1:10" ht="13.5" customHeight="1" x14ac:dyDescent="0.2">
      <c r="A1091" s="504">
        <v>1243</v>
      </c>
      <c r="B1091" s="139" t="s">
        <v>1001</v>
      </c>
      <c r="C1091" s="501" t="s">
        <v>4205</v>
      </c>
      <c r="D1091" s="502" t="s">
        <v>20</v>
      </c>
      <c r="E1091" s="256" t="s">
        <v>23</v>
      </c>
      <c r="F1091" s="503">
        <v>1970</v>
      </c>
      <c r="G1091" s="139"/>
      <c r="H1091" s="152"/>
      <c r="I1091" s="505"/>
      <c r="J1091" s="139"/>
    </row>
    <row r="1092" spans="1:10" ht="13.5" customHeight="1" x14ac:dyDescent="0.2">
      <c r="A1092" s="504">
        <v>1244</v>
      </c>
      <c r="B1092" s="139" t="s">
        <v>1002</v>
      </c>
      <c r="C1092" s="501" t="s">
        <v>4205</v>
      </c>
      <c r="D1092" s="502" t="s">
        <v>20</v>
      </c>
      <c r="E1092" s="256" t="s">
        <v>21</v>
      </c>
      <c r="F1092" s="503">
        <v>1962</v>
      </c>
      <c r="G1092" s="139"/>
      <c r="H1092" s="152"/>
      <c r="I1092" s="505"/>
      <c r="J1092" s="139"/>
    </row>
    <row r="1093" spans="1:10" ht="13.5" customHeight="1" x14ac:dyDescent="0.2">
      <c r="A1093" s="504">
        <v>1246</v>
      </c>
      <c r="B1093" s="139" t="s">
        <v>1003</v>
      </c>
      <c r="C1093" s="501" t="s">
        <v>4205</v>
      </c>
      <c r="D1093" s="502" t="s">
        <v>20</v>
      </c>
      <c r="E1093" s="256" t="s">
        <v>23</v>
      </c>
      <c r="F1093" s="503">
        <v>1970</v>
      </c>
      <c r="G1093" s="139"/>
      <c r="H1093" s="152"/>
      <c r="I1093" s="505"/>
      <c r="J1093" s="139"/>
    </row>
    <row r="1094" spans="1:10" ht="13.5" customHeight="1" x14ac:dyDescent="0.2">
      <c r="A1094" s="504">
        <v>1247</v>
      </c>
      <c r="B1094" s="139" t="s">
        <v>1004</v>
      </c>
      <c r="C1094" s="501" t="s">
        <v>4205</v>
      </c>
      <c r="D1094" s="502" t="s">
        <v>20</v>
      </c>
      <c r="E1094" s="256" t="s">
        <v>33</v>
      </c>
      <c r="F1094" s="503">
        <v>1970</v>
      </c>
      <c r="G1094" s="139"/>
      <c r="H1094" s="152"/>
      <c r="I1094" s="505"/>
      <c r="J1094" s="139"/>
    </row>
    <row r="1095" spans="1:10" ht="13.5" customHeight="1" x14ac:dyDescent="0.2">
      <c r="A1095" s="504">
        <v>1248</v>
      </c>
      <c r="B1095" s="139" t="s">
        <v>1005</v>
      </c>
      <c r="C1095" s="139" t="s">
        <v>3532</v>
      </c>
      <c r="D1095" s="502" t="s">
        <v>20</v>
      </c>
      <c r="E1095" s="256" t="s">
        <v>76</v>
      </c>
      <c r="F1095" s="503">
        <v>1976</v>
      </c>
      <c r="G1095" s="139"/>
      <c r="H1095" s="152"/>
      <c r="I1095" s="505">
        <v>1</v>
      </c>
      <c r="J1095" s="139"/>
    </row>
    <row r="1096" spans="1:10" ht="13.5" customHeight="1" x14ac:dyDescent="0.2">
      <c r="A1096" s="504">
        <v>1249</v>
      </c>
      <c r="B1096" s="139" t="s">
        <v>3752</v>
      </c>
      <c r="C1096" s="139" t="s">
        <v>198</v>
      </c>
      <c r="D1096" s="502">
        <v>2</v>
      </c>
      <c r="E1096" s="256" t="s">
        <v>76</v>
      </c>
      <c r="F1096" s="503">
        <v>1980</v>
      </c>
      <c r="G1096" s="139"/>
      <c r="H1096" s="152"/>
      <c r="I1096" s="505">
        <v>1</v>
      </c>
      <c r="J1096" s="139"/>
    </row>
    <row r="1097" spans="1:10" ht="13.5" customHeight="1" x14ac:dyDescent="0.2">
      <c r="A1097" s="504">
        <v>1250</v>
      </c>
      <c r="B1097" s="139" t="s">
        <v>3753</v>
      </c>
      <c r="C1097" s="139" t="s">
        <v>198</v>
      </c>
      <c r="D1097" s="502">
        <v>2</v>
      </c>
      <c r="E1097" s="256" t="s">
        <v>76</v>
      </c>
      <c r="F1097" s="503">
        <v>1979</v>
      </c>
      <c r="G1097" s="139"/>
      <c r="H1097" s="152"/>
      <c r="I1097" s="505">
        <v>1</v>
      </c>
      <c r="J1097" s="139"/>
    </row>
    <row r="1098" spans="1:10" ht="13.5" customHeight="1" x14ac:dyDescent="0.2">
      <c r="A1098" s="504">
        <v>1251</v>
      </c>
      <c r="B1098" s="139" t="s">
        <v>1006</v>
      </c>
      <c r="C1098" s="501" t="s">
        <v>4205</v>
      </c>
      <c r="D1098" s="502" t="s">
        <v>20</v>
      </c>
      <c r="E1098" s="256" t="s">
        <v>23</v>
      </c>
      <c r="F1098" s="503">
        <v>1970</v>
      </c>
      <c r="G1098" s="139"/>
      <c r="H1098" s="152"/>
      <c r="I1098" s="505"/>
      <c r="J1098" s="139"/>
    </row>
    <row r="1099" spans="1:10" ht="13.5" customHeight="1" x14ac:dyDescent="0.2">
      <c r="A1099" s="504">
        <v>1252</v>
      </c>
      <c r="B1099" s="139" t="s">
        <v>1007</v>
      </c>
      <c r="C1099" s="501" t="s">
        <v>4205</v>
      </c>
      <c r="D1099" s="502" t="s">
        <v>20</v>
      </c>
      <c r="E1099" s="256" t="s">
        <v>21</v>
      </c>
      <c r="F1099" s="503">
        <v>1961</v>
      </c>
      <c r="G1099" s="139"/>
      <c r="H1099" s="152"/>
      <c r="I1099" s="505"/>
      <c r="J1099" s="139"/>
    </row>
    <row r="1100" spans="1:10" ht="13.5" customHeight="1" x14ac:dyDescent="0.2">
      <c r="A1100" s="504">
        <v>1253</v>
      </c>
      <c r="B1100" s="139" t="s">
        <v>3754</v>
      </c>
      <c r="C1100" s="139" t="s">
        <v>357</v>
      </c>
      <c r="D1100" s="502" t="s">
        <v>20</v>
      </c>
      <c r="E1100" s="256" t="s">
        <v>23</v>
      </c>
      <c r="F1100" s="503">
        <v>1974</v>
      </c>
      <c r="G1100" s="139"/>
      <c r="H1100" s="152"/>
      <c r="I1100" s="505"/>
      <c r="J1100" s="139"/>
    </row>
    <row r="1101" spans="1:10" ht="13.5" customHeight="1" x14ac:dyDescent="0.2">
      <c r="A1101" s="504">
        <v>1254</v>
      </c>
      <c r="B1101" s="139" t="s">
        <v>1008</v>
      </c>
      <c r="C1101" s="501" t="s">
        <v>4205</v>
      </c>
      <c r="D1101" s="502" t="s">
        <v>20</v>
      </c>
      <c r="E1101" s="256" t="s">
        <v>23</v>
      </c>
      <c r="F1101" s="503">
        <v>1970</v>
      </c>
      <c r="G1101" s="139"/>
      <c r="H1101" s="152"/>
      <c r="I1101" s="505"/>
      <c r="J1101" s="139"/>
    </row>
    <row r="1102" spans="1:10" ht="13.5" customHeight="1" x14ac:dyDescent="0.2">
      <c r="A1102" s="504">
        <v>1255</v>
      </c>
      <c r="B1102" s="139" t="s">
        <v>1009</v>
      </c>
      <c r="C1102" s="501" t="s">
        <v>4205</v>
      </c>
      <c r="D1102" s="502" t="s">
        <v>20</v>
      </c>
      <c r="E1102" s="256" t="s">
        <v>23</v>
      </c>
      <c r="F1102" s="503">
        <v>1970</v>
      </c>
      <c r="G1102" s="139"/>
      <c r="H1102" s="152"/>
      <c r="I1102" s="505"/>
      <c r="J1102" s="139"/>
    </row>
    <row r="1103" spans="1:10" ht="13.5" customHeight="1" x14ac:dyDescent="0.2">
      <c r="A1103" s="504">
        <v>1256</v>
      </c>
      <c r="B1103" s="139" t="s">
        <v>1010</v>
      </c>
      <c r="C1103" s="501" t="s">
        <v>4205</v>
      </c>
      <c r="D1103" s="502" t="s">
        <v>20</v>
      </c>
      <c r="E1103" s="256" t="s">
        <v>21</v>
      </c>
      <c r="F1103" s="503">
        <v>1949</v>
      </c>
      <c r="G1103" s="139"/>
      <c r="H1103" s="152"/>
      <c r="I1103" s="505"/>
      <c r="J1103" s="139"/>
    </row>
    <row r="1104" spans="1:10" ht="13.5" customHeight="1" x14ac:dyDescent="0.2">
      <c r="A1104" s="504">
        <v>1257</v>
      </c>
      <c r="B1104" s="139" t="s">
        <v>1011</v>
      </c>
      <c r="C1104" s="501" t="s">
        <v>4205</v>
      </c>
      <c r="D1104" s="502" t="s">
        <v>20</v>
      </c>
      <c r="E1104" s="256" t="s">
        <v>23</v>
      </c>
      <c r="F1104" s="503">
        <v>1963</v>
      </c>
      <c r="G1104" s="139"/>
      <c r="H1104" s="152"/>
      <c r="I1104" s="505"/>
      <c r="J1104" s="139"/>
    </row>
    <row r="1105" spans="1:10" ht="13.5" customHeight="1" x14ac:dyDescent="0.2">
      <c r="A1105" s="504">
        <v>1258</v>
      </c>
      <c r="B1105" s="139" t="s">
        <v>1012</v>
      </c>
      <c r="C1105" s="501" t="s">
        <v>4205</v>
      </c>
      <c r="D1105" s="502" t="s">
        <v>20</v>
      </c>
      <c r="E1105" s="256" t="s">
        <v>23</v>
      </c>
      <c r="F1105" s="503">
        <v>1966</v>
      </c>
      <c r="G1105" s="139"/>
      <c r="H1105" s="152"/>
      <c r="I1105" s="505"/>
      <c r="J1105" s="139"/>
    </row>
    <row r="1106" spans="1:10" ht="13.5" customHeight="1" x14ac:dyDescent="0.2">
      <c r="A1106" s="504">
        <v>1259</v>
      </c>
      <c r="B1106" s="139" t="s">
        <v>1013</v>
      </c>
      <c r="C1106" s="501" t="s">
        <v>4205</v>
      </c>
      <c r="D1106" s="502" t="s">
        <v>20</v>
      </c>
      <c r="E1106" s="256" t="s">
        <v>23</v>
      </c>
      <c r="F1106" s="503">
        <v>1972</v>
      </c>
      <c r="G1106" s="139"/>
      <c r="H1106" s="152"/>
      <c r="I1106" s="505"/>
      <c r="J1106" s="139"/>
    </row>
    <row r="1107" spans="1:10" ht="13.5" customHeight="1" x14ac:dyDescent="0.2">
      <c r="A1107" s="504">
        <v>1260</v>
      </c>
      <c r="B1107" s="139" t="s">
        <v>1014</v>
      </c>
      <c r="C1107" s="501" t="s">
        <v>4205</v>
      </c>
      <c r="D1107" s="502" t="s">
        <v>20</v>
      </c>
      <c r="E1107" s="256" t="s">
        <v>33</v>
      </c>
      <c r="F1107" s="503">
        <v>1970</v>
      </c>
      <c r="G1107" s="139"/>
      <c r="H1107" s="152"/>
      <c r="I1107" s="505"/>
      <c r="J1107" s="139"/>
    </row>
    <row r="1108" spans="1:10" ht="13.5" customHeight="1" x14ac:dyDescent="0.2">
      <c r="A1108" s="504">
        <v>1261</v>
      </c>
      <c r="B1108" s="139" t="s">
        <v>1015</v>
      </c>
      <c r="C1108" s="501" t="s">
        <v>4205</v>
      </c>
      <c r="D1108" s="502" t="s">
        <v>20</v>
      </c>
      <c r="E1108" s="256" t="s">
        <v>33</v>
      </c>
      <c r="F1108" s="503">
        <v>1970</v>
      </c>
      <c r="G1108" s="139"/>
      <c r="H1108" s="152"/>
      <c r="I1108" s="505"/>
      <c r="J1108" s="139"/>
    </row>
    <row r="1109" spans="1:10" ht="13.5" customHeight="1" x14ac:dyDescent="0.2">
      <c r="A1109" s="504">
        <v>1262</v>
      </c>
      <c r="B1109" s="139" t="s">
        <v>1016</v>
      </c>
      <c r="C1109" s="501" t="s">
        <v>4205</v>
      </c>
      <c r="D1109" s="502" t="s">
        <v>20</v>
      </c>
      <c r="E1109" s="256" t="s">
        <v>21</v>
      </c>
      <c r="F1109" s="503">
        <v>1957</v>
      </c>
      <c r="G1109" s="139"/>
      <c r="H1109" s="152"/>
      <c r="I1109" s="505"/>
      <c r="J1109" s="139"/>
    </row>
    <row r="1110" spans="1:10" ht="13.5" customHeight="1" x14ac:dyDescent="0.2">
      <c r="A1110" s="504">
        <v>1263</v>
      </c>
      <c r="B1110" s="139" t="s">
        <v>1017</v>
      </c>
      <c r="C1110" s="501" t="s">
        <v>4205</v>
      </c>
      <c r="D1110" s="502" t="s">
        <v>20</v>
      </c>
      <c r="E1110" s="256" t="s">
        <v>23</v>
      </c>
      <c r="F1110" s="503">
        <v>1975</v>
      </c>
      <c r="G1110" s="139"/>
      <c r="H1110" s="152"/>
      <c r="I1110" s="505"/>
      <c r="J1110" s="139"/>
    </row>
    <row r="1111" spans="1:10" ht="13.5" customHeight="1" x14ac:dyDescent="0.2">
      <c r="A1111" s="504">
        <v>1264</v>
      </c>
      <c r="B1111" s="139" t="s">
        <v>1018</v>
      </c>
      <c r="C1111" s="501" t="s">
        <v>4205</v>
      </c>
      <c r="D1111" s="502" t="s">
        <v>20</v>
      </c>
      <c r="E1111" s="256" t="s">
        <v>23</v>
      </c>
      <c r="F1111" s="503">
        <v>1968</v>
      </c>
      <c r="G1111" s="139"/>
      <c r="H1111" s="152"/>
      <c r="I1111" s="505"/>
      <c r="J1111" s="139"/>
    </row>
    <row r="1112" spans="1:10" ht="13.5" customHeight="1" x14ac:dyDescent="0.2">
      <c r="A1112" s="504">
        <v>1265</v>
      </c>
      <c r="B1112" s="139" t="s">
        <v>1019</v>
      </c>
      <c r="C1112" s="501" t="s">
        <v>4205</v>
      </c>
      <c r="D1112" s="502" t="s">
        <v>20</v>
      </c>
      <c r="E1112" s="256" t="s">
        <v>23</v>
      </c>
      <c r="F1112" s="503">
        <v>1975</v>
      </c>
      <c r="G1112" s="139"/>
      <c r="H1112" s="152"/>
      <c r="I1112" s="505"/>
      <c r="J1112" s="139"/>
    </row>
    <row r="1113" spans="1:10" ht="13.5" customHeight="1" x14ac:dyDescent="0.2">
      <c r="A1113" s="504">
        <v>1266</v>
      </c>
      <c r="B1113" s="139" t="s">
        <v>1020</v>
      </c>
      <c r="C1113" s="501" t="s">
        <v>4205</v>
      </c>
      <c r="D1113" s="502" t="s">
        <v>20</v>
      </c>
      <c r="E1113" s="256" t="s">
        <v>23</v>
      </c>
      <c r="F1113" s="503">
        <v>1968</v>
      </c>
      <c r="G1113" s="139"/>
      <c r="H1113" s="152"/>
      <c r="I1113" s="505"/>
      <c r="J1113" s="139"/>
    </row>
    <row r="1114" spans="1:10" ht="13.5" customHeight="1" x14ac:dyDescent="0.2">
      <c r="A1114" s="504">
        <v>1267</v>
      </c>
      <c r="B1114" s="139" t="s">
        <v>1021</v>
      </c>
      <c r="C1114" s="501" t="s">
        <v>4205</v>
      </c>
      <c r="D1114" s="502" t="s">
        <v>20</v>
      </c>
      <c r="E1114" s="256" t="s">
        <v>21</v>
      </c>
      <c r="F1114" s="503">
        <v>1961</v>
      </c>
      <c r="G1114" s="139"/>
      <c r="H1114" s="152"/>
      <c r="I1114" s="505"/>
      <c r="J1114" s="139"/>
    </row>
    <row r="1115" spans="1:10" ht="13.5" customHeight="1" x14ac:dyDescent="0.2">
      <c r="A1115" s="504">
        <v>1268</v>
      </c>
      <c r="B1115" s="139" t="s">
        <v>1022</v>
      </c>
      <c r="C1115" s="501" t="s">
        <v>4205</v>
      </c>
      <c r="D1115" s="502" t="s">
        <v>20</v>
      </c>
      <c r="E1115" s="256" t="s">
        <v>23</v>
      </c>
      <c r="F1115" s="503">
        <v>1967</v>
      </c>
      <c r="G1115" s="139"/>
      <c r="H1115" s="152"/>
      <c r="I1115" s="505"/>
      <c r="J1115" s="139"/>
    </row>
    <row r="1116" spans="1:10" ht="13.5" customHeight="1" x14ac:dyDescent="0.2">
      <c r="A1116" s="504">
        <v>1269</v>
      </c>
      <c r="B1116" s="139" t="s">
        <v>1023</v>
      </c>
      <c r="C1116" s="501" t="s">
        <v>4205</v>
      </c>
      <c r="D1116" s="502" t="s">
        <v>20</v>
      </c>
      <c r="E1116" s="256" t="s">
        <v>23</v>
      </c>
      <c r="F1116" s="503">
        <v>1968</v>
      </c>
      <c r="G1116" s="139"/>
      <c r="H1116" s="152"/>
      <c r="I1116" s="505"/>
      <c r="J1116" s="139"/>
    </row>
    <row r="1117" spans="1:10" ht="13.5" customHeight="1" x14ac:dyDescent="0.2">
      <c r="A1117" s="504">
        <v>1270</v>
      </c>
      <c r="B1117" s="139" t="s">
        <v>1024</v>
      </c>
      <c r="C1117" s="501" t="s">
        <v>4205</v>
      </c>
      <c r="D1117" s="502" t="s">
        <v>20</v>
      </c>
      <c r="E1117" s="256" t="s">
        <v>21</v>
      </c>
      <c r="F1117" s="503">
        <v>1947</v>
      </c>
      <c r="G1117" s="139"/>
      <c r="H1117" s="152"/>
      <c r="I1117" s="505"/>
      <c r="J1117" s="139"/>
    </row>
    <row r="1118" spans="1:10" ht="13.5" customHeight="1" x14ac:dyDescent="0.2">
      <c r="A1118" s="504">
        <v>1271</v>
      </c>
      <c r="B1118" s="139" t="s">
        <v>1025</v>
      </c>
      <c r="C1118" s="501" t="s">
        <v>4205</v>
      </c>
      <c r="D1118" s="502" t="s">
        <v>20</v>
      </c>
      <c r="E1118" s="256" t="s">
        <v>23</v>
      </c>
      <c r="F1118" s="503">
        <v>1963</v>
      </c>
      <c r="G1118" s="139"/>
      <c r="H1118" s="152"/>
      <c r="I1118" s="505"/>
      <c r="J1118" s="139"/>
    </row>
    <row r="1119" spans="1:10" ht="13.5" customHeight="1" x14ac:dyDescent="0.2">
      <c r="A1119" s="504">
        <v>1272</v>
      </c>
      <c r="B1119" s="139" t="s">
        <v>1026</v>
      </c>
      <c r="C1119" s="501" t="s">
        <v>4205</v>
      </c>
      <c r="D1119" s="502" t="s">
        <v>20</v>
      </c>
      <c r="E1119" s="256" t="s">
        <v>23</v>
      </c>
      <c r="F1119" s="503">
        <v>1965</v>
      </c>
      <c r="G1119" s="139"/>
      <c r="H1119" s="152"/>
      <c r="I1119" s="505"/>
      <c r="J1119" s="139"/>
    </row>
    <row r="1120" spans="1:10" ht="13.5" customHeight="1" x14ac:dyDescent="0.2">
      <c r="A1120" s="504">
        <v>1273</v>
      </c>
      <c r="B1120" s="139" t="s">
        <v>1027</v>
      </c>
      <c r="C1120" s="501" t="s">
        <v>4205</v>
      </c>
      <c r="D1120" s="502" t="s">
        <v>20</v>
      </c>
      <c r="E1120" s="256" t="s">
        <v>21</v>
      </c>
      <c r="F1120" s="503">
        <v>1962</v>
      </c>
      <c r="G1120" s="139"/>
      <c r="H1120" s="152"/>
      <c r="I1120" s="505"/>
      <c r="J1120" s="139"/>
    </row>
    <row r="1121" spans="1:10" ht="13.5" customHeight="1" x14ac:dyDescent="0.2">
      <c r="A1121" s="504">
        <v>1274</v>
      </c>
      <c r="B1121" s="139" t="s">
        <v>1028</v>
      </c>
      <c r="C1121" s="501" t="s">
        <v>4205</v>
      </c>
      <c r="D1121" s="502" t="s">
        <v>20</v>
      </c>
      <c r="E1121" s="256" t="s">
        <v>23</v>
      </c>
      <c r="F1121" s="503">
        <v>1966</v>
      </c>
      <c r="G1121" s="139"/>
      <c r="H1121" s="152"/>
      <c r="I1121" s="505"/>
      <c r="J1121" s="139"/>
    </row>
    <row r="1122" spans="1:10" ht="13.5" customHeight="1" x14ac:dyDescent="0.2">
      <c r="A1122" s="504">
        <v>1275</v>
      </c>
      <c r="B1122" s="139" t="s">
        <v>1029</v>
      </c>
      <c r="C1122" s="501" t="s">
        <v>4205</v>
      </c>
      <c r="D1122" s="502" t="s">
        <v>20</v>
      </c>
      <c r="E1122" s="256" t="s">
        <v>33</v>
      </c>
      <c r="F1122" s="503">
        <v>1966</v>
      </c>
      <c r="G1122" s="139"/>
      <c r="H1122" s="152"/>
      <c r="I1122" s="505"/>
      <c r="J1122" s="139"/>
    </row>
    <row r="1123" spans="1:10" ht="13.5" customHeight="1" x14ac:dyDescent="0.2">
      <c r="A1123" s="504">
        <v>1276</v>
      </c>
      <c r="B1123" s="139" t="s">
        <v>1030</v>
      </c>
      <c r="C1123" s="501" t="s">
        <v>4205</v>
      </c>
      <c r="D1123" s="502" t="s">
        <v>20</v>
      </c>
      <c r="E1123" s="256" t="s">
        <v>23</v>
      </c>
      <c r="F1123" s="503">
        <v>1971</v>
      </c>
      <c r="G1123" s="139"/>
      <c r="H1123" s="152"/>
      <c r="I1123" s="505"/>
      <c r="J1123" s="139"/>
    </row>
    <row r="1124" spans="1:10" ht="13.5" customHeight="1" x14ac:dyDescent="0.2">
      <c r="A1124" s="504">
        <v>1277</v>
      </c>
      <c r="B1124" s="139" t="s">
        <v>1031</v>
      </c>
      <c r="C1124" s="501" t="s">
        <v>4205</v>
      </c>
      <c r="D1124" s="502" t="s">
        <v>20</v>
      </c>
      <c r="E1124" s="256" t="s">
        <v>23</v>
      </c>
      <c r="F1124" s="503">
        <v>1970</v>
      </c>
      <c r="G1124" s="139"/>
      <c r="H1124" s="152"/>
      <c r="I1124" s="505"/>
      <c r="J1124" s="139"/>
    </row>
    <row r="1125" spans="1:10" ht="13.5" customHeight="1" x14ac:dyDescent="0.2">
      <c r="A1125" s="504">
        <v>1278</v>
      </c>
      <c r="B1125" s="139" t="s">
        <v>1032</v>
      </c>
      <c r="C1125" s="139" t="s">
        <v>4084</v>
      </c>
      <c r="D1125" s="502">
        <v>5</v>
      </c>
      <c r="E1125" s="256" t="s">
        <v>23</v>
      </c>
      <c r="F1125" s="503">
        <v>1965</v>
      </c>
      <c r="G1125" s="139"/>
      <c r="H1125" s="152"/>
      <c r="I1125" s="505">
        <v>1</v>
      </c>
      <c r="J1125" s="139"/>
    </row>
    <row r="1126" spans="1:10" ht="13.5" customHeight="1" x14ac:dyDescent="0.2">
      <c r="A1126" s="504">
        <v>1279</v>
      </c>
      <c r="B1126" s="139" t="s">
        <v>1033</v>
      </c>
      <c r="C1126" s="501" t="s">
        <v>4205</v>
      </c>
      <c r="D1126" s="502" t="s">
        <v>20</v>
      </c>
      <c r="E1126" s="256" t="s">
        <v>33</v>
      </c>
      <c r="F1126" s="503">
        <v>1966</v>
      </c>
      <c r="G1126" s="139"/>
      <c r="H1126" s="152"/>
      <c r="I1126" s="505"/>
      <c r="J1126" s="139"/>
    </row>
    <row r="1127" spans="1:10" ht="13.5" customHeight="1" x14ac:dyDescent="0.2">
      <c r="A1127" s="504">
        <v>1280</v>
      </c>
      <c r="B1127" s="139" t="s">
        <v>1034</v>
      </c>
      <c r="C1127" s="501" t="s">
        <v>4205</v>
      </c>
      <c r="D1127" s="502" t="s">
        <v>20</v>
      </c>
      <c r="E1127" s="256" t="s">
        <v>21</v>
      </c>
      <c r="F1127" s="503">
        <v>1961</v>
      </c>
      <c r="G1127" s="139"/>
      <c r="H1127" s="152"/>
      <c r="I1127" s="505"/>
      <c r="J1127" s="139"/>
    </row>
    <row r="1128" spans="1:10" ht="13.5" customHeight="1" x14ac:dyDescent="0.2">
      <c r="A1128" s="504">
        <v>1281</v>
      </c>
      <c r="B1128" s="139" t="s">
        <v>1035</v>
      </c>
      <c r="C1128" s="501" t="s">
        <v>4205</v>
      </c>
      <c r="D1128" s="502" t="s">
        <v>20</v>
      </c>
      <c r="E1128" s="256" t="s">
        <v>23</v>
      </c>
      <c r="F1128" s="503">
        <v>1971</v>
      </c>
      <c r="G1128" s="139"/>
      <c r="H1128" s="152"/>
      <c r="I1128" s="505"/>
      <c r="J1128" s="139"/>
    </row>
    <row r="1129" spans="1:10" ht="13.5" customHeight="1" x14ac:dyDescent="0.2">
      <c r="A1129" s="504">
        <v>1282</v>
      </c>
      <c r="B1129" s="139" t="s">
        <v>1036</v>
      </c>
      <c r="C1129" s="501" t="s">
        <v>4205</v>
      </c>
      <c r="D1129" s="502" t="s">
        <v>20</v>
      </c>
      <c r="E1129" s="256" t="s">
        <v>23</v>
      </c>
      <c r="F1129" s="503">
        <v>1975</v>
      </c>
      <c r="G1129" s="139"/>
      <c r="H1129" s="152"/>
      <c r="I1129" s="505"/>
      <c r="J1129" s="139"/>
    </row>
    <row r="1130" spans="1:10" ht="13.5" customHeight="1" x14ac:dyDescent="0.2">
      <c r="A1130" s="504">
        <v>1283</v>
      </c>
      <c r="B1130" s="139" t="s">
        <v>1037</v>
      </c>
      <c r="C1130" s="501" t="s">
        <v>4205</v>
      </c>
      <c r="D1130" s="502" t="s">
        <v>20</v>
      </c>
      <c r="E1130" s="256" t="s">
        <v>23</v>
      </c>
      <c r="F1130" s="503">
        <v>1970</v>
      </c>
      <c r="G1130" s="139"/>
      <c r="H1130" s="152"/>
      <c r="I1130" s="505"/>
      <c r="J1130" s="139"/>
    </row>
    <row r="1131" spans="1:10" ht="13.5" customHeight="1" x14ac:dyDescent="0.2">
      <c r="A1131" s="504">
        <v>1284</v>
      </c>
      <c r="B1131" s="139" t="s">
        <v>1038</v>
      </c>
      <c r="C1131" s="139" t="s">
        <v>218</v>
      </c>
      <c r="D1131" s="502">
        <v>3</v>
      </c>
      <c r="E1131" s="256" t="s">
        <v>21</v>
      </c>
      <c r="F1131" s="503">
        <v>1959</v>
      </c>
      <c r="G1131" s="139"/>
      <c r="H1131" s="152"/>
      <c r="I1131" s="505">
        <v>1</v>
      </c>
      <c r="J1131" s="139"/>
    </row>
    <row r="1132" spans="1:10" ht="13.5" customHeight="1" x14ac:dyDescent="0.2">
      <c r="A1132" s="504">
        <v>1285</v>
      </c>
      <c r="B1132" s="139" t="s">
        <v>1039</v>
      </c>
      <c r="C1132" s="501" t="s">
        <v>4205</v>
      </c>
      <c r="D1132" s="502" t="s">
        <v>20</v>
      </c>
      <c r="E1132" s="256" t="s">
        <v>21</v>
      </c>
      <c r="F1132" s="503">
        <v>1957</v>
      </c>
      <c r="G1132" s="139"/>
      <c r="H1132" s="152"/>
      <c r="I1132" s="505"/>
      <c r="J1132" s="139"/>
    </row>
    <row r="1133" spans="1:10" ht="13.5" customHeight="1" x14ac:dyDescent="0.2">
      <c r="A1133" s="504">
        <v>1287</v>
      </c>
      <c r="B1133" s="139" t="s">
        <v>4071</v>
      </c>
      <c r="C1133" s="501" t="s">
        <v>4205</v>
      </c>
      <c r="D1133" s="502" t="s">
        <v>20</v>
      </c>
      <c r="E1133" s="256" t="s">
        <v>23</v>
      </c>
      <c r="F1133" s="503">
        <v>1963</v>
      </c>
      <c r="G1133" s="139"/>
      <c r="H1133" s="152"/>
      <c r="I1133" s="505"/>
      <c r="J1133" s="139"/>
    </row>
    <row r="1134" spans="1:10" ht="13.5" customHeight="1" x14ac:dyDescent="0.2">
      <c r="A1134" s="504">
        <v>1289</v>
      </c>
      <c r="B1134" s="139" t="s">
        <v>1040</v>
      </c>
      <c r="C1134" s="501" t="s">
        <v>4205</v>
      </c>
      <c r="D1134" s="502" t="s">
        <v>20</v>
      </c>
      <c r="E1134" s="256" t="s">
        <v>23</v>
      </c>
      <c r="F1134" s="503">
        <v>1964</v>
      </c>
      <c r="G1134" s="139"/>
      <c r="H1134" s="152"/>
      <c r="I1134" s="505"/>
      <c r="J1134" s="139"/>
    </row>
    <row r="1135" spans="1:10" ht="13.5" customHeight="1" x14ac:dyDescent="0.2">
      <c r="A1135" s="504">
        <v>1292</v>
      </c>
      <c r="B1135" s="139" t="s">
        <v>1041</v>
      </c>
      <c r="C1135" s="501" t="s">
        <v>4205</v>
      </c>
      <c r="D1135" s="502" t="s">
        <v>20</v>
      </c>
      <c r="E1135" s="256" t="s">
        <v>33</v>
      </c>
      <c r="F1135" s="503">
        <v>1970</v>
      </c>
      <c r="G1135" s="139"/>
      <c r="H1135" s="152"/>
      <c r="I1135" s="505"/>
      <c r="J1135" s="139"/>
    </row>
    <row r="1136" spans="1:10" ht="13.5" customHeight="1" x14ac:dyDescent="0.2">
      <c r="A1136" s="504">
        <v>1294</v>
      </c>
      <c r="B1136" s="139" t="s">
        <v>1042</v>
      </c>
      <c r="C1136" s="501" t="s">
        <v>4205</v>
      </c>
      <c r="D1136" s="502" t="s">
        <v>20</v>
      </c>
      <c r="E1136" s="256" t="s">
        <v>23</v>
      </c>
      <c r="F1136" s="503">
        <v>1971</v>
      </c>
      <c r="G1136" s="139"/>
      <c r="H1136" s="152"/>
      <c r="I1136" s="505"/>
      <c r="J1136" s="139"/>
    </row>
    <row r="1137" spans="1:10" ht="13.5" customHeight="1" x14ac:dyDescent="0.2">
      <c r="A1137" s="504">
        <v>1295</v>
      </c>
      <c r="B1137" s="139" t="s">
        <v>3755</v>
      </c>
      <c r="C1137" s="501" t="s">
        <v>4205</v>
      </c>
      <c r="D1137" s="502" t="s">
        <v>20</v>
      </c>
      <c r="E1137" s="256" t="s">
        <v>23</v>
      </c>
      <c r="F1137" s="503">
        <v>1973</v>
      </c>
      <c r="G1137" s="139"/>
      <c r="H1137" s="152"/>
      <c r="I1137" s="505"/>
      <c r="J1137" s="139"/>
    </row>
    <row r="1138" spans="1:10" ht="13.5" customHeight="1" x14ac:dyDescent="0.2">
      <c r="A1138" s="504">
        <v>1296</v>
      </c>
      <c r="B1138" s="139" t="s">
        <v>1043</v>
      </c>
      <c r="C1138" s="501" t="s">
        <v>4205</v>
      </c>
      <c r="D1138" s="502" t="s">
        <v>20</v>
      </c>
      <c r="E1138" s="256" t="s">
        <v>21</v>
      </c>
      <c r="F1138" s="503">
        <v>1948</v>
      </c>
      <c r="G1138" s="139"/>
      <c r="H1138" s="152"/>
      <c r="I1138" s="505"/>
      <c r="J1138" s="139"/>
    </row>
    <row r="1139" spans="1:10" ht="13.5" customHeight="1" x14ac:dyDescent="0.2">
      <c r="A1139" s="504">
        <v>1297</v>
      </c>
      <c r="B1139" s="139" t="s">
        <v>1044</v>
      </c>
      <c r="C1139" s="501" t="s">
        <v>4205</v>
      </c>
      <c r="D1139" s="502" t="s">
        <v>20</v>
      </c>
      <c r="E1139" s="256" t="s">
        <v>76</v>
      </c>
      <c r="F1139" s="503">
        <v>1976</v>
      </c>
      <c r="G1139" s="139"/>
      <c r="H1139" s="152"/>
      <c r="I1139" s="505"/>
      <c r="J1139" s="139"/>
    </row>
    <row r="1140" spans="1:10" ht="13.5" customHeight="1" x14ac:dyDescent="0.2">
      <c r="A1140" s="504">
        <v>1298</v>
      </c>
      <c r="B1140" s="139" t="s">
        <v>1045</v>
      </c>
      <c r="C1140" s="501" t="s">
        <v>4205</v>
      </c>
      <c r="D1140" s="502" t="s">
        <v>20</v>
      </c>
      <c r="E1140" s="256" t="s">
        <v>33</v>
      </c>
      <c r="F1140" s="503">
        <v>1968</v>
      </c>
      <c r="G1140" s="139"/>
      <c r="H1140" s="152"/>
      <c r="I1140" s="505"/>
      <c r="J1140" s="139"/>
    </row>
    <row r="1141" spans="1:10" ht="13.5" customHeight="1" x14ac:dyDescent="0.2">
      <c r="A1141" s="504">
        <v>1299</v>
      </c>
      <c r="B1141" s="139" t="s">
        <v>1046</v>
      </c>
      <c r="C1141" s="501" t="s">
        <v>4205</v>
      </c>
      <c r="D1141" s="502" t="s">
        <v>20</v>
      </c>
      <c r="E1141" s="256" t="s">
        <v>33</v>
      </c>
      <c r="F1141" s="503">
        <v>1968</v>
      </c>
      <c r="G1141" s="139"/>
      <c r="H1141" s="152"/>
      <c r="I1141" s="505"/>
      <c r="J1141" s="139"/>
    </row>
    <row r="1142" spans="1:10" ht="13.5" customHeight="1" x14ac:dyDescent="0.2">
      <c r="A1142" s="504">
        <v>1300</v>
      </c>
      <c r="B1142" s="139" t="s">
        <v>1047</v>
      </c>
      <c r="C1142" s="501" t="s">
        <v>4205</v>
      </c>
      <c r="D1142" s="502" t="s">
        <v>20</v>
      </c>
      <c r="E1142" s="256" t="s">
        <v>23</v>
      </c>
      <c r="F1142" s="503">
        <v>1966</v>
      </c>
      <c r="G1142" s="139"/>
      <c r="H1142" s="152"/>
      <c r="I1142" s="505"/>
      <c r="J1142" s="139"/>
    </row>
    <row r="1143" spans="1:10" ht="13.5" customHeight="1" x14ac:dyDescent="0.2">
      <c r="A1143" s="504">
        <v>1301</v>
      </c>
      <c r="B1143" s="139" t="s">
        <v>1048</v>
      </c>
      <c r="C1143" s="139" t="s">
        <v>4085</v>
      </c>
      <c r="D1143" s="502">
        <v>1</v>
      </c>
      <c r="E1143" s="256" t="s">
        <v>76</v>
      </c>
      <c r="F1143" s="503">
        <v>1977</v>
      </c>
      <c r="G1143" s="139"/>
      <c r="H1143" s="152"/>
      <c r="I1143" s="505">
        <v>1</v>
      </c>
      <c r="J1143" s="139"/>
    </row>
    <row r="1144" spans="1:10" ht="13.5" customHeight="1" x14ac:dyDescent="0.2">
      <c r="A1144" s="504">
        <v>1302</v>
      </c>
      <c r="B1144" s="139" t="s">
        <v>1049</v>
      </c>
      <c r="C1144" s="501" t="s">
        <v>4205</v>
      </c>
      <c r="D1144" s="502" t="s">
        <v>20</v>
      </c>
      <c r="E1144" s="256" t="s">
        <v>76</v>
      </c>
      <c r="F1144" s="503">
        <v>1976</v>
      </c>
      <c r="G1144" s="139"/>
      <c r="H1144" s="152"/>
      <c r="I1144" s="505"/>
      <c r="J1144" s="139"/>
    </row>
    <row r="1145" spans="1:10" ht="13.5" customHeight="1" x14ac:dyDescent="0.2">
      <c r="A1145" s="504">
        <v>1303</v>
      </c>
      <c r="B1145" s="139" t="s">
        <v>1050</v>
      </c>
      <c r="C1145" s="501" t="s">
        <v>4205</v>
      </c>
      <c r="D1145" s="502" t="s">
        <v>20</v>
      </c>
      <c r="E1145" s="256" t="s">
        <v>33</v>
      </c>
      <c r="F1145" s="503">
        <v>1969</v>
      </c>
      <c r="G1145" s="139"/>
      <c r="H1145" s="152"/>
      <c r="I1145" s="505"/>
      <c r="J1145" s="139"/>
    </row>
    <row r="1146" spans="1:10" ht="13.5" customHeight="1" x14ac:dyDescent="0.2">
      <c r="A1146" s="504">
        <v>1304</v>
      </c>
      <c r="B1146" s="139" t="s">
        <v>1051</v>
      </c>
      <c r="C1146" s="501" t="s">
        <v>4205</v>
      </c>
      <c r="D1146" s="502" t="s">
        <v>20</v>
      </c>
      <c r="E1146" s="256" t="s">
        <v>21</v>
      </c>
      <c r="F1146" s="503">
        <v>1958</v>
      </c>
      <c r="G1146" s="139"/>
      <c r="H1146" s="152"/>
      <c r="I1146" s="505"/>
      <c r="J1146" s="139"/>
    </row>
    <row r="1147" spans="1:10" ht="13.5" customHeight="1" x14ac:dyDescent="0.2">
      <c r="A1147" s="504">
        <v>1305</v>
      </c>
      <c r="B1147" s="139" t="s">
        <v>1052</v>
      </c>
      <c r="C1147" s="501" t="s">
        <v>4205</v>
      </c>
      <c r="D1147" s="502" t="s">
        <v>20</v>
      </c>
      <c r="E1147" s="256" t="s">
        <v>23</v>
      </c>
      <c r="F1147" s="503">
        <v>1966</v>
      </c>
      <c r="G1147" s="139"/>
      <c r="H1147" s="152"/>
      <c r="I1147" s="505"/>
      <c r="J1147" s="139"/>
    </row>
    <row r="1148" spans="1:10" ht="13.5" customHeight="1" x14ac:dyDescent="0.2">
      <c r="A1148" s="504">
        <v>1306</v>
      </c>
      <c r="B1148" s="139" t="s">
        <v>1053</v>
      </c>
      <c r="C1148" s="501" t="s">
        <v>4205</v>
      </c>
      <c r="D1148" s="502" t="s">
        <v>20</v>
      </c>
      <c r="E1148" s="256" t="s">
        <v>23</v>
      </c>
      <c r="F1148" s="503">
        <v>1970</v>
      </c>
      <c r="G1148" s="139"/>
      <c r="H1148" s="152"/>
      <c r="I1148" s="505"/>
      <c r="J1148" s="139"/>
    </row>
    <row r="1149" spans="1:10" ht="13.5" customHeight="1" x14ac:dyDescent="0.2">
      <c r="A1149" s="504">
        <v>1307</v>
      </c>
      <c r="B1149" s="139" t="s">
        <v>1054</v>
      </c>
      <c r="C1149" s="501" t="s">
        <v>4205</v>
      </c>
      <c r="D1149" s="502" t="s">
        <v>20</v>
      </c>
      <c r="E1149" s="256" t="s">
        <v>23</v>
      </c>
      <c r="F1149" s="503">
        <v>1973</v>
      </c>
      <c r="G1149" s="139"/>
      <c r="H1149" s="152"/>
      <c r="I1149" s="505"/>
      <c r="J1149" s="139"/>
    </row>
    <row r="1150" spans="1:10" ht="13.5" customHeight="1" x14ac:dyDescent="0.2">
      <c r="A1150" s="504">
        <v>1308</v>
      </c>
      <c r="B1150" s="139" t="s">
        <v>1055</v>
      </c>
      <c r="C1150" s="501" t="s">
        <v>4205</v>
      </c>
      <c r="D1150" s="502" t="s">
        <v>20</v>
      </c>
      <c r="E1150" s="256" t="s">
        <v>23</v>
      </c>
      <c r="F1150" s="503">
        <v>1966</v>
      </c>
      <c r="G1150" s="139"/>
      <c r="H1150" s="152"/>
      <c r="I1150" s="505"/>
      <c r="J1150" s="139"/>
    </row>
    <row r="1151" spans="1:10" ht="13.5" customHeight="1" x14ac:dyDescent="0.2">
      <c r="A1151" s="504">
        <v>1309</v>
      </c>
      <c r="B1151" s="139" t="s">
        <v>1056</v>
      </c>
      <c r="C1151" s="501" t="s">
        <v>4205</v>
      </c>
      <c r="D1151" s="502" t="s">
        <v>20</v>
      </c>
      <c r="E1151" s="256" t="s">
        <v>4234</v>
      </c>
      <c r="F1151" s="503">
        <v>1962</v>
      </c>
      <c r="G1151" s="139"/>
      <c r="H1151" s="152"/>
      <c r="I1151" s="505"/>
      <c r="J1151" s="139"/>
    </row>
    <row r="1152" spans="1:10" ht="13.5" customHeight="1" x14ac:dyDescent="0.2">
      <c r="A1152" s="504">
        <v>1310</v>
      </c>
      <c r="B1152" s="139" t="s">
        <v>1057</v>
      </c>
      <c r="C1152" s="501" t="s">
        <v>4205</v>
      </c>
      <c r="D1152" s="502" t="s">
        <v>20</v>
      </c>
      <c r="E1152" s="256" t="s">
        <v>21</v>
      </c>
      <c r="F1152" s="503">
        <v>1962</v>
      </c>
      <c r="G1152" s="139"/>
      <c r="H1152" s="152"/>
      <c r="I1152" s="505"/>
      <c r="J1152" s="139"/>
    </row>
    <row r="1153" spans="1:10" ht="13.5" customHeight="1" x14ac:dyDescent="0.2">
      <c r="A1153" s="504">
        <v>1311</v>
      </c>
      <c r="B1153" s="139" t="s">
        <v>1058</v>
      </c>
      <c r="C1153" s="501" t="s">
        <v>4205</v>
      </c>
      <c r="D1153" s="502" t="s">
        <v>20</v>
      </c>
      <c r="E1153" s="256" t="s">
        <v>33</v>
      </c>
      <c r="F1153" s="503">
        <v>1969</v>
      </c>
      <c r="G1153" s="139"/>
      <c r="H1153" s="152"/>
      <c r="I1153" s="505"/>
      <c r="J1153" s="139"/>
    </row>
    <row r="1154" spans="1:10" ht="13.5" customHeight="1" x14ac:dyDescent="0.2">
      <c r="A1154" s="504">
        <v>1312</v>
      </c>
      <c r="B1154" s="139" t="s">
        <v>1059</v>
      </c>
      <c r="C1154" s="501" t="s">
        <v>4205</v>
      </c>
      <c r="D1154" s="502" t="s">
        <v>20</v>
      </c>
      <c r="E1154" s="256" t="s">
        <v>23</v>
      </c>
      <c r="F1154" s="503">
        <v>1970</v>
      </c>
      <c r="G1154" s="139"/>
      <c r="H1154" s="152"/>
      <c r="I1154" s="505"/>
      <c r="J1154" s="139"/>
    </row>
    <row r="1155" spans="1:10" ht="13.5" customHeight="1" x14ac:dyDescent="0.2">
      <c r="A1155" s="504">
        <v>1313</v>
      </c>
      <c r="B1155" s="139" t="s">
        <v>1060</v>
      </c>
      <c r="C1155" s="501" t="s">
        <v>4205</v>
      </c>
      <c r="D1155" s="502" t="s">
        <v>20</v>
      </c>
      <c r="E1155" s="256" t="s">
        <v>21</v>
      </c>
      <c r="F1155" s="503">
        <v>1962</v>
      </c>
      <c r="G1155" s="139"/>
      <c r="H1155" s="152"/>
      <c r="I1155" s="505"/>
      <c r="J1155" s="139"/>
    </row>
    <row r="1156" spans="1:10" ht="13.5" customHeight="1" x14ac:dyDescent="0.2">
      <c r="A1156" s="504">
        <v>1314</v>
      </c>
      <c r="B1156" s="139" t="s">
        <v>1061</v>
      </c>
      <c r="C1156" s="501" t="s">
        <v>4205</v>
      </c>
      <c r="D1156" s="502" t="s">
        <v>20</v>
      </c>
      <c r="E1156" s="256" t="s">
        <v>21</v>
      </c>
      <c r="F1156" s="503">
        <v>1952</v>
      </c>
      <c r="G1156" s="139"/>
      <c r="H1156" s="152"/>
      <c r="I1156" s="505"/>
      <c r="J1156" s="139"/>
    </row>
    <row r="1157" spans="1:10" ht="13.5" customHeight="1" x14ac:dyDescent="0.2">
      <c r="A1157" s="504">
        <v>1315</v>
      </c>
      <c r="B1157" s="139" t="s">
        <v>1062</v>
      </c>
      <c r="C1157" s="139" t="s">
        <v>3595</v>
      </c>
      <c r="D1157" s="502">
        <v>2</v>
      </c>
      <c r="E1157" s="256" t="s">
        <v>23</v>
      </c>
      <c r="F1157" s="503">
        <v>1969</v>
      </c>
      <c r="G1157" s="139"/>
      <c r="H1157" s="152"/>
      <c r="I1157" s="505">
        <v>1</v>
      </c>
      <c r="J1157" s="139"/>
    </row>
    <row r="1158" spans="1:10" ht="13.5" customHeight="1" x14ac:dyDescent="0.2">
      <c r="A1158" s="504">
        <v>1316</v>
      </c>
      <c r="B1158" s="139" t="s">
        <v>1063</v>
      </c>
      <c r="C1158" s="501" t="s">
        <v>4205</v>
      </c>
      <c r="D1158" s="502" t="s">
        <v>20</v>
      </c>
      <c r="E1158" s="256" t="s">
        <v>23</v>
      </c>
      <c r="F1158" s="503">
        <v>1970</v>
      </c>
      <c r="G1158" s="139"/>
      <c r="H1158" s="152"/>
      <c r="I1158" s="505"/>
      <c r="J1158" s="139"/>
    </row>
    <row r="1159" spans="1:10" ht="13.5" customHeight="1" x14ac:dyDescent="0.2">
      <c r="A1159" s="504">
        <v>1317</v>
      </c>
      <c r="B1159" s="139" t="s">
        <v>1064</v>
      </c>
      <c r="C1159" s="501" t="s">
        <v>4205</v>
      </c>
      <c r="D1159" s="502" t="s">
        <v>20</v>
      </c>
      <c r="E1159" s="256" t="s">
        <v>23</v>
      </c>
      <c r="F1159" s="503">
        <v>1965</v>
      </c>
      <c r="G1159" s="139"/>
      <c r="H1159" s="152"/>
      <c r="I1159" s="505"/>
      <c r="J1159" s="139"/>
    </row>
    <row r="1160" spans="1:10" ht="13.5" customHeight="1" x14ac:dyDescent="0.2">
      <c r="A1160" s="504">
        <v>1318</v>
      </c>
      <c r="B1160" s="139" t="s">
        <v>1065</v>
      </c>
      <c r="C1160" s="501" t="s">
        <v>4205</v>
      </c>
      <c r="D1160" s="502" t="s">
        <v>20</v>
      </c>
      <c r="E1160" s="256" t="s">
        <v>23</v>
      </c>
      <c r="F1160" s="503">
        <v>1967</v>
      </c>
      <c r="G1160" s="139"/>
      <c r="H1160" s="152"/>
      <c r="I1160" s="505"/>
      <c r="J1160" s="139"/>
    </row>
    <row r="1161" spans="1:10" ht="13.5" customHeight="1" x14ac:dyDescent="0.2">
      <c r="A1161" s="504">
        <v>1319</v>
      </c>
      <c r="B1161" s="139" t="s">
        <v>1066</v>
      </c>
      <c r="C1161" s="501" t="s">
        <v>4205</v>
      </c>
      <c r="D1161" s="502" t="s">
        <v>20</v>
      </c>
      <c r="E1161" s="256" t="s">
        <v>23</v>
      </c>
      <c r="F1161" s="503">
        <v>1963</v>
      </c>
      <c r="G1161" s="139"/>
      <c r="H1161" s="152"/>
      <c r="I1161" s="505"/>
      <c r="J1161" s="139"/>
    </row>
    <row r="1162" spans="1:10" ht="13.5" customHeight="1" x14ac:dyDescent="0.2">
      <c r="A1162" s="504">
        <v>1320</v>
      </c>
      <c r="B1162" s="139" t="s">
        <v>1067</v>
      </c>
      <c r="C1162" s="501" t="s">
        <v>4205</v>
      </c>
      <c r="D1162" s="502" t="s">
        <v>20</v>
      </c>
      <c r="E1162" s="256" t="s">
        <v>23</v>
      </c>
      <c r="F1162" s="503">
        <v>1964</v>
      </c>
      <c r="G1162" s="139"/>
      <c r="H1162" s="152"/>
      <c r="I1162" s="505"/>
      <c r="J1162" s="139"/>
    </row>
    <row r="1163" spans="1:10" ht="13.5" customHeight="1" x14ac:dyDescent="0.2">
      <c r="A1163" s="504">
        <v>1321</v>
      </c>
      <c r="B1163" s="139" t="s">
        <v>1068</v>
      </c>
      <c r="C1163" s="501" t="s">
        <v>4205</v>
      </c>
      <c r="D1163" s="502" t="s">
        <v>20</v>
      </c>
      <c r="E1163" s="256" t="s">
        <v>23</v>
      </c>
      <c r="F1163" s="503">
        <v>1973</v>
      </c>
      <c r="G1163" s="139"/>
      <c r="H1163" s="152"/>
      <c r="I1163" s="505"/>
      <c r="J1163" s="139"/>
    </row>
    <row r="1164" spans="1:10" ht="13.5" customHeight="1" x14ac:dyDescent="0.2">
      <c r="A1164" s="504">
        <v>1322</v>
      </c>
      <c r="B1164" s="139" t="s">
        <v>1069</v>
      </c>
      <c r="C1164" s="501" t="s">
        <v>4205</v>
      </c>
      <c r="D1164" s="502" t="s">
        <v>20</v>
      </c>
      <c r="E1164" s="256" t="s">
        <v>23</v>
      </c>
      <c r="F1164" s="503">
        <v>1964</v>
      </c>
      <c r="G1164" s="139"/>
      <c r="H1164" s="152"/>
      <c r="I1164" s="505"/>
      <c r="J1164" s="139"/>
    </row>
    <row r="1165" spans="1:10" ht="13.5" customHeight="1" x14ac:dyDescent="0.2">
      <c r="A1165" s="504">
        <v>1323</v>
      </c>
      <c r="B1165" s="139" t="s">
        <v>1070</v>
      </c>
      <c r="C1165" s="501" t="s">
        <v>4205</v>
      </c>
      <c r="D1165" s="502" t="s">
        <v>20</v>
      </c>
      <c r="E1165" s="256" t="s">
        <v>23</v>
      </c>
      <c r="F1165" s="503">
        <v>1969</v>
      </c>
      <c r="G1165" s="139"/>
      <c r="H1165" s="152"/>
      <c r="I1165" s="505"/>
      <c r="J1165" s="139"/>
    </row>
    <row r="1166" spans="1:10" ht="13.5" customHeight="1" x14ac:dyDescent="0.2">
      <c r="A1166" s="504">
        <v>1324</v>
      </c>
      <c r="B1166" s="139" t="s">
        <v>1071</v>
      </c>
      <c r="C1166" s="139" t="s">
        <v>4155</v>
      </c>
      <c r="D1166" s="502">
        <v>2</v>
      </c>
      <c r="E1166" s="256" t="s">
        <v>76</v>
      </c>
      <c r="F1166" s="503">
        <v>1978</v>
      </c>
      <c r="G1166" s="151"/>
      <c r="H1166" s="152"/>
      <c r="I1166" s="505"/>
      <c r="J1166" s="139"/>
    </row>
    <row r="1167" spans="1:10" ht="13.5" customHeight="1" x14ac:dyDescent="0.2">
      <c r="A1167" s="504">
        <v>1325</v>
      </c>
      <c r="B1167" s="139" t="s">
        <v>1072</v>
      </c>
      <c r="C1167" s="501" t="s">
        <v>4205</v>
      </c>
      <c r="D1167" s="502" t="s">
        <v>20</v>
      </c>
      <c r="E1167" s="256" t="s">
        <v>33</v>
      </c>
      <c r="F1167" s="503">
        <v>1973</v>
      </c>
      <c r="G1167" s="139"/>
      <c r="H1167" s="152"/>
      <c r="I1167" s="505"/>
      <c r="J1167" s="139"/>
    </row>
    <row r="1168" spans="1:10" ht="13.5" customHeight="1" x14ac:dyDescent="0.2">
      <c r="A1168" s="504">
        <v>1326</v>
      </c>
      <c r="B1168" s="139" t="s">
        <v>1073</v>
      </c>
      <c r="C1168" s="501" t="s">
        <v>4205</v>
      </c>
      <c r="D1168" s="502" t="s">
        <v>20</v>
      </c>
      <c r="E1168" s="256" t="s">
        <v>33</v>
      </c>
      <c r="F1168" s="503">
        <v>1969</v>
      </c>
      <c r="G1168" s="139"/>
      <c r="H1168" s="152"/>
      <c r="I1168" s="505"/>
      <c r="J1168" s="139"/>
    </row>
    <row r="1169" spans="1:10" ht="13.5" customHeight="1" x14ac:dyDescent="0.2">
      <c r="A1169" s="504">
        <v>1327</v>
      </c>
      <c r="B1169" s="139" t="s">
        <v>1074</v>
      </c>
      <c r="C1169" s="501" t="s">
        <v>4205</v>
      </c>
      <c r="D1169" s="502" t="s">
        <v>20</v>
      </c>
      <c r="E1169" s="256" t="s">
        <v>4234</v>
      </c>
      <c r="F1169" s="503">
        <v>1960</v>
      </c>
      <c r="G1169" s="139"/>
      <c r="H1169" s="152"/>
      <c r="I1169" s="505"/>
      <c r="J1169" s="139"/>
    </row>
    <row r="1170" spans="1:10" ht="13.5" customHeight="1" x14ac:dyDescent="0.2">
      <c r="A1170" s="504">
        <v>1328</v>
      </c>
      <c r="B1170" s="139" t="s">
        <v>1075</v>
      </c>
      <c r="C1170" s="501" t="s">
        <v>4205</v>
      </c>
      <c r="D1170" s="502" t="s">
        <v>20</v>
      </c>
      <c r="E1170" s="256" t="s">
        <v>21</v>
      </c>
      <c r="F1170" s="503">
        <v>1961</v>
      </c>
      <c r="G1170" s="139"/>
      <c r="H1170" s="152"/>
      <c r="I1170" s="505"/>
      <c r="J1170" s="139"/>
    </row>
    <row r="1171" spans="1:10" ht="13.5" customHeight="1" x14ac:dyDescent="0.2">
      <c r="A1171" s="504">
        <v>1329</v>
      </c>
      <c r="B1171" s="139" t="s">
        <v>1076</v>
      </c>
      <c r="C1171" s="501" t="s">
        <v>4205</v>
      </c>
      <c r="D1171" s="502" t="s">
        <v>20</v>
      </c>
      <c r="E1171" s="256" t="s">
        <v>21</v>
      </c>
      <c r="F1171" s="503">
        <v>1960</v>
      </c>
      <c r="G1171" s="139"/>
      <c r="H1171" s="152"/>
      <c r="I1171" s="505"/>
      <c r="J1171" s="139"/>
    </row>
    <row r="1172" spans="1:10" ht="13.5" customHeight="1" x14ac:dyDescent="0.2">
      <c r="A1172" s="504">
        <v>1330</v>
      </c>
      <c r="B1172" s="139" t="s">
        <v>1077</v>
      </c>
      <c r="C1172" s="501" t="s">
        <v>4205</v>
      </c>
      <c r="D1172" s="502" t="s">
        <v>20</v>
      </c>
      <c r="E1172" s="256" t="s">
        <v>21</v>
      </c>
      <c r="F1172" s="503">
        <v>1962</v>
      </c>
      <c r="G1172" s="139"/>
      <c r="H1172" s="152"/>
      <c r="I1172" s="505"/>
      <c r="J1172" s="139"/>
    </row>
    <row r="1173" spans="1:10" ht="13.5" customHeight="1" x14ac:dyDescent="0.2">
      <c r="A1173" s="504">
        <v>1331</v>
      </c>
      <c r="B1173" s="139" t="s">
        <v>1078</v>
      </c>
      <c r="C1173" s="501" t="s">
        <v>4205</v>
      </c>
      <c r="D1173" s="502" t="s">
        <v>20</v>
      </c>
      <c r="E1173" s="256" t="s">
        <v>23</v>
      </c>
      <c r="F1173" s="503">
        <v>1963</v>
      </c>
      <c r="G1173" s="139"/>
      <c r="H1173" s="152"/>
      <c r="I1173" s="505"/>
      <c r="J1173" s="139"/>
    </row>
    <row r="1174" spans="1:10" ht="13.5" customHeight="1" x14ac:dyDescent="0.2">
      <c r="A1174" s="504">
        <v>1332</v>
      </c>
      <c r="B1174" s="139" t="s">
        <v>1079</v>
      </c>
      <c r="C1174" s="501" t="s">
        <v>4205</v>
      </c>
      <c r="D1174" s="502" t="s">
        <v>20</v>
      </c>
      <c r="E1174" s="256" t="s">
        <v>21</v>
      </c>
      <c r="F1174" s="503">
        <v>1955</v>
      </c>
      <c r="G1174" s="139"/>
      <c r="H1174" s="152"/>
      <c r="I1174" s="505"/>
      <c r="J1174" s="139"/>
    </row>
    <row r="1175" spans="1:10" ht="13.5" customHeight="1" x14ac:dyDescent="0.2">
      <c r="A1175" s="504">
        <v>1333</v>
      </c>
      <c r="B1175" s="139" t="s">
        <v>1080</v>
      </c>
      <c r="C1175" s="501" t="s">
        <v>4205</v>
      </c>
      <c r="D1175" s="502" t="s">
        <v>20</v>
      </c>
      <c r="E1175" s="256" t="s">
        <v>21</v>
      </c>
      <c r="F1175" s="503">
        <v>1958</v>
      </c>
      <c r="G1175" s="139"/>
      <c r="H1175" s="152"/>
      <c r="I1175" s="505"/>
      <c r="J1175" s="139"/>
    </row>
    <row r="1176" spans="1:10" ht="13.5" customHeight="1" x14ac:dyDescent="0.2">
      <c r="A1176" s="504">
        <v>1334</v>
      </c>
      <c r="B1176" s="139" t="s">
        <v>1081</v>
      </c>
      <c r="C1176" s="501" t="s">
        <v>4205</v>
      </c>
      <c r="D1176" s="502" t="s">
        <v>20</v>
      </c>
      <c r="E1176" s="256" t="s">
        <v>21</v>
      </c>
      <c r="F1176" s="503">
        <v>1953</v>
      </c>
      <c r="G1176" s="139"/>
      <c r="H1176" s="152"/>
      <c r="I1176" s="505"/>
      <c r="J1176" s="139"/>
    </row>
    <row r="1177" spans="1:10" ht="13.5" customHeight="1" x14ac:dyDescent="0.2">
      <c r="A1177" s="504">
        <v>1336</v>
      </c>
      <c r="B1177" s="139" t="s">
        <v>1082</v>
      </c>
      <c r="C1177" s="501" t="s">
        <v>4205</v>
      </c>
      <c r="D1177" s="502" t="s">
        <v>20</v>
      </c>
      <c r="E1177" s="256" t="s">
        <v>21</v>
      </c>
      <c r="F1177" s="503">
        <v>1959</v>
      </c>
      <c r="G1177" s="139"/>
      <c r="H1177" s="152"/>
      <c r="I1177" s="505"/>
      <c r="J1177" s="139"/>
    </row>
    <row r="1178" spans="1:10" ht="13.5" customHeight="1" x14ac:dyDescent="0.2">
      <c r="A1178" s="504">
        <v>1337</v>
      </c>
      <c r="B1178" s="139" t="s">
        <v>1083</v>
      </c>
      <c r="C1178" s="501" t="s">
        <v>4205</v>
      </c>
      <c r="D1178" s="502" t="s">
        <v>20</v>
      </c>
      <c r="E1178" s="256" t="s">
        <v>23</v>
      </c>
      <c r="F1178" s="503">
        <v>1964</v>
      </c>
      <c r="G1178" s="139"/>
      <c r="H1178" s="152"/>
      <c r="I1178" s="505"/>
      <c r="J1178" s="139"/>
    </row>
    <row r="1179" spans="1:10" ht="13.5" customHeight="1" x14ac:dyDescent="0.2">
      <c r="A1179" s="504">
        <v>1338</v>
      </c>
      <c r="B1179" s="139" t="s">
        <v>1084</v>
      </c>
      <c r="C1179" s="501" t="s">
        <v>4205</v>
      </c>
      <c r="D1179" s="502" t="s">
        <v>20</v>
      </c>
      <c r="E1179" s="256" t="s">
        <v>21</v>
      </c>
      <c r="F1179" s="503">
        <v>1962</v>
      </c>
      <c r="G1179" s="139"/>
      <c r="H1179" s="152"/>
      <c r="I1179" s="505"/>
      <c r="J1179" s="139"/>
    </row>
    <row r="1180" spans="1:10" ht="13.5" customHeight="1" x14ac:dyDescent="0.2">
      <c r="A1180" s="504">
        <v>1339</v>
      </c>
      <c r="B1180" s="139" t="s">
        <v>3202</v>
      </c>
      <c r="C1180" s="501" t="s">
        <v>4205</v>
      </c>
      <c r="D1180" s="502" t="s">
        <v>20</v>
      </c>
      <c r="E1180" s="256" t="s">
        <v>21</v>
      </c>
      <c r="F1180" s="503">
        <v>1959</v>
      </c>
      <c r="G1180" s="139"/>
      <c r="H1180" s="152"/>
      <c r="I1180" s="505"/>
      <c r="J1180" s="139"/>
    </row>
    <row r="1181" spans="1:10" ht="13.5" customHeight="1" x14ac:dyDescent="0.2">
      <c r="A1181" s="504">
        <v>1340</v>
      </c>
      <c r="B1181" s="139" t="s">
        <v>1085</v>
      </c>
      <c r="C1181" s="501" t="s">
        <v>4205</v>
      </c>
      <c r="D1181" s="502" t="s">
        <v>20</v>
      </c>
      <c r="E1181" s="256" t="s">
        <v>21</v>
      </c>
      <c r="F1181" s="503">
        <v>1952</v>
      </c>
      <c r="G1181" s="139"/>
      <c r="H1181" s="152"/>
      <c r="I1181" s="505"/>
      <c r="J1181" s="139"/>
    </row>
    <row r="1182" spans="1:10" ht="13.5" customHeight="1" x14ac:dyDescent="0.2">
      <c r="A1182" s="504">
        <v>1341</v>
      </c>
      <c r="B1182" s="139" t="s">
        <v>1086</v>
      </c>
      <c r="C1182" s="501" t="s">
        <v>4205</v>
      </c>
      <c r="D1182" s="502" t="s">
        <v>20</v>
      </c>
      <c r="E1182" s="256" t="s">
        <v>21</v>
      </c>
      <c r="F1182" s="503">
        <v>1956</v>
      </c>
      <c r="G1182" s="139"/>
      <c r="H1182" s="152"/>
      <c r="I1182" s="505"/>
      <c r="J1182" s="139"/>
    </row>
    <row r="1183" spans="1:10" ht="13.5" customHeight="1" x14ac:dyDescent="0.2">
      <c r="A1183" s="504">
        <v>1342</v>
      </c>
      <c r="B1183" s="139" t="s">
        <v>1087</v>
      </c>
      <c r="C1183" s="501" t="s">
        <v>4205</v>
      </c>
      <c r="D1183" s="502" t="s">
        <v>20</v>
      </c>
      <c r="E1183" s="256" t="s">
        <v>21</v>
      </c>
      <c r="F1183" s="503">
        <v>1955</v>
      </c>
      <c r="G1183" s="139"/>
      <c r="H1183" s="152"/>
      <c r="I1183" s="505"/>
      <c r="J1183" s="139"/>
    </row>
    <row r="1184" spans="1:10" ht="13.5" customHeight="1" x14ac:dyDescent="0.2">
      <c r="A1184" s="504">
        <v>1343</v>
      </c>
      <c r="B1184" s="139" t="s">
        <v>1088</v>
      </c>
      <c r="C1184" s="501" t="s">
        <v>4205</v>
      </c>
      <c r="D1184" s="502" t="s">
        <v>20</v>
      </c>
      <c r="E1184" s="256" t="s">
        <v>33</v>
      </c>
      <c r="F1184" s="503">
        <v>1973</v>
      </c>
      <c r="G1184" s="139"/>
      <c r="H1184" s="152"/>
      <c r="I1184" s="505"/>
      <c r="J1184" s="139"/>
    </row>
    <row r="1185" spans="1:10" ht="13.5" customHeight="1" x14ac:dyDescent="0.2">
      <c r="A1185" s="504">
        <v>1344</v>
      </c>
      <c r="B1185" s="139" t="s">
        <v>1089</v>
      </c>
      <c r="C1185" s="501" t="s">
        <v>4205</v>
      </c>
      <c r="D1185" s="502" t="s">
        <v>20</v>
      </c>
      <c r="E1185" s="256" t="s">
        <v>33</v>
      </c>
      <c r="F1185" s="503">
        <v>1968</v>
      </c>
      <c r="G1185" s="139"/>
      <c r="H1185" s="152"/>
      <c r="I1185" s="505"/>
      <c r="J1185" s="139"/>
    </row>
    <row r="1186" spans="1:10" ht="13.5" customHeight="1" x14ac:dyDescent="0.2">
      <c r="A1186" s="504">
        <v>1345</v>
      </c>
      <c r="B1186" s="139" t="s">
        <v>1090</v>
      </c>
      <c r="C1186" s="501" t="s">
        <v>4205</v>
      </c>
      <c r="D1186" s="502" t="s">
        <v>20</v>
      </c>
      <c r="E1186" s="256" t="s">
        <v>23</v>
      </c>
      <c r="F1186" s="503">
        <v>1966</v>
      </c>
      <c r="G1186" s="139"/>
      <c r="H1186" s="152"/>
      <c r="I1186" s="505"/>
      <c r="J1186" s="139"/>
    </row>
    <row r="1187" spans="1:10" ht="13.5" customHeight="1" x14ac:dyDescent="0.2">
      <c r="A1187" s="504">
        <v>1346</v>
      </c>
      <c r="B1187" s="139" t="s">
        <v>1091</v>
      </c>
      <c r="C1187" s="501" t="s">
        <v>4205</v>
      </c>
      <c r="D1187" s="502" t="s">
        <v>20</v>
      </c>
      <c r="E1187" s="256" t="s">
        <v>23</v>
      </c>
      <c r="F1187" s="503">
        <v>1966</v>
      </c>
      <c r="G1187" s="139"/>
      <c r="H1187" s="152"/>
      <c r="I1187" s="505"/>
      <c r="J1187" s="139"/>
    </row>
    <row r="1188" spans="1:10" ht="13.5" customHeight="1" x14ac:dyDescent="0.2">
      <c r="A1188" s="504">
        <v>1347</v>
      </c>
      <c r="B1188" s="139" t="s">
        <v>1092</v>
      </c>
      <c r="C1188" s="501" t="s">
        <v>4205</v>
      </c>
      <c r="D1188" s="502" t="s">
        <v>20</v>
      </c>
      <c r="E1188" s="256" t="s">
        <v>23</v>
      </c>
      <c r="F1188" s="503">
        <v>1964</v>
      </c>
      <c r="G1188" s="139"/>
      <c r="H1188" s="152"/>
      <c r="I1188" s="505"/>
      <c r="J1188" s="139"/>
    </row>
    <row r="1189" spans="1:10" ht="13.5" customHeight="1" x14ac:dyDescent="0.2">
      <c r="A1189" s="504">
        <v>1349</v>
      </c>
      <c r="B1189" s="139" t="s">
        <v>1093</v>
      </c>
      <c r="C1189" s="501" t="s">
        <v>4205</v>
      </c>
      <c r="D1189" s="502" t="s">
        <v>20</v>
      </c>
      <c r="E1189" s="256" t="s">
        <v>21</v>
      </c>
      <c r="F1189" s="503">
        <v>1956</v>
      </c>
      <c r="G1189" s="139"/>
      <c r="H1189" s="152"/>
      <c r="I1189" s="505"/>
      <c r="J1189" s="139"/>
    </row>
    <row r="1190" spans="1:10" ht="13.5" customHeight="1" x14ac:dyDescent="0.2">
      <c r="A1190" s="504">
        <v>1351</v>
      </c>
      <c r="B1190" s="139" t="s">
        <v>1094</v>
      </c>
      <c r="C1190" s="501" t="s">
        <v>4205</v>
      </c>
      <c r="D1190" s="502" t="s">
        <v>20</v>
      </c>
      <c r="E1190" s="256" t="s">
        <v>23</v>
      </c>
      <c r="F1190" s="503">
        <v>1964</v>
      </c>
      <c r="G1190" s="139"/>
      <c r="H1190" s="152"/>
      <c r="I1190" s="505"/>
      <c r="J1190" s="139"/>
    </row>
    <row r="1191" spans="1:10" ht="13.5" customHeight="1" x14ac:dyDescent="0.2">
      <c r="A1191" s="504">
        <v>1352</v>
      </c>
      <c r="B1191" s="139" t="s">
        <v>1095</v>
      </c>
      <c r="C1191" s="501" t="s">
        <v>4205</v>
      </c>
      <c r="D1191" s="502" t="s">
        <v>20</v>
      </c>
      <c r="E1191" s="256" t="s">
        <v>76</v>
      </c>
      <c r="F1191" s="503">
        <v>1977</v>
      </c>
      <c r="G1191" s="139"/>
      <c r="H1191" s="152"/>
      <c r="I1191" s="505"/>
      <c r="J1191" s="139"/>
    </row>
    <row r="1192" spans="1:10" ht="13.5" customHeight="1" x14ac:dyDescent="0.2">
      <c r="A1192" s="504">
        <v>1353</v>
      </c>
      <c r="B1192" s="139" t="s">
        <v>1096</v>
      </c>
      <c r="C1192" s="139" t="s">
        <v>4082</v>
      </c>
      <c r="D1192" s="502" t="s">
        <v>20</v>
      </c>
      <c r="E1192" s="256" t="s">
        <v>76</v>
      </c>
      <c r="F1192" s="503">
        <v>1977</v>
      </c>
      <c r="G1192" s="139"/>
      <c r="H1192" s="152"/>
      <c r="I1192" s="505"/>
      <c r="J1192" s="139"/>
    </row>
    <row r="1193" spans="1:10" ht="13.5" customHeight="1" x14ac:dyDescent="0.2">
      <c r="A1193" s="504">
        <v>1354</v>
      </c>
      <c r="B1193" s="139" t="s">
        <v>1097</v>
      </c>
      <c r="C1193" s="501" t="s">
        <v>4205</v>
      </c>
      <c r="D1193" s="502" t="s">
        <v>20</v>
      </c>
      <c r="E1193" s="256" t="s">
        <v>23</v>
      </c>
      <c r="F1193" s="503">
        <v>1972</v>
      </c>
      <c r="G1193" s="139"/>
      <c r="H1193" s="152"/>
      <c r="I1193" s="505"/>
      <c r="J1193" s="139"/>
    </row>
    <row r="1194" spans="1:10" ht="13.5" customHeight="1" x14ac:dyDescent="0.2">
      <c r="A1194" s="504">
        <v>1355</v>
      </c>
      <c r="B1194" s="139" t="s">
        <v>1098</v>
      </c>
      <c r="C1194" s="501" t="s">
        <v>4205</v>
      </c>
      <c r="D1194" s="502" t="s">
        <v>20</v>
      </c>
      <c r="E1194" s="256" t="s">
        <v>23</v>
      </c>
      <c r="F1194" s="503">
        <v>1965</v>
      </c>
      <c r="G1194" s="139"/>
      <c r="H1194" s="152"/>
      <c r="I1194" s="505"/>
      <c r="J1194" s="139"/>
    </row>
    <row r="1195" spans="1:10" ht="13.5" customHeight="1" x14ac:dyDescent="0.2">
      <c r="A1195" s="504">
        <v>1356</v>
      </c>
      <c r="B1195" s="139" t="s">
        <v>1099</v>
      </c>
      <c r="C1195" s="501" t="s">
        <v>4205</v>
      </c>
      <c r="D1195" s="502" t="s">
        <v>20</v>
      </c>
      <c r="E1195" s="256" t="s">
        <v>23</v>
      </c>
      <c r="F1195" s="503">
        <v>1973</v>
      </c>
      <c r="G1195" s="139"/>
      <c r="H1195" s="152"/>
      <c r="I1195" s="505"/>
      <c r="J1195" s="139"/>
    </row>
    <row r="1196" spans="1:10" ht="13.5" customHeight="1" x14ac:dyDescent="0.2">
      <c r="A1196" s="504">
        <v>1357</v>
      </c>
      <c r="B1196" s="139" t="s">
        <v>1100</v>
      </c>
      <c r="C1196" s="501" t="s">
        <v>4205</v>
      </c>
      <c r="D1196" s="502" t="s">
        <v>20</v>
      </c>
      <c r="E1196" s="256" t="s">
        <v>23</v>
      </c>
      <c r="F1196" s="503">
        <v>1975</v>
      </c>
      <c r="G1196" s="139"/>
      <c r="H1196" s="152"/>
      <c r="I1196" s="505"/>
      <c r="J1196" s="139"/>
    </row>
    <row r="1197" spans="1:10" ht="13.5" customHeight="1" x14ac:dyDescent="0.2">
      <c r="A1197" s="504">
        <v>1358</v>
      </c>
      <c r="B1197" s="139" t="s">
        <v>1101</v>
      </c>
      <c r="C1197" s="501" t="s">
        <v>4205</v>
      </c>
      <c r="D1197" s="502" t="s">
        <v>20</v>
      </c>
      <c r="E1197" s="256" t="s">
        <v>76</v>
      </c>
      <c r="F1197" s="503">
        <v>1976</v>
      </c>
      <c r="G1197" s="139"/>
      <c r="H1197" s="152"/>
      <c r="I1197" s="505"/>
      <c r="J1197" s="139"/>
    </row>
    <row r="1198" spans="1:10" ht="13.5" customHeight="1" x14ac:dyDescent="0.2">
      <c r="A1198" s="504">
        <v>1359</v>
      </c>
      <c r="B1198" s="139" t="s">
        <v>1102</v>
      </c>
      <c r="C1198" s="501" t="s">
        <v>4205</v>
      </c>
      <c r="D1198" s="502" t="s">
        <v>20</v>
      </c>
      <c r="E1198" s="256" t="s">
        <v>23</v>
      </c>
      <c r="F1198" s="503">
        <v>1965</v>
      </c>
      <c r="G1198" s="139"/>
      <c r="H1198" s="152"/>
      <c r="I1198" s="505"/>
      <c r="J1198" s="139"/>
    </row>
    <row r="1199" spans="1:10" ht="13.5" customHeight="1" x14ac:dyDescent="0.2">
      <c r="A1199" s="504">
        <v>1360</v>
      </c>
      <c r="B1199" s="139" t="s">
        <v>1103</v>
      </c>
      <c r="C1199" s="501" t="s">
        <v>4205</v>
      </c>
      <c r="D1199" s="502" t="s">
        <v>20</v>
      </c>
      <c r="E1199" s="256" t="s">
        <v>23</v>
      </c>
      <c r="F1199" s="503">
        <v>1972</v>
      </c>
      <c r="G1199" s="139"/>
      <c r="H1199" s="152"/>
      <c r="I1199" s="505"/>
      <c r="J1199" s="139"/>
    </row>
    <row r="1200" spans="1:10" ht="13.5" customHeight="1" x14ac:dyDescent="0.2">
      <c r="A1200" s="504">
        <v>1361</v>
      </c>
      <c r="B1200" s="139" t="s">
        <v>1104</v>
      </c>
      <c r="C1200" s="501" t="s">
        <v>4205</v>
      </c>
      <c r="D1200" s="502" t="s">
        <v>20</v>
      </c>
      <c r="E1200" s="256" t="s">
        <v>23</v>
      </c>
      <c r="F1200" s="503">
        <v>1971</v>
      </c>
      <c r="G1200" s="139"/>
      <c r="H1200" s="152"/>
      <c r="I1200" s="505"/>
      <c r="J1200" s="139"/>
    </row>
    <row r="1201" spans="1:10" ht="13.5" customHeight="1" x14ac:dyDescent="0.2">
      <c r="A1201" s="504">
        <v>1362</v>
      </c>
      <c r="B1201" s="139" t="s">
        <v>1105</v>
      </c>
      <c r="C1201" s="501" t="s">
        <v>4205</v>
      </c>
      <c r="D1201" s="502" t="s">
        <v>20</v>
      </c>
      <c r="E1201" s="256" t="s">
        <v>23</v>
      </c>
      <c r="F1201" s="503">
        <v>1972</v>
      </c>
      <c r="G1201" s="139"/>
      <c r="H1201" s="152"/>
      <c r="I1201" s="505"/>
      <c r="J1201" s="139"/>
    </row>
    <row r="1202" spans="1:10" ht="13.5" customHeight="1" x14ac:dyDescent="0.2">
      <c r="A1202" s="504">
        <v>1363</v>
      </c>
      <c r="B1202" s="139" t="s">
        <v>1106</v>
      </c>
      <c r="C1202" s="501" t="s">
        <v>4205</v>
      </c>
      <c r="D1202" s="502" t="s">
        <v>20</v>
      </c>
      <c r="E1202" s="256" t="s">
        <v>33</v>
      </c>
      <c r="F1202" s="503">
        <v>1973</v>
      </c>
      <c r="G1202" s="139"/>
      <c r="H1202" s="152"/>
      <c r="I1202" s="505"/>
      <c r="J1202" s="139"/>
    </row>
    <row r="1203" spans="1:10" ht="13.5" customHeight="1" x14ac:dyDescent="0.2">
      <c r="A1203" s="504">
        <v>1364</v>
      </c>
      <c r="B1203" s="139" t="s">
        <v>1107</v>
      </c>
      <c r="C1203" s="501" t="s">
        <v>4205</v>
      </c>
      <c r="D1203" s="502" t="s">
        <v>20</v>
      </c>
      <c r="E1203" s="256" t="s">
        <v>23</v>
      </c>
      <c r="F1203" s="503">
        <v>1965</v>
      </c>
      <c r="G1203" s="139"/>
      <c r="H1203" s="152"/>
      <c r="I1203" s="505"/>
      <c r="J1203" s="139"/>
    </row>
    <row r="1204" spans="1:10" ht="13.5" customHeight="1" x14ac:dyDescent="0.2">
      <c r="A1204" s="504">
        <v>1365</v>
      </c>
      <c r="B1204" s="139" t="s">
        <v>1108</v>
      </c>
      <c r="C1204" s="501" t="s">
        <v>4205</v>
      </c>
      <c r="D1204" s="502" t="s">
        <v>20</v>
      </c>
      <c r="E1204" s="256" t="s">
        <v>23</v>
      </c>
      <c r="F1204" s="503">
        <v>1963</v>
      </c>
      <c r="G1204" s="139"/>
      <c r="H1204" s="152"/>
      <c r="I1204" s="505"/>
      <c r="J1204" s="139"/>
    </row>
    <row r="1205" spans="1:10" ht="13.5" customHeight="1" x14ac:dyDescent="0.2">
      <c r="A1205" s="504">
        <v>1366</v>
      </c>
      <c r="B1205" s="139" t="s">
        <v>1109</v>
      </c>
      <c r="C1205" s="501" t="s">
        <v>4205</v>
      </c>
      <c r="D1205" s="502" t="s">
        <v>20</v>
      </c>
      <c r="E1205" s="256" t="s">
        <v>23</v>
      </c>
      <c r="F1205" s="503">
        <v>1974</v>
      </c>
      <c r="G1205" s="139"/>
      <c r="H1205" s="152"/>
      <c r="I1205" s="505"/>
      <c r="J1205" s="139"/>
    </row>
    <row r="1206" spans="1:10" ht="13.5" customHeight="1" x14ac:dyDescent="0.2">
      <c r="A1206" s="504">
        <v>1367</v>
      </c>
      <c r="B1206" s="139" t="s">
        <v>1110</v>
      </c>
      <c r="C1206" s="139" t="s">
        <v>4084</v>
      </c>
      <c r="D1206" s="502">
        <v>5</v>
      </c>
      <c r="E1206" s="256" t="s">
        <v>21</v>
      </c>
      <c r="F1206" s="503">
        <v>1962</v>
      </c>
      <c r="G1206" s="139"/>
      <c r="H1206" s="152"/>
      <c r="I1206" s="505">
        <v>1</v>
      </c>
      <c r="J1206" s="139"/>
    </row>
    <row r="1207" spans="1:10" ht="13.5" customHeight="1" x14ac:dyDescent="0.2">
      <c r="A1207" s="504">
        <v>1368</v>
      </c>
      <c r="B1207" s="139" t="s">
        <v>1111</v>
      </c>
      <c r="C1207" s="501" t="s">
        <v>4205</v>
      </c>
      <c r="D1207" s="502" t="s">
        <v>20</v>
      </c>
      <c r="E1207" s="256" t="s">
        <v>23</v>
      </c>
      <c r="F1207" s="503">
        <v>1971</v>
      </c>
      <c r="G1207" s="139"/>
      <c r="H1207" s="152"/>
      <c r="I1207" s="505"/>
      <c r="J1207" s="139"/>
    </row>
    <row r="1208" spans="1:10" ht="13.5" customHeight="1" x14ac:dyDescent="0.2">
      <c r="A1208" s="504">
        <v>1369</v>
      </c>
      <c r="B1208" s="139" t="s">
        <v>1112</v>
      </c>
      <c r="C1208" s="501" t="s">
        <v>4205</v>
      </c>
      <c r="D1208" s="502" t="s">
        <v>20</v>
      </c>
      <c r="E1208" s="256" t="s">
        <v>76</v>
      </c>
      <c r="F1208" s="503">
        <v>1977</v>
      </c>
      <c r="G1208" s="139"/>
      <c r="H1208" s="152"/>
      <c r="I1208" s="505"/>
      <c r="J1208" s="139"/>
    </row>
    <row r="1209" spans="1:10" ht="13.5" customHeight="1" x14ac:dyDescent="0.2">
      <c r="A1209" s="504">
        <v>1370</v>
      </c>
      <c r="B1209" s="139" t="s">
        <v>1113</v>
      </c>
      <c r="C1209" s="139" t="s">
        <v>3619</v>
      </c>
      <c r="D1209" s="502" t="s">
        <v>20</v>
      </c>
      <c r="E1209" s="256" t="s">
        <v>23</v>
      </c>
      <c r="F1209" s="503">
        <v>1971</v>
      </c>
      <c r="G1209" s="139"/>
      <c r="H1209" s="152"/>
      <c r="I1209" s="505"/>
      <c r="J1209" s="139"/>
    </row>
    <row r="1210" spans="1:10" ht="13.5" customHeight="1" x14ac:dyDescent="0.2">
      <c r="A1210" s="504">
        <v>1371</v>
      </c>
      <c r="B1210" s="139" t="s">
        <v>1114</v>
      </c>
      <c r="C1210" s="139" t="s">
        <v>183</v>
      </c>
      <c r="D1210" s="502">
        <v>4</v>
      </c>
      <c r="E1210" s="256" t="s">
        <v>23</v>
      </c>
      <c r="F1210" s="503">
        <v>1972</v>
      </c>
      <c r="G1210" s="139"/>
      <c r="H1210" s="152"/>
      <c r="I1210" s="505">
        <v>1</v>
      </c>
      <c r="J1210" s="139"/>
    </row>
    <row r="1211" spans="1:10" ht="13.5" customHeight="1" x14ac:dyDescent="0.2">
      <c r="A1211" s="504">
        <v>1372</v>
      </c>
      <c r="B1211" s="139" t="s">
        <v>1115</v>
      </c>
      <c r="C1211" s="139" t="s">
        <v>198</v>
      </c>
      <c r="D1211" s="502">
        <v>5</v>
      </c>
      <c r="E1211" s="256" t="s">
        <v>23</v>
      </c>
      <c r="F1211" s="503">
        <v>1967</v>
      </c>
      <c r="G1211" s="139"/>
      <c r="H1211" s="152"/>
      <c r="I1211" s="505">
        <v>1</v>
      </c>
      <c r="J1211" s="139"/>
    </row>
    <row r="1212" spans="1:10" ht="13.5" customHeight="1" x14ac:dyDescent="0.2">
      <c r="A1212" s="504">
        <v>1373</v>
      </c>
      <c r="B1212" s="139" t="s">
        <v>1116</v>
      </c>
      <c r="C1212" s="501" t="s">
        <v>4205</v>
      </c>
      <c r="D1212" s="502" t="s">
        <v>20</v>
      </c>
      <c r="E1212" s="256" t="s">
        <v>21</v>
      </c>
      <c r="F1212" s="503">
        <v>1960</v>
      </c>
      <c r="G1212" s="139"/>
      <c r="H1212" s="152"/>
      <c r="I1212" s="505"/>
      <c r="J1212" s="139"/>
    </row>
    <row r="1213" spans="1:10" ht="13.5" customHeight="1" x14ac:dyDescent="0.2">
      <c r="A1213" s="504">
        <v>1374</v>
      </c>
      <c r="B1213" s="139" t="s">
        <v>1117</v>
      </c>
      <c r="C1213" s="139" t="s">
        <v>3532</v>
      </c>
      <c r="D1213" s="502">
        <v>2</v>
      </c>
      <c r="E1213" s="256" t="s">
        <v>23</v>
      </c>
      <c r="F1213" s="503">
        <v>1973</v>
      </c>
      <c r="G1213" s="139"/>
      <c r="H1213" s="498"/>
      <c r="I1213" s="505">
        <v>1</v>
      </c>
      <c r="J1213" s="139"/>
    </row>
    <row r="1214" spans="1:10" ht="13.5" customHeight="1" x14ac:dyDescent="0.2">
      <c r="A1214" s="504">
        <v>1375</v>
      </c>
      <c r="B1214" s="139" t="s">
        <v>1118</v>
      </c>
      <c r="C1214" s="501" t="s">
        <v>4205</v>
      </c>
      <c r="D1214" s="502" t="s">
        <v>20</v>
      </c>
      <c r="E1214" s="256" t="s">
        <v>23</v>
      </c>
      <c r="F1214" s="503">
        <v>1975</v>
      </c>
      <c r="G1214" s="139"/>
      <c r="H1214" s="152"/>
      <c r="I1214" s="505"/>
      <c r="J1214" s="139"/>
    </row>
    <row r="1215" spans="1:10" ht="13.5" customHeight="1" x14ac:dyDescent="0.2">
      <c r="A1215" s="504">
        <v>1376</v>
      </c>
      <c r="B1215" s="139" t="s">
        <v>1119</v>
      </c>
      <c r="C1215" s="139" t="s">
        <v>284</v>
      </c>
      <c r="D1215" s="502">
        <v>2</v>
      </c>
      <c r="E1215" s="256" t="s">
        <v>23</v>
      </c>
      <c r="F1215" s="503">
        <v>1974</v>
      </c>
      <c r="G1215" s="139"/>
      <c r="H1215" s="152"/>
      <c r="I1215" s="505">
        <v>1</v>
      </c>
      <c r="J1215" s="139"/>
    </row>
    <row r="1216" spans="1:10" ht="13.5" customHeight="1" x14ac:dyDescent="0.2">
      <c r="A1216" s="504">
        <v>1377</v>
      </c>
      <c r="B1216" s="139" t="s">
        <v>1120</v>
      </c>
      <c r="C1216" s="139" t="s">
        <v>357</v>
      </c>
      <c r="D1216" s="502" t="s">
        <v>20</v>
      </c>
      <c r="E1216" s="256" t="s">
        <v>23</v>
      </c>
      <c r="F1216" s="503">
        <v>1975</v>
      </c>
      <c r="G1216" s="139"/>
      <c r="H1216" s="152"/>
      <c r="I1216" s="505"/>
      <c r="J1216" s="139"/>
    </row>
    <row r="1217" spans="1:10" ht="13.5" customHeight="1" x14ac:dyDescent="0.2">
      <c r="A1217" s="504">
        <v>1378</v>
      </c>
      <c r="B1217" s="139" t="s">
        <v>3929</v>
      </c>
      <c r="C1217" s="501" t="s">
        <v>4205</v>
      </c>
      <c r="D1217" s="502" t="s">
        <v>20</v>
      </c>
      <c r="E1217" s="256" t="s">
        <v>23</v>
      </c>
      <c r="F1217" s="503">
        <v>1970</v>
      </c>
      <c r="G1217" s="139"/>
      <c r="H1217" s="152"/>
      <c r="I1217" s="505"/>
      <c r="J1217" s="139"/>
    </row>
    <row r="1218" spans="1:10" ht="13.5" customHeight="1" x14ac:dyDescent="0.2">
      <c r="A1218" s="504">
        <v>1379</v>
      </c>
      <c r="B1218" s="139" t="s">
        <v>1121</v>
      </c>
      <c r="C1218" s="501" t="s">
        <v>4205</v>
      </c>
      <c r="D1218" s="502" t="s">
        <v>20</v>
      </c>
      <c r="E1218" s="256" t="s">
        <v>21</v>
      </c>
      <c r="F1218" s="503">
        <v>1959</v>
      </c>
      <c r="G1218" s="139"/>
      <c r="H1218" s="152"/>
      <c r="I1218" s="505"/>
      <c r="J1218" s="139"/>
    </row>
    <row r="1219" spans="1:10" ht="13.5" customHeight="1" x14ac:dyDescent="0.2">
      <c r="A1219" s="504">
        <v>1380</v>
      </c>
      <c r="B1219" s="139" t="s">
        <v>1122</v>
      </c>
      <c r="C1219" s="501" t="s">
        <v>4205</v>
      </c>
      <c r="D1219" s="502" t="s">
        <v>20</v>
      </c>
      <c r="E1219" s="256" t="s">
        <v>23</v>
      </c>
      <c r="F1219" s="503">
        <v>1973</v>
      </c>
      <c r="G1219" s="139"/>
      <c r="H1219" s="152"/>
      <c r="I1219" s="505"/>
      <c r="J1219" s="139"/>
    </row>
    <row r="1220" spans="1:10" ht="13.5" customHeight="1" x14ac:dyDescent="0.2">
      <c r="A1220" s="504">
        <v>1381</v>
      </c>
      <c r="B1220" s="139" t="s">
        <v>1123</v>
      </c>
      <c r="C1220" s="501" t="s">
        <v>4205</v>
      </c>
      <c r="D1220" s="502" t="s">
        <v>20</v>
      </c>
      <c r="E1220" s="256" t="s">
        <v>23</v>
      </c>
      <c r="F1220" s="503">
        <v>1975</v>
      </c>
      <c r="G1220" s="139"/>
      <c r="H1220" s="152"/>
      <c r="I1220" s="505"/>
      <c r="J1220" s="139"/>
    </row>
    <row r="1221" spans="1:10" ht="13.5" customHeight="1" x14ac:dyDescent="0.2">
      <c r="A1221" s="504">
        <v>1382</v>
      </c>
      <c r="B1221" s="139" t="s">
        <v>1124</v>
      </c>
      <c r="C1221" s="139" t="s">
        <v>2235</v>
      </c>
      <c r="D1221" s="502" t="s">
        <v>20</v>
      </c>
      <c r="E1221" s="256" t="s">
        <v>23</v>
      </c>
      <c r="F1221" s="503">
        <v>1972</v>
      </c>
      <c r="G1221" s="139"/>
      <c r="H1221" s="152"/>
      <c r="I1221" s="505">
        <v>1</v>
      </c>
      <c r="J1221" s="139"/>
    </row>
    <row r="1222" spans="1:10" ht="13.5" customHeight="1" x14ac:dyDescent="0.2">
      <c r="A1222" s="504">
        <v>1383</v>
      </c>
      <c r="B1222" s="139" t="s">
        <v>1125</v>
      </c>
      <c r="C1222" s="501" t="s">
        <v>4205</v>
      </c>
      <c r="D1222" s="502" t="s">
        <v>20</v>
      </c>
      <c r="E1222" s="256" t="s">
        <v>23</v>
      </c>
      <c r="F1222" s="503">
        <v>1967</v>
      </c>
      <c r="G1222" s="139"/>
      <c r="H1222" s="152"/>
      <c r="I1222" s="505"/>
      <c r="J1222" s="139"/>
    </row>
    <row r="1223" spans="1:10" ht="13.5" customHeight="1" x14ac:dyDescent="0.2">
      <c r="A1223" s="504">
        <v>1384</v>
      </c>
      <c r="B1223" s="139" t="s">
        <v>1126</v>
      </c>
      <c r="C1223" s="501" t="s">
        <v>4205</v>
      </c>
      <c r="D1223" s="502" t="s">
        <v>20</v>
      </c>
      <c r="E1223" s="256" t="s">
        <v>23</v>
      </c>
      <c r="F1223" s="503">
        <v>1965</v>
      </c>
      <c r="G1223" s="139"/>
      <c r="H1223" s="152"/>
      <c r="I1223" s="505"/>
      <c r="J1223" s="139"/>
    </row>
    <row r="1224" spans="1:10" ht="13.5" customHeight="1" x14ac:dyDescent="0.2">
      <c r="A1224" s="504">
        <v>1386</v>
      </c>
      <c r="B1224" s="139" t="s">
        <v>1127</v>
      </c>
      <c r="C1224" s="501" t="s">
        <v>4205</v>
      </c>
      <c r="D1224" s="502" t="s">
        <v>20</v>
      </c>
      <c r="E1224" s="256" t="s">
        <v>76</v>
      </c>
      <c r="F1224" s="503">
        <v>1977</v>
      </c>
      <c r="G1224" s="139"/>
      <c r="H1224" s="152"/>
      <c r="I1224" s="505"/>
      <c r="J1224" s="139"/>
    </row>
    <row r="1225" spans="1:10" ht="13.5" customHeight="1" x14ac:dyDescent="0.2">
      <c r="A1225" s="504">
        <v>1387</v>
      </c>
      <c r="B1225" s="139" t="s">
        <v>3756</v>
      </c>
      <c r="C1225" s="139" t="s">
        <v>4084</v>
      </c>
      <c r="D1225" s="502">
        <v>5</v>
      </c>
      <c r="E1225" s="256" t="s">
        <v>21</v>
      </c>
      <c r="F1225" s="503">
        <v>1958</v>
      </c>
      <c r="G1225" s="139"/>
      <c r="H1225" s="152"/>
      <c r="I1225" s="505">
        <v>1</v>
      </c>
      <c r="J1225" s="139"/>
    </row>
    <row r="1226" spans="1:10" ht="13.5" customHeight="1" x14ac:dyDescent="0.2">
      <c r="A1226" s="504">
        <v>1388</v>
      </c>
      <c r="B1226" s="139" t="s">
        <v>1128</v>
      </c>
      <c r="C1226" s="139" t="s">
        <v>4084</v>
      </c>
      <c r="D1226" s="502">
        <v>1</v>
      </c>
      <c r="E1226" s="256" t="s">
        <v>4234</v>
      </c>
      <c r="F1226" s="503">
        <v>1956</v>
      </c>
      <c r="G1226" s="139"/>
      <c r="H1226" s="152"/>
      <c r="I1226" s="505">
        <v>1</v>
      </c>
      <c r="J1226" s="139"/>
    </row>
    <row r="1227" spans="1:10" ht="13.5" customHeight="1" x14ac:dyDescent="0.2">
      <c r="A1227" s="504">
        <v>1389</v>
      </c>
      <c r="B1227" s="139" t="s">
        <v>1129</v>
      </c>
      <c r="C1227" s="501" t="s">
        <v>4205</v>
      </c>
      <c r="D1227" s="502" t="s">
        <v>20</v>
      </c>
      <c r="E1227" s="256" t="s">
        <v>23</v>
      </c>
      <c r="F1227" s="503">
        <v>1972</v>
      </c>
      <c r="G1227" s="139"/>
      <c r="H1227" s="152"/>
      <c r="I1227" s="505"/>
      <c r="J1227" s="139"/>
    </row>
    <row r="1228" spans="1:10" ht="13.5" customHeight="1" x14ac:dyDescent="0.2">
      <c r="A1228" s="504">
        <v>1390</v>
      </c>
      <c r="B1228" s="139" t="s">
        <v>1130</v>
      </c>
      <c r="C1228" s="501" t="s">
        <v>4205</v>
      </c>
      <c r="D1228" s="502" t="s">
        <v>20</v>
      </c>
      <c r="E1228" s="256" t="s">
        <v>23</v>
      </c>
      <c r="F1228" s="503">
        <v>1966</v>
      </c>
      <c r="G1228" s="139"/>
      <c r="H1228" s="152"/>
      <c r="I1228" s="505"/>
      <c r="J1228" s="139"/>
    </row>
    <row r="1229" spans="1:10" ht="13.5" customHeight="1" x14ac:dyDescent="0.2">
      <c r="A1229" s="504">
        <v>1391</v>
      </c>
      <c r="B1229" s="139" t="s">
        <v>1131</v>
      </c>
      <c r="C1229" s="501" t="s">
        <v>4205</v>
      </c>
      <c r="D1229" s="502" t="s">
        <v>20</v>
      </c>
      <c r="E1229" s="256" t="s">
        <v>23</v>
      </c>
      <c r="F1229" s="503">
        <v>1963</v>
      </c>
      <c r="G1229" s="139"/>
      <c r="H1229" s="152"/>
      <c r="I1229" s="505"/>
      <c r="J1229" s="139"/>
    </row>
    <row r="1230" spans="1:10" ht="13.5" customHeight="1" x14ac:dyDescent="0.2">
      <c r="A1230" s="504">
        <v>1392</v>
      </c>
      <c r="B1230" s="139" t="s">
        <v>1132</v>
      </c>
      <c r="C1230" s="501" t="s">
        <v>4205</v>
      </c>
      <c r="D1230" s="502" t="s">
        <v>20</v>
      </c>
      <c r="E1230" s="256" t="s">
        <v>76</v>
      </c>
      <c r="F1230" s="503">
        <v>1977</v>
      </c>
      <c r="G1230" s="139"/>
      <c r="H1230" s="152"/>
      <c r="I1230" s="505"/>
      <c r="J1230" s="139"/>
    </row>
    <row r="1231" spans="1:10" ht="13.5" customHeight="1" x14ac:dyDescent="0.2">
      <c r="A1231" s="504">
        <v>1393</v>
      </c>
      <c r="B1231" s="139" t="s">
        <v>1133</v>
      </c>
      <c r="C1231" s="501" t="s">
        <v>4205</v>
      </c>
      <c r="D1231" s="502" t="s">
        <v>20</v>
      </c>
      <c r="E1231" s="256" t="s">
        <v>76</v>
      </c>
      <c r="F1231" s="503">
        <v>1978</v>
      </c>
      <c r="G1231" s="139"/>
      <c r="H1231" s="152"/>
      <c r="I1231" s="505"/>
      <c r="J1231" s="139"/>
    </row>
    <row r="1232" spans="1:10" ht="13.5" customHeight="1" x14ac:dyDescent="0.2">
      <c r="A1232" s="504">
        <v>1394</v>
      </c>
      <c r="B1232" s="139" t="s">
        <v>1134</v>
      </c>
      <c r="C1232" s="501" t="s">
        <v>4205</v>
      </c>
      <c r="D1232" s="502" t="s">
        <v>20</v>
      </c>
      <c r="E1232" s="256" t="s">
        <v>76</v>
      </c>
      <c r="F1232" s="503">
        <v>1976</v>
      </c>
      <c r="G1232" s="139"/>
      <c r="H1232" s="152"/>
      <c r="I1232" s="505"/>
      <c r="J1232" s="139"/>
    </row>
    <row r="1233" spans="1:10" ht="13.5" customHeight="1" x14ac:dyDescent="0.2">
      <c r="A1233" s="504">
        <v>1395</v>
      </c>
      <c r="B1233" s="139" t="s">
        <v>1135</v>
      </c>
      <c r="C1233" s="139" t="s">
        <v>4082</v>
      </c>
      <c r="D1233" s="502" t="s">
        <v>20</v>
      </c>
      <c r="E1233" s="256" t="s">
        <v>23</v>
      </c>
      <c r="F1233" s="503">
        <v>1963</v>
      </c>
      <c r="G1233" s="139"/>
      <c r="H1233" s="152"/>
      <c r="I1233" s="505"/>
      <c r="J1233" s="139"/>
    </row>
    <row r="1234" spans="1:10" ht="13.5" customHeight="1" x14ac:dyDescent="0.2">
      <c r="A1234" s="504">
        <v>1397</v>
      </c>
      <c r="B1234" s="139" t="s">
        <v>1136</v>
      </c>
      <c r="C1234" s="139" t="s">
        <v>419</v>
      </c>
      <c r="D1234" s="502" t="s">
        <v>20</v>
      </c>
      <c r="E1234" s="256" t="s">
        <v>23</v>
      </c>
      <c r="F1234" s="503">
        <v>1963</v>
      </c>
      <c r="G1234" s="139"/>
      <c r="H1234" s="152"/>
      <c r="I1234" s="505"/>
      <c r="J1234" s="139"/>
    </row>
    <row r="1235" spans="1:10" ht="13.5" customHeight="1" x14ac:dyDescent="0.2">
      <c r="A1235" s="504">
        <v>1398</v>
      </c>
      <c r="B1235" s="139" t="s">
        <v>1137</v>
      </c>
      <c r="C1235" s="501" t="s">
        <v>4205</v>
      </c>
      <c r="D1235" s="502" t="s">
        <v>20</v>
      </c>
      <c r="E1235" s="256" t="s">
        <v>23</v>
      </c>
      <c r="F1235" s="503">
        <v>1966</v>
      </c>
      <c r="G1235" s="139"/>
      <c r="H1235" s="152"/>
      <c r="I1235" s="505"/>
      <c r="J1235" s="139"/>
    </row>
    <row r="1236" spans="1:10" ht="13.5" customHeight="1" x14ac:dyDescent="0.2">
      <c r="A1236" s="504">
        <v>1399</v>
      </c>
      <c r="B1236" s="139" t="s">
        <v>1138</v>
      </c>
      <c r="C1236" s="501" t="s">
        <v>4205</v>
      </c>
      <c r="D1236" s="502" t="s">
        <v>20</v>
      </c>
      <c r="E1236" s="256" t="s">
        <v>23</v>
      </c>
      <c r="F1236" s="503">
        <v>1970</v>
      </c>
      <c r="G1236" s="139"/>
      <c r="H1236" s="152"/>
      <c r="I1236" s="505"/>
      <c r="J1236" s="139"/>
    </row>
    <row r="1237" spans="1:10" ht="13.5" customHeight="1" x14ac:dyDescent="0.2">
      <c r="A1237" s="504">
        <v>1400</v>
      </c>
      <c r="B1237" s="139" t="s">
        <v>1139</v>
      </c>
      <c r="C1237" s="501" t="s">
        <v>4205</v>
      </c>
      <c r="D1237" s="502" t="s">
        <v>20</v>
      </c>
      <c r="E1237" s="256" t="s">
        <v>23</v>
      </c>
      <c r="F1237" s="503">
        <v>1970</v>
      </c>
      <c r="G1237" s="139"/>
      <c r="H1237" s="152"/>
      <c r="I1237" s="505"/>
      <c r="J1237" s="139"/>
    </row>
    <row r="1238" spans="1:10" ht="13.5" customHeight="1" x14ac:dyDescent="0.2">
      <c r="A1238" s="504">
        <v>1401</v>
      </c>
      <c r="B1238" s="139" t="s">
        <v>1140</v>
      </c>
      <c r="C1238" s="501" t="s">
        <v>4205</v>
      </c>
      <c r="D1238" s="502" t="s">
        <v>20</v>
      </c>
      <c r="E1238" s="256" t="s">
        <v>21</v>
      </c>
      <c r="F1238" s="503">
        <v>1962</v>
      </c>
      <c r="G1238" s="139"/>
      <c r="H1238" s="152"/>
      <c r="I1238" s="505"/>
      <c r="J1238" s="139"/>
    </row>
    <row r="1239" spans="1:10" ht="13.5" customHeight="1" x14ac:dyDescent="0.2">
      <c r="A1239" s="504">
        <v>1402</v>
      </c>
      <c r="B1239" s="139" t="s">
        <v>1141</v>
      </c>
      <c r="C1239" s="501" t="s">
        <v>4205</v>
      </c>
      <c r="D1239" s="502" t="s">
        <v>20</v>
      </c>
      <c r="E1239" s="256" t="s">
        <v>23</v>
      </c>
      <c r="F1239" s="503">
        <v>1972</v>
      </c>
      <c r="G1239" s="139"/>
      <c r="H1239" s="152"/>
      <c r="I1239" s="505"/>
      <c r="J1239" s="139"/>
    </row>
    <row r="1240" spans="1:10" ht="13.5" customHeight="1" x14ac:dyDescent="0.2">
      <c r="A1240" s="504">
        <v>1403</v>
      </c>
      <c r="B1240" s="139" t="s">
        <v>1142</v>
      </c>
      <c r="C1240" s="139" t="s">
        <v>419</v>
      </c>
      <c r="D1240" s="502" t="s">
        <v>76</v>
      </c>
      <c r="E1240" s="256" t="s">
        <v>23</v>
      </c>
      <c r="F1240" s="503">
        <v>1971</v>
      </c>
      <c r="G1240" s="139"/>
      <c r="H1240" s="498"/>
      <c r="I1240" s="505">
        <v>1</v>
      </c>
      <c r="J1240" s="139"/>
    </row>
    <row r="1241" spans="1:10" ht="13.5" customHeight="1" x14ac:dyDescent="0.2">
      <c r="A1241" s="504">
        <v>1404</v>
      </c>
      <c r="B1241" s="139" t="s">
        <v>1143</v>
      </c>
      <c r="C1241" s="501" t="s">
        <v>4205</v>
      </c>
      <c r="D1241" s="502" t="s">
        <v>20</v>
      </c>
      <c r="E1241" s="256" t="s">
        <v>21</v>
      </c>
      <c r="F1241" s="503">
        <v>1961</v>
      </c>
      <c r="G1241" s="139"/>
      <c r="H1241" s="152"/>
      <c r="I1241" s="505"/>
      <c r="J1241" s="139"/>
    </row>
    <row r="1242" spans="1:10" ht="13.5" customHeight="1" x14ac:dyDescent="0.2">
      <c r="A1242" s="504">
        <v>1405</v>
      </c>
      <c r="B1242" s="139" t="s">
        <v>1144</v>
      </c>
      <c r="C1242" s="501" t="s">
        <v>4205</v>
      </c>
      <c r="D1242" s="502" t="s">
        <v>20</v>
      </c>
      <c r="E1242" s="256" t="s">
        <v>76</v>
      </c>
      <c r="F1242" s="503">
        <v>1978</v>
      </c>
      <c r="G1242" s="139"/>
      <c r="H1242" s="152"/>
      <c r="I1242" s="505"/>
      <c r="J1242" s="139"/>
    </row>
    <row r="1243" spans="1:10" ht="13.5" customHeight="1" x14ac:dyDescent="0.2">
      <c r="A1243" s="504">
        <v>1406</v>
      </c>
      <c r="B1243" s="139" t="s">
        <v>1145</v>
      </c>
      <c r="C1243" s="501" t="s">
        <v>4205</v>
      </c>
      <c r="D1243" s="502" t="s">
        <v>20</v>
      </c>
      <c r="E1243" s="256" t="s">
        <v>23</v>
      </c>
      <c r="F1243" s="503">
        <v>1974</v>
      </c>
      <c r="G1243" s="139"/>
      <c r="H1243" s="152"/>
      <c r="I1243" s="505"/>
      <c r="J1243" s="139"/>
    </row>
    <row r="1244" spans="1:10" ht="13.5" customHeight="1" x14ac:dyDescent="0.2">
      <c r="A1244" s="504">
        <v>1407</v>
      </c>
      <c r="B1244" s="139" t="s">
        <v>1146</v>
      </c>
      <c r="C1244" s="139" t="s">
        <v>4085</v>
      </c>
      <c r="D1244" s="502" t="s">
        <v>76</v>
      </c>
      <c r="E1244" s="256" t="s">
        <v>23</v>
      </c>
      <c r="F1244" s="503">
        <v>1967</v>
      </c>
      <c r="G1244" s="139"/>
      <c r="H1244" s="152"/>
      <c r="I1244" s="505">
        <v>1</v>
      </c>
      <c r="J1244" s="139"/>
    </row>
    <row r="1245" spans="1:10" ht="13.5" customHeight="1" x14ac:dyDescent="0.2">
      <c r="A1245" s="504">
        <v>1409</v>
      </c>
      <c r="B1245" s="139" t="s">
        <v>1147</v>
      </c>
      <c r="C1245" s="501" t="s">
        <v>4205</v>
      </c>
      <c r="D1245" s="502" t="s">
        <v>20</v>
      </c>
      <c r="E1245" s="256" t="s">
        <v>23</v>
      </c>
      <c r="F1245" s="503">
        <v>1967</v>
      </c>
      <c r="G1245" s="139"/>
      <c r="H1245" s="152"/>
      <c r="I1245" s="505"/>
      <c r="J1245" s="139"/>
    </row>
    <row r="1246" spans="1:10" ht="13.5" customHeight="1" x14ac:dyDescent="0.2">
      <c r="A1246" s="504">
        <v>1411</v>
      </c>
      <c r="B1246" s="139" t="s">
        <v>1148</v>
      </c>
      <c r="C1246" s="501" t="s">
        <v>4205</v>
      </c>
      <c r="D1246" s="502" t="s">
        <v>20</v>
      </c>
      <c r="E1246" s="256" t="s">
        <v>21</v>
      </c>
      <c r="F1246" s="503">
        <v>1961</v>
      </c>
      <c r="G1246" s="139"/>
      <c r="H1246" s="152"/>
      <c r="I1246" s="505"/>
      <c r="J1246" s="139"/>
    </row>
    <row r="1247" spans="1:10" ht="13.5" customHeight="1" x14ac:dyDescent="0.2">
      <c r="A1247" s="504">
        <v>1412</v>
      </c>
      <c r="B1247" s="139" t="s">
        <v>1149</v>
      </c>
      <c r="C1247" s="501" t="s">
        <v>4205</v>
      </c>
      <c r="D1247" s="502" t="s">
        <v>20</v>
      </c>
      <c r="E1247" s="256" t="s">
        <v>23</v>
      </c>
      <c r="F1247" s="503">
        <v>1975</v>
      </c>
      <c r="G1247" s="139"/>
      <c r="H1247" s="152"/>
      <c r="I1247" s="505"/>
      <c r="J1247" s="139"/>
    </row>
    <row r="1248" spans="1:10" ht="13.5" customHeight="1" x14ac:dyDescent="0.2">
      <c r="A1248" s="504">
        <v>1413</v>
      </c>
      <c r="B1248" s="139" t="s">
        <v>1150</v>
      </c>
      <c r="C1248" s="501" t="s">
        <v>4205</v>
      </c>
      <c r="D1248" s="502" t="s">
        <v>20</v>
      </c>
      <c r="E1248" s="256" t="s">
        <v>23</v>
      </c>
      <c r="F1248" s="503">
        <v>1973</v>
      </c>
      <c r="G1248" s="139"/>
      <c r="H1248" s="152"/>
      <c r="I1248" s="505"/>
      <c r="J1248" s="139"/>
    </row>
    <row r="1249" spans="1:10" ht="13.5" customHeight="1" x14ac:dyDescent="0.2">
      <c r="A1249" s="504">
        <v>1414</v>
      </c>
      <c r="B1249" s="139" t="s">
        <v>1151</v>
      </c>
      <c r="C1249" s="501" t="s">
        <v>4205</v>
      </c>
      <c r="D1249" s="502" t="s">
        <v>20</v>
      </c>
      <c r="E1249" s="256" t="s">
        <v>33</v>
      </c>
      <c r="F1249" s="503">
        <v>1967</v>
      </c>
      <c r="G1249" s="139"/>
      <c r="H1249" s="152"/>
      <c r="I1249" s="505"/>
      <c r="J1249" s="139"/>
    </row>
    <row r="1250" spans="1:10" ht="13.5" customHeight="1" x14ac:dyDescent="0.2">
      <c r="A1250" s="504">
        <v>1415</v>
      </c>
      <c r="B1250" s="139" t="s">
        <v>1152</v>
      </c>
      <c r="C1250" s="501" t="s">
        <v>4205</v>
      </c>
      <c r="D1250" s="502" t="s">
        <v>20</v>
      </c>
      <c r="E1250" s="256" t="s">
        <v>76</v>
      </c>
      <c r="F1250" s="503">
        <v>1979</v>
      </c>
      <c r="G1250" s="139"/>
      <c r="H1250" s="152"/>
      <c r="I1250" s="505"/>
      <c r="J1250" s="139"/>
    </row>
    <row r="1251" spans="1:10" ht="13.5" customHeight="1" x14ac:dyDescent="0.2">
      <c r="A1251" s="504">
        <v>1416</v>
      </c>
      <c r="B1251" s="139" t="s">
        <v>1153</v>
      </c>
      <c r="C1251" s="139" t="s">
        <v>4084</v>
      </c>
      <c r="D1251" s="502">
        <v>1</v>
      </c>
      <c r="E1251" s="256" t="s">
        <v>76</v>
      </c>
      <c r="F1251" s="503">
        <v>1977</v>
      </c>
      <c r="G1251" s="139"/>
      <c r="H1251" s="152"/>
      <c r="I1251" s="505">
        <v>1</v>
      </c>
      <c r="J1251" s="139"/>
    </row>
    <row r="1252" spans="1:10" ht="13.5" customHeight="1" x14ac:dyDescent="0.2">
      <c r="A1252" s="504">
        <v>1417</v>
      </c>
      <c r="B1252" s="139" t="s">
        <v>1154</v>
      </c>
      <c r="C1252" s="501" t="s">
        <v>4205</v>
      </c>
      <c r="D1252" s="502" t="s">
        <v>20</v>
      </c>
      <c r="E1252" s="256" t="s">
        <v>23</v>
      </c>
      <c r="F1252" s="503">
        <v>1975</v>
      </c>
      <c r="G1252" s="139"/>
      <c r="H1252" s="152"/>
      <c r="I1252" s="505"/>
      <c r="J1252" s="139"/>
    </row>
    <row r="1253" spans="1:10" ht="13.5" customHeight="1" x14ac:dyDescent="0.2">
      <c r="A1253" s="504">
        <v>1418</v>
      </c>
      <c r="B1253" s="139" t="s">
        <v>1155</v>
      </c>
      <c r="C1253" s="501" t="s">
        <v>4205</v>
      </c>
      <c r="D1253" s="502" t="s">
        <v>20</v>
      </c>
      <c r="E1253" s="256" t="s">
        <v>76</v>
      </c>
      <c r="F1253" s="503">
        <v>1979</v>
      </c>
      <c r="G1253" s="139"/>
      <c r="H1253" s="152"/>
      <c r="I1253" s="505"/>
      <c r="J1253" s="139"/>
    </row>
    <row r="1254" spans="1:10" ht="13.5" customHeight="1" x14ac:dyDescent="0.2">
      <c r="A1254" s="504">
        <v>1419</v>
      </c>
      <c r="B1254" s="139" t="s">
        <v>1156</v>
      </c>
      <c r="C1254" s="501" t="s">
        <v>4205</v>
      </c>
      <c r="D1254" s="502" t="s">
        <v>20</v>
      </c>
      <c r="E1254" s="256" t="s">
        <v>76</v>
      </c>
      <c r="F1254" s="503">
        <v>1977</v>
      </c>
      <c r="G1254" s="139"/>
      <c r="H1254" s="152"/>
      <c r="I1254" s="505"/>
      <c r="J1254" s="139"/>
    </row>
    <row r="1255" spans="1:10" ht="13.5" customHeight="1" x14ac:dyDescent="0.2">
      <c r="A1255" s="504">
        <v>1420</v>
      </c>
      <c r="B1255" s="139" t="s">
        <v>1157</v>
      </c>
      <c r="C1255" s="501" t="s">
        <v>4205</v>
      </c>
      <c r="D1255" s="502" t="s">
        <v>20</v>
      </c>
      <c r="E1255" s="256" t="s">
        <v>23</v>
      </c>
      <c r="F1255" s="503">
        <v>1974</v>
      </c>
      <c r="G1255" s="139"/>
      <c r="H1255" s="152"/>
      <c r="I1255" s="505"/>
      <c r="J1255" s="139"/>
    </row>
    <row r="1256" spans="1:10" ht="13.5" customHeight="1" x14ac:dyDescent="0.2">
      <c r="A1256" s="504">
        <v>1421</v>
      </c>
      <c r="B1256" s="139" t="s">
        <v>1158</v>
      </c>
      <c r="C1256" s="501" t="s">
        <v>4205</v>
      </c>
      <c r="D1256" s="502" t="s">
        <v>20</v>
      </c>
      <c r="E1256" s="256" t="s">
        <v>23</v>
      </c>
      <c r="F1256" s="503">
        <v>1975</v>
      </c>
      <c r="G1256" s="139"/>
      <c r="H1256" s="152"/>
      <c r="I1256" s="505"/>
      <c r="J1256" s="139"/>
    </row>
    <row r="1257" spans="1:10" ht="13.5" customHeight="1" x14ac:dyDescent="0.2">
      <c r="A1257" s="504">
        <v>1422</v>
      </c>
      <c r="B1257" s="139" t="s">
        <v>1159</v>
      </c>
      <c r="C1257" s="501" t="s">
        <v>4205</v>
      </c>
      <c r="D1257" s="502" t="s">
        <v>20</v>
      </c>
      <c r="E1257" s="256" t="s">
        <v>76</v>
      </c>
      <c r="F1257" s="503">
        <v>1976</v>
      </c>
      <c r="G1257" s="139"/>
      <c r="H1257" s="152"/>
      <c r="I1257" s="505"/>
      <c r="J1257" s="139"/>
    </row>
    <row r="1258" spans="1:10" ht="13.5" customHeight="1" x14ac:dyDescent="0.2">
      <c r="A1258" s="504">
        <v>1423</v>
      </c>
      <c r="B1258" s="139" t="s">
        <v>1160</v>
      </c>
      <c r="C1258" s="501" t="s">
        <v>4205</v>
      </c>
      <c r="D1258" s="502" t="s">
        <v>20</v>
      </c>
      <c r="E1258" s="256" t="s">
        <v>23</v>
      </c>
      <c r="F1258" s="503">
        <v>1975</v>
      </c>
      <c r="G1258" s="139"/>
      <c r="H1258" s="152"/>
      <c r="I1258" s="505"/>
      <c r="J1258" s="139"/>
    </row>
    <row r="1259" spans="1:10" ht="13.5" customHeight="1" x14ac:dyDescent="0.2">
      <c r="A1259" s="504">
        <v>1424</v>
      </c>
      <c r="B1259" s="139" t="s">
        <v>1161</v>
      </c>
      <c r="C1259" s="501" t="s">
        <v>4205</v>
      </c>
      <c r="D1259" s="502" t="s">
        <v>20</v>
      </c>
      <c r="E1259" s="256" t="s">
        <v>4234</v>
      </c>
      <c r="F1259" s="503">
        <v>1956</v>
      </c>
      <c r="G1259" s="139"/>
      <c r="H1259" s="152"/>
      <c r="I1259" s="505"/>
      <c r="J1259" s="139"/>
    </row>
    <row r="1260" spans="1:10" ht="13.5" customHeight="1" x14ac:dyDescent="0.2">
      <c r="A1260" s="504">
        <v>1425</v>
      </c>
      <c r="B1260" s="139" t="s">
        <v>1162</v>
      </c>
      <c r="C1260" s="501" t="s">
        <v>4205</v>
      </c>
      <c r="D1260" s="502" t="s">
        <v>20</v>
      </c>
      <c r="E1260" s="256" t="s">
        <v>76</v>
      </c>
      <c r="F1260" s="503">
        <v>1976</v>
      </c>
      <c r="G1260" s="139"/>
      <c r="H1260" s="152"/>
      <c r="I1260" s="505"/>
      <c r="J1260" s="139"/>
    </row>
    <row r="1261" spans="1:10" ht="13.5" customHeight="1" x14ac:dyDescent="0.2">
      <c r="A1261" s="504">
        <v>1426</v>
      </c>
      <c r="B1261" s="139" t="s">
        <v>1163</v>
      </c>
      <c r="C1261" s="501" t="s">
        <v>4205</v>
      </c>
      <c r="D1261" s="502" t="s">
        <v>20</v>
      </c>
      <c r="E1261" s="256" t="s">
        <v>76</v>
      </c>
      <c r="F1261" s="503">
        <v>1976</v>
      </c>
      <c r="G1261" s="139"/>
      <c r="H1261" s="152"/>
      <c r="I1261" s="505"/>
      <c r="J1261" s="139"/>
    </row>
    <row r="1262" spans="1:10" ht="13.5" customHeight="1" x14ac:dyDescent="0.2">
      <c r="A1262" s="504">
        <v>1427</v>
      </c>
      <c r="B1262" s="139" t="s">
        <v>1164</v>
      </c>
      <c r="C1262" s="501" t="s">
        <v>4205</v>
      </c>
      <c r="D1262" s="502" t="s">
        <v>20</v>
      </c>
      <c r="E1262" s="256" t="s">
        <v>76</v>
      </c>
      <c r="F1262" s="503">
        <v>1977</v>
      </c>
      <c r="G1262" s="139"/>
      <c r="H1262" s="152"/>
      <c r="I1262" s="505"/>
      <c r="J1262" s="139"/>
    </row>
    <row r="1263" spans="1:10" ht="13.5" customHeight="1" x14ac:dyDescent="0.2">
      <c r="A1263" s="504">
        <v>1428</v>
      </c>
      <c r="B1263" s="139" t="s">
        <v>1165</v>
      </c>
      <c r="C1263" s="501" t="s">
        <v>4205</v>
      </c>
      <c r="D1263" s="502" t="s">
        <v>20</v>
      </c>
      <c r="E1263" s="256" t="s">
        <v>76</v>
      </c>
      <c r="F1263" s="503">
        <v>1977</v>
      </c>
      <c r="G1263" s="139"/>
      <c r="H1263" s="152"/>
      <c r="I1263" s="505"/>
      <c r="J1263" s="139"/>
    </row>
    <row r="1264" spans="1:10" ht="13.5" customHeight="1" x14ac:dyDescent="0.2">
      <c r="A1264" s="504">
        <v>1429</v>
      </c>
      <c r="B1264" s="139" t="s">
        <v>1166</v>
      </c>
      <c r="C1264" s="501" t="s">
        <v>4205</v>
      </c>
      <c r="D1264" s="502" t="s">
        <v>20</v>
      </c>
      <c r="E1264" s="256" t="s">
        <v>76</v>
      </c>
      <c r="F1264" s="503">
        <v>1977</v>
      </c>
      <c r="G1264" s="139"/>
      <c r="H1264" s="152"/>
      <c r="I1264" s="505"/>
      <c r="J1264" s="139"/>
    </row>
    <row r="1265" spans="1:10" ht="13.5" customHeight="1" x14ac:dyDescent="0.2">
      <c r="A1265" s="504">
        <v>1430</v>
      </c>
      <c r="B1265" s="139" t="s">
        <v>1167</v>
      </c>
      <c r="C1265" s="501" t="s">
        <v>4205</v>
      </c>
      <c r="D1265" s="502" t="s">
        <v>20</v>
      </c>
      <c r="E1265" s="256" t="s">
        <v>23</v>
      </c>
      <c r="F1265" s="503">
        <v>1974</v>
      </c>
      <c r="G1265" s="139"/>
      <c r="H1265" s="152"/>
      <c r="I1265" s="505"/>
      <c r="J1265" s="139"/>
    </row>
    <row r="1266" spans="1:10" ht="13.5" customHeight="1" x14ac:dyDescent="0.2">
      <c r="A1266" s="504">
        <v>1431</v>
      </c>
      <c r="B1266" s="139" t="s">
        <v>1168</v>
      </c>
      <c r="C1266" s="139" t="s">
        <v>3532</v>
      </c>
      <c r="D1266" s="502" t="s">
        <v>76</v>
      </c>
      <c r="E1266" s="256" t="s">
        <v>33</v>
      </c>
      <c r="F1266" s="503">
        <v>1973</v>
      </c>
      <c r="G1266" s="139"/>
      <c r="H1266" s="152"/>
      <c r="I1266" s="505">
        <v>1</v>
      </c>
      <c r="J1266" s="139"/>
    </row>
    <row r="1267" spans="1:10" ht="13.5" customHeight="1" x14ac:dyDescent="0.2">
      <c r="A1267" s="504">
        <v>1432</v>
      </c>
      <c r="B1267" s="139" t="s">
        <v>1169</v>
      </c>
      <c r="C1267" s="501" t="s">
        <v>4205</v>
      </c>
      <c r="D1267" s="502" t="s">
        <v>20</v>
      </c>
      <c r="E1267" s="256" t="s">
        <v>33</v>
      </c>
      <c r="F1267" s="503">
        <v>1968</v>
      </c>
      <c r="G1267" s="139"/>
      <c r="H1267" s="152"/>
      <c r="I1267" s="505"/>
      <c r="J1267" s="139"/>
    </row>
    <row r="1268" spans="1:10" ht="13.5" customHeight="1" x14ac:dyDescent="0.2">
      <c r="A1268" s="504">
        <v>1434</v>
      </c>
      <c r="B1268" s="139" t="s">
        <v>1170</v>
      </c>
      <c r="C1268" s="501" t="s">
        <v>4205</v>
      </c>
      <c r="D1268" s="502" t="s">
        <v>20</v>
      </c>
      <c r="E1268" s="256" t="s">
        <v>21</v>
      </c>
      <c r="F1268" s="503">
        <v>1952</v>
      </c>
      <c r="G1268" s="139"/>
      <c r="H1268" s="152"/>
      <c r="I1268" s="505"/>
      <c r="J1268" s="139"/>
    </row>
    <row r="1269" spans="1:10" ht="13.5" customHeight="1" x14ac:dyDescent="0.2">
      <c r="A1269" s="504">
        <v>1435</v>
      </c>
      <c r="B1269" s="139" t="s">
        <v>1171</v>
      </c>
      <c r="C1269" s="501" t="s">
        <v>4205</v>
      </c>
      <c r="D1269" s="502" t="s">
        <v>20</v>
      </c>
      <c r="E1269" s="256" t="s">
        <v>23</v>
      </c>
      <c r="F1269" s="503">
        <v>1966</v>
      </c>
      <c r="G1269" s="139"/>
      <c r="H1269" s="152"/>
      <c r="I1269" s="505"/>
      <c r="J1269" s="139"/>
    </row>
    <row r="1270" spans="1:10" ht="13.5" customHeight="1" x14ac:dyDescent="0.2">
      <c r="A1270" s="504">
        <v>1436</v>
      </c>
      <c r="B1270" s="139" t="s">
        <v>1172</v>
      </c>
      <c r="C1270" s="501" t="s">
        <v>4205</v>
      </c>
      <c r="D1270" s="502" t="s">
        <v>20</v>
      </c>
      <c r="E1270" s="256" t="s">
        <v>23</v>
      </c>
      <c r="F1270" s="503">
        <v>1968</v>
      </c>
      <c r="G1270" s="139"/>
      <c r="H1270" s="152"/>
      <c r="I1270" s="505"/>
      <c r="J1270" s="139"/>
    </row>
    <row r="1271" spans="1:10" ht="13.5" customHeight="1" x14ac:dyDescent="0.2">
      <c r="A1271" s="504">
        <v>1437</v>
      </c>
      <c r="B1271" s="139" t="s">
        <v>1173</v>
      </c>
      <c r="C1271" s="501" t="s">
        <v>4205</v>
      </c>
      <c r="D1271" s="502" t="s">
        <v>20</v>
      </c>
      <c r="E1271" s="256" t="s">
        <v>23</v>
      </c>
      <c r="F1271" s="503">
        <v>1963</v>
      </c>
      <c r="G1271" s="139"/>
      <c r="H1271" s="152"/>
      <c r="I1271" s="505"/>
      <c r="J1271" s="139"/>
    </row>
    <row r="1272" spans="1:10" ht="13.5" customHeight="1" x14ac:dyDescent="0.2">
      <c r="A1272" s="504">
        <v>1438</v>
      </c>
      <c r="B1272" s="139" t="s">
        <v>1174</v>
      </c>
      <c r="C1272" s="501" t="s">
        <v>4205</v>
      </c>
      <c r="D1272" s="502" t="s">
        <v>20</v>
      </c>
      <c r="E1272" s="256" t="s">
        <v>23</v>
      </c>
      <c r="F1272" s="503">
        <v>1963</v>
      </c>
      <c r="G1272" s="139"/>
      <c r="H1272" s="152"/>
      <c r="I1272" s="505"/>
      <c r="J1272" s="139"/>
    </row>
    <row r="1273" spans="1:10" ht="13.5" customHeight="1" x14ac:dyDescent="0.2">
      <c r="A1273" s="504">
        <v>1440</v>
      </c>
      <c r="B1273" s="139" t="s">
        <v>1175</v>
      </c>
      <c r="C1273" s="501" t="s">
        <v>4205</v>
      </c>
      <c r="D1273" s="502" t="s">
        <v>20</v>
      </c>
      <c r="E1273" s="256" t="s">
        <v>23</v>
      </c>
      <c r="F1273" s="503">
        <v>1971</v>
      </c>
      <c r="G1273" s="139"/>
      <c r="H1273" s="152"/>
      <c r="I1273" s="505"/>
      <c r="J1273" s="139"/>
    </row>
    <row r="1274" spans="1:10" ht="13.5" customHeight="1" x14ac:dyDescent="0.2">
      <c r="A1274" s="504">
        <v>1441</v>
      </c>
      <c r="B1274" s="139" t="s">
        <v>1176</v>
      </c>
      <c r="C1274" s="501" t="s">
        <v>4205</v>
      </c>
      <c r="D1274" s="502" t="s">
        <v>20</v>
      </c>
      <c r="E1274" s="256" t="s">
        <v>23</v>
      </c>
      <c r="F1274" s="503">
        <v>1970</v>
      </c>
      <c r="G1274" s="139"/>
      <c r="H1274" s="152"/>
      <c r="I1274" s="505"/>
      <c r="J1274" s="139"/>
    </row>
    <row r="1275" spans="1:10" ht="13.5" customHeight="1" x14ac:dyDescent="0.2">
      <c r="A1275" s="504">
        <v>1442</v>
      </c>
      <c r="B1275" s="139" t="s">
        <v>1177</v>
      </c>
      <c r="C1275" s="501" t="s">
        <v>4205</v>
      </c>
      <c r="D1275" s="502" t="s">
        <v>20</v>
      </c>
      <c r="E1275" s="256" t="s">
        <v>23</v>
      </c>
      <c r="F1275" s="503">
        <v>1973</v>
      </c>
      <c r="G1275" s="139"/>
      <c r="H1275" s="152"/>
      <c r="I1275" s="505"/>
      <c r="J1275" s="139"/>
    </row>
    <row r="1276" spans="1:10" ht="13.5" customHeight="1" x14ac:dyDescent="0.2">
      <c r="A1276" s="504">
        <v>1443</v>
      </c>
      <c r="B1276" s="139" t="s">
        <v>1178</v>
      </c>
      <c r="C1276" s="501" t="s">
        <v>4205</v>
      </c>
      <c r="D1276" s="502" t="s">
        <v>20</v>
      </c>
      <c r="E1276" s="256" t="s">
        <v>23</v>
      </c>
      <c r="F1276" s="503">
        <v>1973</v>
      </c>
      <c r="G1276" s="139"/>
      <c r="H1276" s="152"/>
      <c r="I1276" s="505"/>
      <c r="J1276" s="139"/>
    </row>
    <row r="1277" spans="1:10" ht="13.5" customHeight="1" x14ac:dyDescent="0.2">
      <c r="A1277" s="504">
        <v>1444</v>
      </c>
      <c r="B1277" s="139" t="s">
        <v>1179</v>
      </c>
      <c r="C1277" s="501" t="s">
        <v>4205</v>
      </c>
      <c r="D1277" s="502" t="s">
        <v>20</v>
      </c>
      <c r="E1277" s="256" t="s">
        <v>33</v>
      </c>
      <c r="F1277" s="503">
        <v>1973</v>
      </c>
      <c r="G1277" s="139"/>
      <c r="H1277" s="152"/>
      <c r="I1277" s="505"/>
      <c r="J1277" s="139"/>
    </row>
    <row r="1278" spans="1:10" ht="13.5" customHeight="1" x14ac:dyDescent="0.2">
      <c r="A1278" s="504">
        <v>1445</v>
      </c>
      <c r="B1278" s="139" t="s">
        <v>1180</v>
      </c>
      <c r="C1278" s="501" t="s">
        <v>4205</v>
      </c>
      <c r="D1278" s="502" t="s">
        <v>20</v>
      </c>
      <c r="E1278" s="256" t="s">
        <v>76</v>
      </c>
      <c r="F1278" s="503">
        <v>1977</v>
      </c>
      <c r="G1278" s="139"/>
      <c r="H1278" s="152"/>
      <c r="I1278" s="505"/>
      <c r="J1278" s="139"/>
    </row>
    <row r="1279" spans="1:10" ht="13.5" customHeight="1" x14ac:dyDescent="0.2">
      <c r="A1279" s="504">
        <v>1446</v>
      </c>
      <c r="B1279" s="139" t="s">
        <v>1181</v>
      </c>
      <c r="C1279" s="501" t="s">
        <v>4205</v>
      </c>
      <c r="D1279" s="502" t="s">
        <v>20</v>
      </c>
      <c r="E1279" s="256" t="s">
        <v>23</v>
      </c>
      <c r="F1279" s="503">
        <v>1971</v>
      </c>
      <c r="G1279" s="139"/>
      <c r="H1279" s="152"/>
      <c r="I1279" s="505"/>
      <c r="J1279" s="139"/>
    </row>
    <row r="1280" spans="1:10" ht="13.5" customHeight="1" x14ac:dyDescent="0.2">
      <c r="A1280" s="504">
        <v>1447</v>
      </c>
      <c r="B1280" s="139" t="s">
        <v>1182</v>
      </c>
      <c r="C1280" s="501" t="s">
        <v>4205</v>
      </c>
      <c r="D1280" s="502" t="s">
        <v>20</v>
      </c>
      <c r="E1280" s="256" t="s">
        <v>23</v>
      </c>
      <c r="F1280" s="503">
        <v>1968</v>
      </c>
      <c r="G1280" s="139"/>
      <c r="H1280" s="152"/>
      <c r="I1280" s="505"/>
      <c r="J1280" s="139"/>
    </row>
    <row r="1281" spans="1:10" ht="13.5" customHeight="1" x14ac:dyDescent="0.2">
      <c r="A1281" s="504">
        <v>1448</v>
      </c>
      <c r="B1281" s="139" t="s">
        <v>1183</v>
      </c>
      <c r="C1281" s="501" t="s">
        <v>4205</v>
      </c>
      <c r="D1281" s="502" t="s">
        <v>20</v>
      </c>
      <c r="E1281" s="256" t="s">
        <v>23</v>
      </c>
      <c r="F1281" s="503">
        <v>1970</v>
      </c>
      <c r="G1281" s="139"/>
      <c r="H1281" s="152"/>
      <c r="I1281" s="505"/>
      <c r="J1281" s="139"/>
    </row>
    <row r="1282" spans="1:10" ht="13.5" customHeight="1" x14ac:dyDescent="0.2">
      <c r="A1282" s="504">
        <v>1449</v>
      </c>
      <c r="B1282" s="139" t="s">
        <v>1184</v>
      </c>
      <c r="C1282" s="501" t="s">
        <v>4205</v>
      </c>
      <c r="D1282" s="502" t="s">
        <v>20</v>
      </c>
      <c r="E1282" s="256" t="s">
        <v>76</v>
      </c>
      <c r="F1282" s="503">
        <v>1977</v>
      </c>
      <c r="G1282" s="139"/>
      <c r="H1282" s="152"/>
      <c r="I1282" s="505"/>
      <c r="J1282" s="139"/>
    </row>
    <row r="1283" spans="1:10" ht="13.5" customHeight="1" x14ac:dyDescent="0.2">
      <c r="A1283" s="504">
        <v>1450</v>
      </c>
      <c r="B1283" s="139" t="s">
        <v>1185</v>
      </c>
      <c r="C1283" s="501" t="s">
        <v>4205</v>
      </c>
      <c r="D1283" s="502" t="s">
        <v>20</v>
      </c>
      <c r="E1283" s="256" t="s">
        <v>23</v>
      </c>
      <c r="F1283" s="503">
        <v>1975</v>
      </c>
      <c r="G1283" s="139"/>
      <c r="H1283" s="152"/>
      <c r="I1283" s="505"/>
      <c r="J1283" s="139"/>
    </row>
    <row r="1284" spans="1:10" ht="13.5" customHeight="1" x14ac:dyDescent="0.2">
      <c r="A1284" s="504">
        <v>1451</v>
      </c>
      <c r="B1284" s="139" t="s">
        <v>1186</v>
      </c>
      <c r="C1284" s="501" t="s">
        <v>4205</v>
      </c>
      <c r="D1284" s="502" t="s">
        <v>20</v>
      </c>
      <c r="E1284" s="256" t="s">
        <v>23</v>
      </c>
      <c r="F1284" s="503">
        <v>1965</v>
      </c>
      <c r="G1284" s="139"/>
      <c r="H1284" s="152"/>
      <c r="I1284" s="505"/>
      <c r="J1284" s="139"/>
    </row>
    <row r="1285" spans="1:10" ht="13.5" customHeight="1" x14ac:dyDescent="0.2">
      <c r="A1285" s="504">
        <v>1452</v>
      </c>
      <c r="B1285" s="139" t="s">
        <v>3757</v>
      </c>
      <c r="C1285" s="139" t="s">
        <v>3595</v>
      </c>
      <c r="D1285" s="502" t="s">
        <v>20</v>
      </c>
      <c r="E1285" s="256" t="s">
        <v>76</v>
      </c>
      <c r="F1285" s="503">
        <v>1976</v>
      </c>
      <c r="G1285" s="139"/>
      <c r="H1285" s="152"/>
      <c r="I1285" s="505">
        <v>1</v>
      </c>
      <c r="J1285" s="139"/>
    </row>
    <row r="1286" spans="1:10" ht="13.5" customHeight="1" x14ac:dyDescent="0.2">
      <c r="A1286" s="504">
        <v>1453</v>
      </c>
      <c r="B1286" s="139" t="s">
        <v>1187</v>
      </c>
      <c r="C1286" s="501" t="s">
        <v>4205</v>
      </c>
      <c r="D1286" s="502" t="s">
        <v>20</v>
      </c>
      <c r="E1286" s="256" t="s">
        <v>33</v>
      </c>
      <c r="F1286" s="503">
        <v>1974</v>
      </c>
      <c r="G1286" s="139"/>
      <c r="H1286" s="152"/>
      <c r="I1286" s="505"/>
      <c r="J1286" s="139"/>
    </row>
    <row r="1287" spans="1:10" ht="13.5" customHeight="1" x14ac:dyDescent="0.2">
      <c r="A1287" s="504">
        <v>1454</v>
      </c>
      <c r="B1287" s="139" t="s">
        <v>1188</v>
      </c>
      <c r="C1287" s="501" t="s">
        <v>4205</v>
      </c>
      <c r="D1287" s="502" t="s">
        <v>20</v>
      </c>
      <c r="E1287" s="256" t="s">
        <v>23</v>
      </c>
      <c r="F1287" s="503">
        <v>1970</v>
      </c>
      <c r="G1287" s="139"/>
      <c r="H1287" s="152"/>
      <c r="I1287" s="505"/>
      <c r="J1287" s="139"/>
    </row>
    <row r="1288" spans="1:10" ht="13.5" customHeight="1" x14ac:dyDescent="0.2">
      <c r="A1288" s="504">
        <v>1455</v>
      </c>
      <c r="B1288" s="139" t="s">
        <v>1189</v>
      </c>
      <c r="C1288" s="501" t="s">
        <v>4205</v>
      </c>
      <c r="D1288" s="502" t="s">
        <v>20</v>
      </c>
      <c r="E1288" s="256" t="s">
        <v>23</v>
      </c>
      <c r="F1288" s="503">
        <v>1968</v>
      </c>
      <c r="G1288" s="139"/>
      <c r="H1288" s="152"/>
      <c r="I1288" s="505"/>
      <c r="J1288" s="139"/>
    </row>
    <row r="1289" spans="1:10" ht="13.5" customHeight="1" x14ac:dyDescent="0.2">
      <c r="A1289" s="504">
        <v>1456</v>
      </c>
      <c r="B1289" s="139" t="s">
        <v>1190</v>
      </c>
      <c r="C1289" s="501" t="s">
        <v>4205</v>
      </c>
      <c r="D1289" s="502" t="s">
        <v>20</v>
      </c>
      <c r="E1289" s="256" t="s">
        <v>23</v>
      </c>
      <c r="F1289" s="503">
        <v>1964</v>
      </c>
      <c r="G1289" s="139"/>
      <c r="H1289" s="152"/>
      <c r="I1289" s="505"/>
      <c r="J1289" s="139"/>
    </row>
    <row r="1290" spans="1:10" ht="13.5" customHeight="1" x14ac:dyDescent="0.2">
      <c r="A1290" s="504">
        <v>1457</v>
      </c>
      <c r="B1290" s="139" t="s">
        <v>1191</v>
      </c>
      <c r="C1290" s="501" t="s">
        <v>4205</v>
      </c>
      <c r="D1290" s="502" t="s">
        <v>20</v>
      </c>
      <c r="E1290" s="256" t="s">
        <v>23</v>
      </c>
      <c r="F1290" s="503">
        <v>1968</v>
      </c>
      <c r="G1290" s="139"/>
      <c r="H1290" s="152"/>
      <c r="I1290" s="505"/>
      <c r="J1290" s="139"/>
    </row>
    <row r="1291" spans="1:10" ht="13.5" customHeight="1" x14ac:dyDescent="0.2">
      <c r="A1291" s="504">
        <v>1458</v>
      </c>
      <c r="B1291" s="139" t="s">
        <v>1192</v>
      </c>
      <c r="C1291" s="501" t="s">
        <v>4205</v>
      </c>
      <c r="D1291" s="502" t="s">
        <v>20</v>
      </c>
      <c r="E1291" s="256" t="s">
        <v>23</v>
      </c>
      <c r="F1291" s="503">
        <v>1974</v>
      </c>
      <c r="G1291" s="139"/>
      <c r="H1291" s="152"/>
      <c r="I1291" s="505"/>
      <c r="J1291" s="139"/>
    </row>
    <row r="1292" spans="1:10" ht="13.5" customHeight="1" x14ac:dyDescent="0.2">
      <c r="A1292" s="504">
        <v>1459</v>
      </c>
      <c r="B1292" s="139" t="s">
        <v>1193</v>
      </c>
      <c r="C1292" s="501" t="s">
        <v>4205</v>
      </c>
      <c r="D1292" s="502" t="s">
        <v>20</v>
      </c>
      <c r="E1292" s="256" t="s">
        <v>23</v>
      </c>
      <c r="F1292" s="503">
        <v>1964</v>
      </c>
      <c r="G1292" s="139"/>
      <c r="H1292" s="152"/>
      <c r="I1292" s="505"/>
      <c r="J1292" s="139"/>
    </row>
    <row r="1293" spans="1:10" ht="13.5" customHeight="1" x14ac:dyDescent="0.2">
      <c r="A1293" s="504">
        <v>1460</v>
      </c>
      <c r="B1293" s="139" t="s">
        <v>1194</v>
      </c>
      <c r="C1293" s="501" t="s">
        <v>4205</v>
      </c>
      <c r="D1293" s="502" t="s">
        <v>20</v>
      </c>
      <c r="E1293" s="256" t="s">
        <v>23</v>
      </c>
      <c r="F1293" s="503">
        <v>1969</v>
      </c>
      <c r="G1293" s="139"/>
      <c r="H1293" s="152"/>
      <c r="I1293" s="505"/>
      <c r="J1293" s="139"/>
    </row>
    <row r="1294" spans="1:10" ht="13.5" customHeight="1" x14ac:dyDescent="0.2">
      <c r="A1294" s="504">
        <v>1461</v>
      </c>
      <c r="B1294" s="139" t="s">
        <v>1195</v>
      </c>
      <c r="C1294" s="501" t="s">
        <v>4205</v>
      </c>
      <c r="D1294" s="502" t="s">
        <v>20</v>
      </c>
      <c r="E1294" s="256" t="s">
        <v>23</v>
      </c>
      <c r="F1294" s="503">
        <v>1967</v>
      </c>
      <c r="G1294" s="139"/>
      <c r="H1294" s="152"/>
      <c r="I1294" s="505"/>
      <c r="J1294" s="139"/>
    </row>
    <row r="1295" spans="1:10" ht="13.5" customHeight="1" x14ac:dyDescent="0.2">
      <c r="A1295" s="504">
        <v>1462</v>
      </c>
      <c r="B1295" s="139" t="s">
        <v>1196</v>
      </c>
      <c r="C1295" s="501" t="s">
        <v>4205</v>
      </c>
      <c r="D1295" s="502" t="s">
        <v>20</v>
      </c>
      <c r="E1295" s="256" t="s">
        <v>33</v>
      </c>
      <c r="F1295" s="503">
        <v>1971</v>
      </c>
      <c r="G1295" s="139"/>
      <c r="H1295" s="152"/>
      <c r="I1295" s="505"/>
      <c r="J1295" s="139"/>
    </row>
    <row r="1296" spans="1:10" ht="13.5" customHeight="1" x14ac:dyDescent="0.2">
      <c r="A1296" s="504">
        <v>1463</v>
      </c>
      <c r="B1296" s="139" t="s">
        <v>1197</v>
      </c>
      <c r="C1296" s="501" t="s">
        <v>4205</v>
      </c>
      <c r="D1296" s="502" t="s">
        <v>20</v>
      </c>
      <c r="E1296" s="256" t="s">
        <v>23</v>
      </c>
      <c r="F1296" s="503">
        <v>1975</v>
      </c>
      <c r="G1296" s="139"/>
      <c r="H1296" s="152"/>
      <c r="I1296" s="505"/>
      <c r="J1296" s="139"/>
    </row>
    <row r="1297" spans="1:10" ht="13.5" customHeight="1" x14ac:dyDescent="0.2">
      <c r="A1297" s="504">
        <v>1464</v>
      </c>
      <c r="B1297" s="139" t="s">
        <v>1198</v>
      </c>
      <c r="C1297" s="501" t="s">
        <v>4205</v>
      </c>
      <c r="D1297" s="502" t="s">
        <v>20</v>
      </c>
      <c r="E1297" s="256" t="s">
        <v>76</v>
      </c>
      <c r="F1297" s="503">
        <v>1977</v>
      </c>
      <c r="G1297" s="139"/>
      <c r="H1297" s="152"/>
      <c r="I1297" s="505"/>
      <c r="J1297" s="139"/>
    </row>
    <row r="1298" spans="1:10" ht="13.5" customHeight="1" x14ac:dyDescent="0.2">
      <c r="A1298" s="504">
        <v>1465</v>
      </c>
      <c r="B1298" s="139" t="s">
        <v>1199</v>
      </c>
      <c r="C1298" s="501" t="s">
        <v>4205</v>
      </c>
      <c r="D1298" s="502" t="s">
        <v>20</v>
      </c>
      <c r="E1298" s="256" t="s">
        <v>76</v>
      </c>
      <c r="F1298" s="503">
        <v>1976</v>
      </c>
      <c r="G1298" s="139"/>
      <c r="H1298" s="152"/>
      <c r="I1298" s="505"/>
      <c r="J1298" s="139"/>
    </row>
    <row r="1299" spans="1:10" ht="13.5" customHeight="1" x14ac:dyDescent="0.2">
      <c r="A1299" s="504">
        <v>1466</v>
      </c>
      <c r="B1299" s="139" t="s">
        <v>1200</v>
      </c>
      <c r="C1299" s="501" t="s">
        <v>4205</v>
      </c>
      <c r="D1299" s="502" t="s">
        <v>20</v>
      </c>
      <c r="E1299" s="256" t="s">
        <v>76</v>
      </c>
      <c r="F1299" s="503">
        <v>1978</v>
      </c>
      <c r="G1299" s="139"/>
      <c r="H1299" s="152"/>
      <c r="I1299" s="505"/>
      <c r="J1299" s="139"/>
    </row>
    <row r="1300" spans="1:10" ht="13.5" customHeight="1" x14ac:dyDescent="0.2">
      <c r="A1300" s="504">
        <v>1467</v>
      </c>
      <c r="B1300" s="139" t="s">
        <v>1201</v>
      </c>
      <c r="C1300" s="501" t="s">
        <v>4205</v>
      </c>
      <c r="D1300" s="502" t="s">
        <v>20</v>
      </c>
      <c r="E1300" s="256" t="s">
        <v>76</v>
      </c>
      <c r="F1300" s="503">
        <v>1978</v>
      </c>
      <c r="G1300" s="139"/>
      <c r="H1300" s="152"/>
      <c r="I1300" s="505"/>
      <c r="J1300" s="139"/>
    </row>
    <row r="1301" spans="1:10" ht="13.5" customHeight="1" x14ac:dyDescent="0.2">
      <c r="A1301" s="504">
        <v>1469</v>
      </c>
      <c r="B1301" s="139" t="s">
        <v>1202</v>
      </c>
      <c r="C1301" s="501" t="s">
        <v>4205</v>
      </c>
      <c r="D1301" s="502" t="s">
        <v>20</v>
      </c>
      <c r="E1301" s="256" t="s">
        <v>76</v>
      </c>
      <c r="F1301" s="503">
        <v>1977</v>
      </c>
      <c r="G1301" s="139"/>
      <c r="H1301" s="152"/>
      <c r="I1301" s="505"/>
      <c r="J1301" s="139"/>
    </row>
    <row r="1302" spans="1:10" ht="13.5" customHeight="1" x14ac:dyDescent="0.2">
      <c r="A1302" s="504">
        <v>1470</v>
      </c>
      <c r="B1302" s="139" t="s">
        <v>1203</v>
      </c>
      <c r="C1302" s="501" t="s">
        <v>4205</v>
      </c>
      <c r="D1302" s="502" t="s">
        <v>20</v>
      </c>
      <c r="E1302" s="256" t="s">
        <v>76</v>
      </c>
      <c r="F1302" s="503">
        <v>1977</v>
      </c>
      <c r="G1302" s="139"/>
      <c r="H1302" s="152"/>
      <c r="I1302" s="505"/>
      <c r="J1302" s="139"/>
    </row>
    <row r="1303" spans="1:10" ht="13.5" customHeight="1" x14ac:dyDescent="0.2">
      <c r="A1303" s="504">
        <v>1471</v>
      </c>
      <c r="B1303" s="139" t="s">
        <v>1204</v>
      </c>
      <c r="C1303" s="501" t="s">
        <v>4205</v>
      </c>
      <c r="D1303" s="502" t="s">
        <v>20</v>
      </c>
      <c r="E1303" s="256" t="s">
        <v>33</v>
      </c>
      <c r="F1303" s="503">
        <v>1972</v>
      </c>
      <c r="G1303" s="139"/>
      <c r="H1303" s="152"/>
      <c r="I1303" s="505"/>
      <c r="J1303" s="139"/>
    </row>
    <row r="1304" spans="1:10" ht="13.5" customHeight="1" x14ac:dyDescent="0.2">
      <c r="A1304" s="504">
        <v>1472</v>
      </c>
      <c r="B1304" s="139" t="s">
        <v>1205</v>
      </c>
      <c r="C1304" s="501" t="s">
        <v>4205</v>
      </c>
      <c r="D1304" s="502" t="s">
        <v>20</v>
      </c>
      <c r="E1304" s="256" t="s">
        <v>23</v>
      </c>
      <c r="F1304" s="503">
        <v>1972</v>
      </c>
      <c r="G1304" s="139"/>
      <c r="H1304" s="152"/>
      <c r="I1304" s="505"/>
      <c r="J1304" s="139"/>
    </row>
    <row r="1305" spans="1:10" ht="13.5" customHeight="1" x14ac:dyDescent="0.2">
      <c r="A1305" s="504">
        <v>1473</v>
      </c>
      <c r="B1305" s="139" t="s">
        <v>1206</v>
      </c>
      <c r="C1305" s="501" t="s">
        <v>4205</v>
      </c>
      <c r="D1305" s="502" t="s">
        <v>20</v>
      </c>
      <c r="E1305" s="256" t="s">
        <v>23</v>
      </c>
      <c r="F1305" s="503">
        <v>1973</v>
      </c>
      <c r="G1305" s="139"/>
      <c r="H1305" s="152"/>
      <c r="I1305" s="505"/>
      <c r="J1305" s="139"/>
    </row>
    <row r="1306" spans="1:10" ht="13.5" customHeight="1" x14ac:dyDescent="0.2">
      <c r="A1306" s="504">
        <v>1474</v>
      </c>
      <c r="B1306" s="139" t="s">
        <v>1207</v>
      </c>
      <c r="C1306" s="501" t="s">
        <v>4205</v>
      </c>
      <c r="D1306" s="502" t="s">
        <v>20</v>
      </c>
      <c r="E1306" s="256" t="s">
        <v>23</v>
      </c>
      <c r="F1306" s="503">
        <v>1972</v>
      </c>
      <c r="G1306" s="139"/>
      <c r="H1306" s="152"/>
      <c r="I1306" s="505"/>
      <c r="J1306" s="139"/>
    </row>
    <row r="1307" spans="1:10" ht="13.5" customHeight="1" x14ac:dyDescent="0.2">
      <c r="A1307" s="504">
        <v>1475</v>
      </c>
      <c r="B1307" s="139" t="s">
        <v>1208</v>
      </c>
      <c r="C1307" s="501" t="s">
        <v>4205</v>
      </c>
      <c r="D1307" s="502" t="s">
        <v>20</v>
      </c>
      <c r="E1307" s="256" t="s">
        <v>21</v>
      </c>
      <c r="F1307" s="503">
        <v>1962</v>
      </c>
      <c r="G1307" s="139"/>
      <c r="H1307" s="152"/>
      <c r="I1307" s="505"/>
      <c r="J1307" s="139"/>
    </row>
    <row r="1308" spans="1:10" ht="13.5" customHeight="1" x14ac:dyDescent="0.2">
      <c r="A1308" s="504">
        <v>1476</v>
      </c>
      <c r="B1308" s="139" t="s">
        <v>1209</v>
      </c>
      <c r="C1308" s="501" t="s">
        <v>4205</v>
      </c>
      <c r="D1308" s="502" t="s">
        <v>20</v>
      </c>
      <c r="E1308" s="256" t="s">
        <v>21</v>
      </c>
      <c r="F1308" s="503">
        <v>1962</v>
      </c>
      <c r="G1308" s="139"/>
      <c r="H1308" s="152"/>
      <c r="I1308" s="505"/>
      <c r="J1308" s="139"/>
    </row>
    <row r="1309" spans="1:10" ht="13.5" customHeight="1" x14ac:dyDescent="0.2">
      <c r="A1309" s="504">
        <v>1477</v>
      </c>
      <c r="B1309" s="139" t="s">
        <v>1210</v>
      </c>
      <c r="C1309" s="501" t="s">
        <v>4205</v>
      </c>
      <c r="D1309" s="502" t="s">
        <v>20</v>
      </c>
      <c r="E1309" s="256" t="s">
        <v>23</v>
      </c>
      <c r="F1309" s="503">
        <v>1963</v>
      </c>
      <c r="G1309" s="139"/>
      <c r="H1309" s="152"/>
      <c r="I1309" s="505"/>
      <c r="J1309" s="139"/>
    </row>
    <row r="1310" spans="1:10" ht="13.5" customHeight="1" x14ac:dyDescent="0.2">
      <c r="A1310" s="504">
        <v>1478</v>
      </c>
      <c r="B1310" s="139" t="s">
        <v>1211</v>
      </c>
      <c r="C1310" s="139" t="s">
        <v>4084</v>
      </c>
      <c r="D1310" s="502" t="s">
        <v>76</v>
      </c>
      <c r="E1310" s="256" t="s">
        <v>4234</v>
      </c>
      <c r="F1310" s="503">
        <v>1947</v>
      </c>
      <c r="G1310" s="139"/>
      <c r="H1310" s="152"/>
      <c r="I1310" s="505">
        <v>1</v>
      </c>
      <c r="J1310" s="139"/>
    </row>
    <row r="1311" spans="1:10" ht="13.5" customHeight="1" x14ac:dyDescent="0.2">
      <c r="A1311" s="504">
        <v>1479</v>
      </c>
      <c r="B1311" s="139" t="s">
        <v>1212</v>
      </c>
      <c r="C1311" s="501" t="s">
        <v>4205</v>
      </c>
      <c r="D1311" s="502" t="s">
        <v>20</v>
      </c>
      <c r="E1311" s="256" t="s">
        <v>33</v>
      </c>
      <c r="F1311" s="503">
        <v>1970</v>
      </c>
      <c r="G1311" s="139"/>
      <c r="H1311" s="152"/>
      <c r="I1311" s="505"/>
      <c r="J1311" s="139"/>
    </row>
    <row r="1312" spans="1:10" ht="13.5" customHeight="1" x14ac:dyDescent="0.2">
      <c r="A1312" s="504">
        <v>1480</v>
      </c>
      <c r="B1312" s="139" t="s">
        <v>1213</v>
      </c>
      <c r="C1312" s="501" t="s">
        <v>4205</v>
      </c>
      <c r="D1312" s="502" t="s">
        <v>20</v>
      </c>
      <c r="E1312" s="256" t="s">
        <v>23</v>
      </c>
      <c r="F1312" s="503">
        <v>1970</v>
      </c>
      <c r="G1312" s="139"/>
      <c r="H1312" s="152"/>
      <c r="I1312" s="505"/>
      <c r="J1312" s="139"/>
    </row>
    <row r="1313" spans="1:10" ht="13.5" customHeight="1" x14ac:dyDescent="0.2">
      <c r="A1313" s="504">
        <v>1481</v>
      </c>
      <c r="B1313" s="139" t="s">
        <v>1214</v>
      </c>
      <c r="C1313" s="501" t="s">
        <v>4205</v>
      </c>
      <c r="D1313" s="502" t="s">
        <v>20</v>
      </c>
      <c r="E1313" s="256" t="s">
        <v>23</v>
      </c>
      <c r="F1313" s="503">
        <v>1971</v>
      </c>
      <c r="G1313" s="139"/>
      <c r="H1313" s="152"/>
      <c r="I1313" s="505"/>
      <c r="J1313" s="139"/>
    </row>
    <row r="1314" spans="1:10" ht="13.5" customHeight="1" x14ac:dyDescent="0.2">
      <c r="A1314" s="504">
        <v>1482</v>
      </c>
      <c r="B1314" s="139" t="s">
        <v>1215</v>
      </c>
      <c r="C1314" s="501" t="s">
        <v>4205</v>
      </c>
      <c r="D1314" s="502" t="s">
        <v>20</v>
      </c>
      <c r="E1314" s="256" t="s">
        <v>33</v>
      </c>
      <c r="F1314" s="503">
        <v>1973</v>
      </c>
      <c r="G1314" s="139"/>
      <c r="H1314" s="152"/>
      <c r="I1314" s="505"/>
      <c r="J1314" s="139"/>
    </row>
    <row r="1315" spans="1:10" ht="13.5" customHeight="1" x14ac:dyDescent="0.2">
      <c r="A1315" s="504">
        <v>1483</v>
      </c>
      <c r="B1315" s="139" t="s">
        <v>1216</v>
      </c>
      <c r="C1315" s="501" t="s">
        <v>4205</v>
      </c>
      <c r="D1315" s="502" t="s">
        <v>20</v>
      </c>
      <c r="E1315" s="256" t="s">
        <v>23</v>
      </c>
      <c r="F1315" s="503">
        <v>1973</v>
      </c>
      <c r="G1315" s="139"/>
      <c r="H1315" s="152"/>
      <c r="I1315" s="505"/>
      <c r="J1315" s="139"/>
    </row>
    <row r="1316" spans="1:10" ht="13.5" customHeight="1" x14ac:dyDescent="0.2">
      <c r="A1316" s="504">
        <v>1484</v>
      </c>
      <c r="B1316" s="139" t="s">
        <v>1217</v>
      </c>
      <c r="C1316" s="501" t="s">
        <v>4205</v>
      </c>
      <c r="D1316" s="502" t="s">
        <v>20</v>
      </c>
      <c r="E1316" s="256" t="s">
        <v>76</v>
      </c>
      <c r="F1316" s="503">
        <v>1976</v>
      </c>
      <c r="G1316" s="139"/>
      <c r="H1316" s="152"/>
      <c r="I1316" s="505"/>
      <c r="J1316" s="139"/>
    </row>
    <row r="1317" spans="1:10" ht="13.5" customHeight="1" x14ac:dyDescent="0.2">
      <c r="A1317" s="504">
        <v>1485</v>
      </c>
      <c r="B1317" s="139" t="s">
        <v>1218</v>
      </c>
      <c r="C1317" s="501" t="s">
        <v>4205</v>
      </c>
      <c r="D1317" s="502" t="s">
        <v>20</v>
      </c>
      <c r="E1317" s="256" t="s">
        <v>23</v>
      </c>
      <c r="F1317" s="503">
        <v>1975</v>
      </c>
      <c r="G1317" s="139"/>
      <c r="H1317" s="152"/>
      <c r="I1317" s="505"/>
      <c r="J1317" s="139"/>
    </row>
    <row r="1318" spans="1:10" ht="13.5" customHeight="1" x14ac:dyDescent="0.2">
      <c r="A1318" s="504">
        <v>1486</v>
      </c>
      <c r="B1318" s="139" t="s">
        <v>1219</v>
      </c>
      <c r="C1318" s="501" t="s">
        <v>4205</v>
      </c>
      <c r="D1318" s="502" t="s">
        <v>20</v>
      </c>
      <c r="E1318" s="256" t="s">
        <v>23</v>
      </c>
      <c r="F1318" s="503">
        <v>1967</v>
      </c>
      <c r="G1318" s="139"/>
      <c r="H1318" s="152"/>
      <c r="I1318" s="505"/>
      <c r="J1318" s="139"/>
    </row>
    <row r="1319" spans="1:10" ht="13.5" customHeight="1" x14ac:dyDescent="0.2">
      <c r="A1319" s="504">
        <v>1487</v>
      </c>
      <c r="B1319" s="139" t="s">
        <v>1220</v>
      </c>
      <c r="C1319" s="501" t="s">
        <v>4205</v>
      </c>
      <c r="D1319" s="502" t="s">
        <v>20</v>
      </c>
      <c r="E1319" s="256" t="s">
        <v>33</v>
      </c>
      <c r="F1319" s="503">
        <v>1972</v>
      </c>
      <c r="G1319" s="139"/>
      <c r="H1319" s="152"/>
      <c r="I1319" s="505"/>
      <c r="J1319" s="139"/>
    </row>
    <row r="1320" spans="1:10" ht="13.5" customHeight="1" x14ac:dyDescent="0.2">
      <c r="A1320" s="504">
        <v>1488</v>
      </c>
      <c r="B1320" s="139" t="s">
        <v>1221</v>
      </c>
      <c r="C1320" s="501" t="s">
        <v>4205</v>
      </c>
      <c r="D1320" s="502" t="s">
        <v>20</v>
      </c>
      <c r="E1320" s="256" t="s">
        <v>76</v>
      </c>
      <c r="F1320" s="503">
        <v>1977</v>
      </c>
      <c r="G1320" s="139"/>
      <c r="H1320" s="152"/>
      <c r="I1320" s="505"/>
      <c r="J1320" s="139"/>
    </row>
    <row r="1321" spans="1:10" ht="13.5" customHeight="1" x14ac:dyDescent="0.2">
      <c r="A1321" s="504">
        <v>1489</v>
      </c>
      <c r="B1321" s="139" t="s">
        <v>1222</v>
      </c>
      <c r="C1321" s="501" t="s">
        <v>4205</v>
      </c>
      <c r="D1321" s="502" t="s">
        <v>20</v>
      </c>
      <c r="E1321" s="256" t="s">
        <v>76</v>
      </c>
      <c r="F1321" s="503">
        <v>1978</v>
      </c>
      <c r="G1321" s="139"/>
      <c r="H1321" s="152"/>
      <c r="I1321" s="505"/>
      <c r="J1321" s="139"/>
    </row>
    <row r="1322" spans="1:10" ht="13.5" customHeight="1" x14ac:dyDescent="0.2">
      <c r="A1322" s="504">
        <v>1490</v>
      </c>
      <c r="B1322" s="139" t="s">
        <v>1223</v>
      </c>
      <c r="C1322" s="501" t="s">
        <v>4205</v>
      </c>
      <c r="D1322" s="502" t="s">
        <v>20</v>
      </c>
      <c r="E1322" s="256" t="s">
        <v>21</v>
      </c>
      <c r="F1322" s="503">
        <v>1951</v>
      </c>
      <c r="G1322" s="139"/>
      <c r="H1322" s="152"/>
      <c r="I1322" s="505"/>
      <c r="J1322" s="139"/>
    </row>
    <row r="1323" spans="1:10" ht="13.5" customHeight="1" x14ac:dyDescent="0.2">
      <c r="A1323" s="504">
        <v>1491</v>
      </c>
      <c r="B1323" s="139" t="s">
        <v>1224</v>
      </c>
      <c r="C1323" s="501" t="s">
        <v>4205</v>
      </c>
      <c r="D1323" s="502" t="s">
        <v>20</v>
      </c>
      <c r="E1323" s="256" t="s">
        <v>23</v>
      </c>
      <c r="F1323" s="503">
        <v>1975</v>
      </c>
      <c r="G1323" s="139"/>
      <c r="H1323" s="152"/>
      <c r="I1323" s="505"/>
      <c r="J1323" s="139"/>
    </row>
    <row r="1324" spans="1:10" ht="13.5" customHeight="1" x14ac:dyDescent="0.2">
      <c r="A1324" s="504">
        <v>1492</v>
      </c>
      <c r="B1324" s="139" t="s">
        <v>1225</v>
      </c>
      <c r="C1324" s="139" t="s">
        <v>107</v>
      </c>
      <c r="D1324" s="502" t="s">
        <v>20</v>
      </c>
      <c r="E1324" s="256" t="s">
        <v>76</v>
      </c>
      <c r="F1324" s="503">
        <v>1977</v>
      </c>
      <c r="G1324" s="139"/>
      <c r="H1324" s="152"/>
      <c r="I1324" s="505"/>
      <c r="J1324" s="139"/>
    </row>
    <row r="1325" spans="1:10" ht="13.5" customHeight="1" x14ac:dyDescent="0.2">
      <c r="A1325" s="504">
        <v>1493</v>
      </c>
      <c r="B1325" s="139" t="s">
        <v>1226</v>
      </c>
      <c r="C1325" s="139" t="s">
        <v>107</v>
      </c>
      <c r="D1325" s="502" t="s">
        <v>20</v>
      </c>
      <c r="E1325" s="256" t="s">
        <v>76</v>
      </c>
      <c r="F1325" s="503">
        <v>1976</v>
      </c>
      <c r="G1325" s="139"/>
      <c r="H1325" s="152"/>
      <c r="I1325" s="505"/>
      <c r="J1325" s="139"/>
    </row>
    <row r="1326" spans="1:10" ht="13.5" customHeight="1" x14ac:dyDescent="0.2">
      <c r="A1326" s="504">
        <v>1494</v>
      </c>
      <c r="B1326" s="139" t="s">
        <v>1227</v>
      </c>
      <c r="C1326" s="501" t="s">
        <v>4205</v>
      </c>
      <c r="D1326" s="502" t="s">
        <v>20</v>
      </c>
      <c r="E1326" s="256" t="s">
        <v>23</v>
      </c>
      <c r="F1326" s="503">
        <v>1975</v>
      </c>
      <c r="G1326" s="139"/>
      <c r="H1326" s="152"/>
      <c r="I1326" s="505"/>
      <c r="J1326" s="139"/>
    </row>
    <row r="1327" spans="1:10" ht="13.5" customHeight="1" x14ac:dyDescent="0.2">
      <c r="A1327" s="504">
        <v>1495</v>
      </c>
      <c r="B1327" s="139" t="s">
        <v>1228</v>
      </c>
      <c r="C1327" s="139" t="s">
        <v>3619</v>
      </c>
      <c r="D1327" s="502">
        <v>2</v>
      </c>
      <c r="E1327" s="256" t="s">
        <v>23</v>
      </c>
      <c r="F1327" s="503">
        <v>1974</v>
      </c>
      <c r="G1327" s="139"/>
      <c r="H1327" s="152"/>
      <c r="I1327" s="505">
        <v>1</v>
      </c>
      <c r="J1327" s="139"/>
    </row>
    <row r="1328" spans="1:10" ht="13.5" customHeight="1" x14ac:dyDescent="0.2">
      <c r="A1328" s="504">
        <v>1496</v>
      </c>
      <c r="B1328" s="139" t="s">
        <v>1229</v>
      </c>
      <c r="C1328" s="501" t="s">
        <v>4205</v>
      </c>
      <c r="D1328" s="502" t="s">
        <v>20</v>
      </c>
      <c r="E1328" s="256" t="s">
        <v>23</v>
      </c>
      <c r="F1328" s="503">
        <v>1974</v>
      </c>
      <c r="G1328" s="139"/>
      <c r="H1328" s="152"/>
      <c r="I1328" s="505"/>
      <c r="J1328" s="139"/>
    </row>
    <row r="1329" spans="1:10" ht="13.5" customHeight="1" x14ac:dyDescent="0.2">
      <c r="A1329" s="504">
        <v>1497</v>
      </c>
      <c r="B1329" s="139" t="s">
        <v>1230</v>
      </c>
      <c r="C1329" s="501" t="s">
        <v>4205</v>
      </c>
      <c r="D1329" s="502" t="s">
        <v>20</v>
      </c>
      <c r="E1329" s="256" t="s">
        <v>394</v>
      </c>
      <c r="F1329" s="503">
        <v>1976</v>
      </c>
      <c r="G1329" s="139"/>
      <c r="H1329" s="152"/>
      <c r="I1329" s="505"/>
      <c r="J1329" s="139"/>
    </row>
    <row r="1330" spans="1:10" ht="13.5" customHeight="1" x14ac:dyDescent="0.2">
      <c r="A1330" s="504">
        <v>1498</v>
      </c>
      <c r="B1330" s="139" t="s">
        <v>1231</v>
      </c>
      <c r="C1330" s="501" t="s">
        <v>4205</v>
      </c>
      <c r="D1330" s="502" t="s">
        <v>20</v>
      </c>
      <c r="E1330" s="256" t="s">
        <v>394</v>
      </c>
      <c r="F1330" s="503">
        <v>1977</v>
      </c>
      <c r="G1330" s="139"/>
      <c r="H1330" s="152"/>
      <c r="I1330" s="505"/>
      <c r="J1330" s="139"/>
    </row>
    <row r="1331" spans="1:10" ht="13.5" customHeight="1" x14ac:dyDescent="0.2">
      <c r="A1331" s="504">
        <v>1499</v>
      </c>
      <c r="B1331" s="139" t="s">
        <v>1232</v>
      </c>
      <c r="C1331" s="501" t="s">
        <v>4205</v>
      </c>
      <c r="D1331" s="502" t="s">
        <v>20</v>
      </c>
      <c r="E1331" s="256" t="s">
        <v>33</v>
      </c>
      <c r="F1331" s="503">
        <v>1967</v>
      </c>
      <c r="G1331" s="139"/>
      <c r="H1331" s="152"/>
      <c r="I1331" s="505"/>
      <c r="J1331" s="139"/>
    </row>
    <row r="1332" spans="1:10" ht="13.5" customHeight="1" x14ac:dyDescent="0.2">
      <c r="A1332" s="504">
        <v>1500</v>
      </c>
      <c r="B1332" s="139" t="s">
        <v>3228</v>
      </c>
      <c r="C1332" s="501" t="s">
        <v>4205</v>
      </c>
      <c r="D1332" s="502" t="s">
        <v>20</v>
      </c>
      <c r="E1332" s="256" t="s">
        <v>33</v>
      </c>
      <c r="F1332" s="503">
        <v>1968</v>
      </c>
      <c r="G1332" s="139"/>
      <c r="H1332" s="152"/>
      <c r="I1332" s="505"/>
      <c r="J1332" s="139"/>
    </row>
    <row r="1333" spans="1:10" ht="13.5" customHeight="1" x14ac:dyDescent="0.2">
      <c r="A1333" s="504">
        <v>1501</v>
      </c>
      <c r="B1333" s="139" t="s">
        <v>1233</v>
      </c>
      <c r="C1333" s="501" t="s">
        <v>4205</v>
      </c>
      <c r="D1333" s="502" t="s">
        <v>20</v>
      </c>
      <c r="E1333" s="256" t="s">
        <v>33</v>
      </c>
      <c r="F1333" s="503">
        <v>1968</v>
      </c>
      <c r="G1333" s="139"/>
      <c r="H1333" s="152"/>
      <c r="I1333" s="505"/>
      <c r="J1333" s="139"/>
    </row>
    <row r="1334" spans="1:10" ht="13.5" customHeight="1" x14ac:dyDescent="0.2">
      <c r="A1334" s="504">
        <v>1502</v>
      </c>
      <c r="B1334" s="139" t="s">
        <v>1234</v>
      </c>
      <c r="C1334" s="501" t="s">
        <v>4205</v>
      </c>
      <c r="D1334" s="502" t="s">
        <v>20</v>
      </c>
      <c r="E1334" s="256" t="s">
        <v>21</v>
      </c>
      <c r="F1334" s="503">
        <v>1958</v>
      </c>
      <c r="G1334" s="139"/>
      <c r="H1334" s="152"/>
      <c r="I1334" s="505"/>
      <c r="J1334" s="139"/>
    </row>
    <row r="1335" spans="1:10" ht="13.5" customHeight="1" x14ac:dyDescent="0.2">
      <c r="A1335" s="504">
        <v>1503</v>
      </c>
      <c r="B1335" s="139" t="s">
        <v>3551</v>
      </c>
      <c r="C1335" s="501" t="s">
        <v>4205</v>
      </c>
      <c r="D1335" s="502" t="s">
        <v>20</v>
      </c>
      <c r="E1335" s="256" t="s">
        <v>76</v>
      </c>
      <c r="F1335" s="503">
        <v>1981</v>
      </c>
      <c r="G1335" s="139"/>
      <c r="H1335" s="152"/>
      <c r="I1335" s="505"/>
      <c r="J1335" s="139"/>
    </row>
    <row r="1336" spans="1:10" ht="13.5" customHeight="1" x14ac:dyDescent="0.2">
      <c r="A1336" s="504">
        <v>1504</v>
      </c>
      <c r="B1336" s="139" t="s">
        <v>1235</v>
      </c>
      <c r="C1336" s="501" t="s">
        <v>4205</v>
      </c>
      <c r="D1336" s="502" t="s">
        <v>20</v>
      </c>
      <c r="E1336" s="256" t="s">
        <v>23</v>
      </c>
      <c r="F1336" s="503">
        <v>1972</v>
      </c>
      <c r="G1336" s="139"/>
      <c r="H1336" s="152"/>
      <c r="I1336" s="505"/>
      <c r="J1336" s="139"/>
    </row>
    <row r="1337" spans="1:10" ht="13.5" customHeight="1" x14ac:dyDescent="0.2">
      <c r="A1337" s="504">
        <v>1505</v>
      </c>
      <c r="B1337" s="139" t="s">
        <v>1236</v>
      </c>
      <c r="C1337" s="501" t="s">
        <v>4205</v>
      </c>
      <c r="D1337" s="502" t="s">
        <v>20</v>
      </c>
      <c r="E1337" s="256" t="s">
        <v>23</v>
      </c>
      <c r="F1337" s="503">
        <v>1966</v>
      </c>
      <c r="G1337" s="139"/>
      <c r="H1337" s="152"/>
      <c r="I1337" s="505"/>
      <c r="J1337" s="139"/>
    </row>
    <row r="1338" spans="1:10" ht="13.5" customHeight="1" x14ac:dyDescent="0.2">
      <c r="A1338" s="504">
        <v>1506</v>
      </c>
      <c r="B1338" s="139" t="s">
        <v>1237</v>
      </c>
      <c r="C1338" s="501" t="s">
        <v>4205</v>
      </c>
      <c r="D1338" s="502" t="s">
        <v>20</v>
      </c>
      <c r="E1338" s="256" t="s">
        <v>23</v>
      </c>
      <c r="F1338" s="503">
        <v>1968</v>
      </c>
      <c r="G1338" s="139"/>
      <c r="H1338" s="152"/>
      <c r="I1338" s="505"/>
      <c r="J1338" s="139"/>
    </row>
    <row r="1339" spans="1:10" ht="13.5" customHeight="1" x14ac:dyDescent="0.2">
      <c r="A1339" s="504">
        <v>1507</v>
      </c>
      <c r="B1339" s="139" t="s">
        <v>1238</v>
      </c>
      <c r="C1339" s="501" t="s">
        <v>4205</v>
      </c>
      <c r="D1339" s="502" t="s">
        <v>20</v>
      </c>
      <c r="E1339" s="256" t="s">
        <v>33</v>
      </c>
      <c r="F1339" s="503">
        <v>1969</v>
      </c>
      <c r="G1339" s="139"/>
      <c r="H1339" s="152"/>
      <c r="I1339" s="505"/>
      <c r="J1339" s="139"/>
    </row>
    <row r="1340" spans="1:10" ht="13.5" customHeight="1" x14ac:dyDescent="0.2">
      <c r="A1340" s="504">
        <v>1508</v>
      </c>
      <c r="B1340" s="139" t="s">
        <v>1239</v>
      </c>
      <c r="C1340" s="501" t="s">
        <v>4205</v>
      </c>
      <c r="D1340" s="502" t="s">
        <v>20</v>
      </c>
      <c r="E1340" s="256" t="s">
        <v>23</v>
      </c>
      <c r="F1340" s="503">
        <v>1971</v>
      </c>
      <c r="G1340" s="139"/>
      <c r="H1340" s="152"/>
      <c r="I1340" s="505"/>
      <c r="J1340" s="139"/>
    </row>
    <row r="1341" spans="1:10" ht="13.5" customHeight="1" x14ac:dyDescent="0.2">
      <c r="A1341" s="504">
        <v>1509</v>
      </c>
      <c r="B1341" s="139" t="s">
        <v>1240</v>
      </c>
      <c r="C1341" s="501" t="s">
        <v>4205</v>
      </c>
      <c r="D1341" s="502" t="s">
        <v>20</v>
      </c>
      <c r="E1341" s="256" t="s">
        <v>76</v>
      </c>
      <c r="F1341" s="503">
        <v>1977</v>
      </c>
      <c r="G1341" s="139"/>
      <c r="H1341" s="152"/>
      <c r="I1341" s="505"/>
      <c r="J1341" s="139"/>
    </row>
    <row r="1342" spans="1:10" ht="13.5" customHeight="1" x14ac:dyDescent="0.2">
      <c r="A1342" s="504">
        <v>1510</v>
      </c>
      <c r="B1342" s="139" t="s">
        <v>1241</v>
      </c>
      <c r="C1342" s="139" t="s">
        <v>284</v>
      </c>
      <c r="D1342" s="502">
        <v>2</v>
      </c>
      <c r="E1342" s="256" t="s">
        <v>76</v>
      </c>
      <c r="F1342" s="503">
        <v>1978</v>
      </c>
      <c r="G1342" s="139"/>
      <c r="H1342" s="152"/>
      <c r="I1342" s="505">
        <v>1</v>
      </c>
      <c r="J1342" s="139"/>
    </row>
    <row r="1343" spans="1:10" ht="13.5" customHeight="1" x14ac:dyDescent="0.2">
      <c r="A1343" s="504">
        <v>1511</v>
      </c>
      <c r="B1343" s="139" t="s">
        <v>1242</v>
      </c>
      <c r="C1343" s="139" t="s">
        <v>3532</v>
      </c>
      <c r="D1343" s="502" t="s">
        <v>20</v>
      </c>
      <c r="E1343" s="256" t="s">
        <v>23</v>
      </c>
      <c r="F1343" s="503">
        <v>1970</v>
      </c>
      <c r="G1343" s="139"/>
      <c r="H1343" s="152"/>
      <c r="I1343" s="505">
        <v>1</v>
      </c>
      <c r="J1343" s="139"/>
    </row>
    <row r="1344" spans="1:10" ht="13.5" customHeight="1" x14ac:dyDescent="0.2">
      <c r="A1344" s="504">
        <v>1512</v>
      </c>
      <c r="B1344" s="139" t="s">
        <v>1243</v>
      </c>
      <c r="C1344" s="501" t="s">
        <v>4205</v>
      </c>
      <c r="D1344" s="502" t="s">
        <v>20</v>
      </c>
      <c r="E1344" s="256" t="s">
        <v>76</v>
      </c>
      <c r="F1344" s="503">
        <v>1977</v>
      </c>
      <c r="G1344" s="139"/>
      <c r="H1344" s="152"/>
      <c r="I1344" s="505"/>
      <c r="J1344" s="139"/>
    </row>
    <row r="1345" spans="1:10" ht="13.5" customHeight="1" x14ac:dyDescent="0.2">
      <c r="A1345" s="504">
        <v>1513</v>
      </c>
      <c r="B1345" s="139" t="s">
        <v>1244</v>
      </c>
      <c r="C1345" s="501" t="s">
        <v>4205</v>
      </c>
      <c r="D1345" s="502" t="s">
        <v>20</v>
      </c>
      <c r="E1345" s="256" t="s">
        <v>76</v>
      </c>
      <c r="F1345" s="503">
        <v>1979</v>
      </c>
      <c r="G1345" s="139"/>
      <c r="H1345" s="152"/>
      <c r="I1345" s="505"/>
      <c r="J1345" s="139"/>
    </row>
    <row r="1346" spans="1:10" ht="13.5" customHeight="1" x14ac:dyDescent="0.2">
      <c r="A1346" s="504">
        <v>1514</v>
      </c>
      <c r="B1346" s="139" t="s">
        <v>1245</v>
      </c>
      <c r="C1346" s="501" t="s">
        <v>4205</v>
      </c>
      <c r="D1346" s="502" t="s">
        <v>20</v>
      </c>
      <c r="E1346" s="256" t="s">
        <v>21</v>
      </c>
      <c r="F1346" s="503">
        <v>1960</v>
      </c>
      <c r="G1346" s="139"/>
      <c r="H1346" s="152"/>
      <c r="I1346" s="505"/>
      <c r="J1346" s="139"/>
    </row>
    <row r="1347" spans="1:10" ht="13.5" customHeight="1" x14ac:dyDescent="0.2">
      <c r="A1347" s="504">
        <v>1515</v>
      </c>
      <c r="B1347" s="139" t="s">
        <v>1246</v>
      </c>
      <c r="C1347" s="501" t="s">
        <v>4205</v>
      </c>
      <c r="D1347" s="502" t="s">
        <v>20</v>
      </c>
      <c r="E1347" s="256" t="s">
        <v>33</v>
      </c>
      <c r="F1347" s="503">
        <v>1973</v>
      </c>
      <c r="G1347" s="139"/>
      <c r="H1347" s="152"/>
      <c r="I1347" s="505"/>
      <c r="J1347" s="139"/>
    </row>
    <row r="1348" spans="1:10" ht="13.5" customHeight="1" x14ac:dyDescent="0.2">
      <c r="A1348" s="504">
        <v>1516</v>
      </c>
      <c r="B1348" s="139" t="s">
        <v>1247</v>
      </c>
      <c r="C1348" s="501" t="s">
        <v>4205</v>
      </c>
      <c r="D1348" s="502" t="s">
        <v>20</v>
      </c>
      <c r="E1348" s="256" t="s">
        <v>23</v>
      </c>
      <c r="F1348" s="503">
        <v>1973</v>
      </c>
      <c r="G1348" s="139"/>
      <c r="H1348" s="152"/>
      <c r="I1348" s="505"/>
      <c r="J1348" s="139"/>
    </row>
    <row r="1349" spans="1:10" ht="13.5" customHeight="1" x14ac:dyDescent="0.2">
      <c r="A1349" s="504">
        <v>1517</v>
      </c>
      <c r="B1349" s="139" t="s">
        <v>1248</v>
      </c>
      <c r="C1349" s="501" t="s">
        <v>4205</v>
      </c>
      <c r="D1349" s="502" t="s">
        <v>20</v>
      </c>
      <c r="E1349" s="256" t="s">
        <v>23</v>
      </c>
      <c r="F1349" s="503">
        <v>1973</v>
      </c>
      <c r="G1349" s="139"/>
      <c r="H1349" s="152"/>
      <c r="I1349" s="505"/>
      <c r="J1349" s="139"/>
    </row>
    <row r="1350" spans="1:10" ht="13.5" customHeight="1" x14ac:dyDescent="0.2">
      <c r="A1350" s="504">
        <v>1518</v>
      </c>
      <c r="B1350" s="139" t="s">
        <v>1249</v>
      </c>
      <c r="C1350" s="501" t="s">
        <v>4205</v>
      </c>
      <c r="D1350" s="502" t="s">
        <v>20</v>
      </c>
      <c r="E1350" s="256" t="s">
        <v>76</v>
      </c>
      <c r="F1350" s="503">
        <v>1978</v>
      </c>
      <c r="G1350" s="139"/>
      <c r="H1350" s="152"/>
      <c r="I1350" s="505"/>
      <c r="J1350" s="139"/>
    </row>
    <row r="1351" spans="1:10" ht="13.5" customHeight="1" x14ac:dyDescent="0.2">
      <c r="A1351" s="504">
        <v>1519</v>
      </c>
      <c r="B1351" s="139" t="s">
        <v>1250</v>
      </c>
      <c r="C1351" s="501" t="s">
        <v>4205</v>
      </c>
      <c r="D1351" s="502" t="s">
        <v>20</v>
      </c>
      <c r="E1351" s="256" t="s">
        <v>23</v>
      </c>
      <c r="F1351" s="503">
        <v>1973</v>
      </c>
      <c r="G1351" s="139"/>
      <c r="H1351" s="152"/>
      <c r="I1351" s="505"/>
      <c r="J1351" s="139"/>
    </row>
    <row r="1352" spans="1:10" ht="13.5" customHeight="1" x14ac:dyDescent="0.2">
      <c r="A1352" s="504">
        <v>1520</v>
      </c>
      <c r="B1352" s="139" t="s">
        <v>1251</v>
      </c>
      <c r="C1352" s="501" t="s">
        <v>4205</v>
      </c>
      <c r="D1352" s="502" t="s">
        <v>20</v>
      </c>
      <c r="E1352" s="256" t="s">
        <v>23</v>
      </c>
      <c r="F1352" s="503">
        <v>1973</v>
      </c>
      <c r="G1352" s="139"/>
      <c r="H1352" s="152"/>
      <c r="I1352" s="505"/>
      <c r="J1352" s="139"/>
    </row>
    <row r="1353" spans="1:10" ht="13.5" customHeight="1" x14ac:dyDescent="0.2">
      <c r="A1353" s="504">
        <v>1521</v>
      </c>
      <c r="B1353" s="139" t="s">
        <v>1252</v>
      </c>
      <c r="C1353" s="501" t="s">
        <v>4205</v>
      </c>
      <c r="D1353" s="502" t="s">
        <v>20</v>
      </c>
      <c r="E1353" s="256" t="s">
        <v>76</v>
      </c>
      <c r="F1353" s="503">
        <v>1977</v>
      </c>
      <c r="G1353" s="139"/>
      <c r="H1353" s="152"/>
      <c r="I1353" s="505"/>
      <c r="J1353" s="139"/>
    </row>
    <row r="1354" spans="1:10" ht="13.5" customHeight="1" x14ac:dyDescent="0.2">
      <c r="A1354" s="504">
        <v>1522</v>
      </c>
      <c r="B1354" s="139" t="s">
        <v>1253</v>
      </c>
      <c r="C1354" s="501" t="s">
        <v>4205</v>
      </c>
      <c r="D1354" s="502" t="s">
        <v>20</v>
      </c>
      <c r="E1354" s="256" t="s">
        <v>23</v>
      </c>
      <c r="F1354" s="503">
        <v>1973</v>
      </c>
      <c r="G1354" s="139"/>
      <c r="H1354" s="152"/>
      <c r="I1354" s="505"/>
      <c r="J1354" s="139"/>
    </row>
    <row r="1355" spans="1:10" ht="13.5" customHeight="1" x14ac:dyDescent="0.2">
      <c r="A1355" s="504">
        <v>1523</v>
      </c>
      <c r="B1355" s="139" t="s">
        <v>1254</v>
      </c>
      <c r="C1355" s="501" t="s">
        <v>4205</v>
      </c>
      <c r="D1355" s="502" t="s">
        <v>20</v>
      </c>
      <c r="E1355" s="256" t="s">
        <v>4234</v>
      </c>
      <c r="F1355" s="503">
        <v>1955</v>
      </c>
      <c r="G1355" s="139"/>
      <c r="H1355" s="152"/>
      <c r="I1355" s="505"/>
      <c r="J1355" s="139"/>
    </row>
    <row r="1356" spans="1:10" ht="13.5" customHeight="1" x14ac:dyDescent="0.2">
      <c r="A1356" s="504">
        <v>1524</v>
      </c>
      <c r="B1356" s="139" t="s">
        <v>1255</v>
      </c>
      <c r="C1356" s="501" t="s">
        <v>4205</v>
      </c>
      <c r="D1356" s="502" t="s">
        <v>20</v>
      </c>
      <c r="E1356" s="256" t="s">
        <v>23</v>
      </c>
      <c r="F1356" s="503">
        <v>1963</v>
      </c>
      <c r="G1356" s="139"/>
      <c r="H1356" s="152"/>
      <c r="I1356" s="505"/>
      <c r="J1356" s="139"/>
    </row>
    <row r="1357" spans="1:10" ht="13.5" customHeight="1" x14ac:dyDescent="0.2">
      <c r="A1357" s="504">
        <v>1525</v>
      </c>
      <c r="B1357" s="139" t="s">
        <v>1256</v>
      </c>
      <c r="C1357" s="501" t="s">
        <v>4205</v>
      </c>
      <c r="D1357" s="502" t="s">
        <v>20</v>
      </c>
      <c r="E1357" s="256" t="s">
        <v>23</v>
      </c>
      <c r="F1357" s="503">
        <v>1973</v>
      </c>
      <c r="G1357" s="139"/>
      <c r="H1357" s="152"/>
      <c r="I1357" s="505"/>
      <c r="J1357" s="139"/>
    </row>
    <row r="1358" spans="1:10" ht="13.5" customHeight="1" x14ac:dyDescent="0.2">
      <c r="A1358" s="504">
        <v>1526</v>
      </c>
      <c r="B1358" s="139" t="s">
        <v>1257</v>
      </c>
      <c r="C1358" s="139" t="s">
        <v>166</v>
      </c>
      <c r="D1358" s="502" t="s">
        <v>20</v>
      </c>
      <c r="E1358" s="256" t="s">
        <v>76</v>
      </c>
      <c r="F1358" s="503">
        <v>1976</v>
      </c>
      <c r="G1358" s="139"/>
      <c r="H1358" s="152"/>
      <c r="I1358" s="505">
        <v>1</v>
      </c>
      <c r="J1358" s="139"/>
    </row>
    <row r="1359" spans="1:10" ht="13.5" customHeight="1" x14ac:dyDescent="0.2">
      <c r="A1359" s="504">
        <v>1527</v>
      </c>
      <c r="B1359" s="139" t="s">
        <v>1258</v>
      </c>
      <c r="C1359" s="501" t="s">
        <v>4205</v>
      </c>
      <c r="D1359" s="502" t="s">
        <v>20</v>
      </c>
      <c r="E1359" s="256" t="s">
        <v>21</v>
      </c>
      <c r="F1359" s="503">
        <v>1960</v>
      </c>
      <c r="G1359" s="139"/>
      <c r="H1359" s="152"/>
      <c r="I1359" s="505"/>
      <c r="J1359" s="139"/>
    </row>
    <row r="1360" spans="1:10" ht="13.5" customHeight="1" x14ac:dyDescent="0.2">
      <c r="A1360" s="504">
        <v>1528</v>
      </c>
      <c r="B1360" s="139" t="s">
        <v>1259</v>
      </c>
      <c r="C1360" s="501" t="s">
        <v>4205</v>
      </c>
      <c r="D1360" s="502" t="s">
        <v>20</v>
      </c>
      <c r="E1360" s="256" t="s">
        <v>23</v>
      </c>
      <c r="F1360" s="503">
        <v>1965</v>
      </c>
      <c r="G1360" s="139"/>
      <c r="H1360" s="152"/>
      <c r="I1360" s="505"/>
      <c r="J1360" s="139"/>
    </row>
    <row r="1361" spans="1:10" ht="13.5" customHeight="1" x14ac:dyDescent="0.2">
      <c r="A1361" s="504">
        <v>1529</v>
      </c>
      <c r="B1361" s="139" t="s">
        <v>1260</v>
      </c>
      <c r="C1361" s="501" t="s">
        <v>4205</v>
      </c>
      <c r="D1361" s="502" t="s">
        <v>20</v>
      </c>
      <c r="E1361" s="256" t="s">
        <v>23</v>
      </c>
      <c r="F1361" s="503">
        <v>1965</v>
      </c>
      <c r="G1361" s="139"/>
      <c r="H1361" s="152"/>
      <c r="I1361" s="505"/>
      <c r="J1361" s="139"/>
    </row>
    <row r="1362" spans="1:10" ht="13.5" customHeight="1" x14ac:dyDescent="0.2">
      <c r="A1362" s="504">
        <v>1530</v>
      </c>
      <c r="B1362" s="139" t="s">
        <v>1261</v>
      </c>
      <c r="C1362" s="501" t="s">
        <v>4205</v>
      </c>
      <c r="D1362" s="502" t="s">
        <v>20</v>
      </c>
      <c r="E1362" s="256" t="s">
        <v>23</v>
      </c>
      <c r="F1362" s="503">
        <v>1964</v>
      </c>
      <c r="G1362" s="139"/>
      <c r="H1362" s="152"/>
      <c r="I1362" s="505"/>
      <c r="J1362" s="139"/>
    </row>
    <row r="1363" spans="1:10" ht="13.5" customHeight="1" x14ac:dyDescent="0.2">
      <c r="A1363" s="504">
        <v>1531</v>
      </c>
      <c r="B1363" s="139" t="s">
        <v>1262</v>
      </c>
      <c r="C1363" s="501" t="s">
        <v>4205</v>
      </c>
      <c r="D1363" s="502" t="s">
        <v>20</v>
      </c>
      <c r="E1363" s="256" t="s">
        <v>33</v>
      </c>
      <c r="F1363" s="503">
        <v>1975</v>
      </c>
      <c r="G1363" s="139"/>
      <c r="H1363" s="152"/>
      <c r="I1363" s="505"/>
      <c r="J1363" s="139"/>
    </row>
    <row r="1364" spans="1:10" ht="13.5" customHeight="1" x14ac:dyDescent="0.2">
      <c r="A1364" s="504">
        <v>1532</v>
      </c>
      <c r="B1364" s="139" t="s">
        <v>1263</v>
      </c>
      <c r="C1364" s="501" t="s">
        <v>4205</v>
      </c>
      <c r="D1364" s="502" t="s">
        <v>20</v>
      </c>
      <c r="E1364" s="256" t="s">
        <v>76</v>
      </c>
      <c r="F1364" s="503">
        <v>1979</v>
      </c>
      <c r="G1364" s="139"/>
      <c r="H1364" s="152"/>
      <c r="I1364" s="505"/>
      <c r="J1364" s="139"/>
    </row>
    <row r="1365" spans="1:10" ht="13.5" customHeight="1" x14ac:dyDescent="0.2">
      <c r="A1365" s="504">
        <v>1533</v>
      </c>
      <c r="B1365" s="139" t="s">
        <v>1264</v>
      </c>
      <c r="C1365" s="501" t="s">
        <v>4205</v>
      </c>
      <c r="D1365" s="502" t="s">
        <v>20</v>
      </c>
      <c r="E1365" s="256" t="s">
        <v>76</v>
      </c>
      <c r="F1365" s="503">
        <v>1978</v>
      </c>
      <c r="G1365" s="139"/>
      <c r="H1365" s="152"/>
      <c r="I1365" s="505"/>
      <c r="J1365" s="139"/>
    </row>
    <row r="1366" spans="1:10" ht="13.5" customHeight="1" x14ac:dyDescent="0.2">
      <c r="A1366" s="504">
        <v>1534</v>
      </c>
      <c r="B1366" s="139" t="s">
        <v>1265</v>
      </c>
      <c r="C1366" s="501" t="s">
        <v>4205</v>
      </c>
      <c r="D1366" s="502" t="s">
        <v>20</v>
      </c>
      <c r="E1366" s="256" t="s">
        <v>23</v>
      </c>
      <c r="F1366" s="503">
        <v>1964</v>
      </c>
      <c r="G1366" s="139"/>
      <c r="H1366" s="152"/>
      <c r="I1366" s="505"/>
      <c r="J1366" s="139"/>
    </row>
    <row r="1367" spans="1:10" ht="13.5" customHeight="1" x14ac:dyDescent="0.2">
      <c r="A1367" s="504">
        <v>1535</v>
      </c>
      <c r="B1367" s="139" t="s">
        <v>851</v>
      </c>
      <c r="C1367" s="501" t="s">
        <v>4205</v>
      </c>
      <c r="D1367" s="502" t="s">
        <v>20</v>
      </c>
      <c r="E1367" s="256" t="s">
        <v>21</v>
      </c>
      <c r="F1367" s="503">
        <v>1950</v>
      </c>
      <c r="G1367" s="139"/>
      <c r="H1367" s="152"/>
      <c r="I1367" s="505"/>
      <c r="J1367" s="139"/>
    </row>
    <row r="1368" spans="1:10" ht="13.5" customHeight="1" x14ac:dyDescent="0.2">
      <c r="A1368" s="504">
        <v>1536</v>
      </c>
      <c r="B1368" s="139" t="s">
        <v>1266</v>
      </c>
      <c r="C1368" s="501" t="s">
        <v>4205</v>
      </c>
      <c r="D1368" s="502" t="s">
        <v>20</v>
      </c>
      <c r="E1368" s="256" t="s">
        <v>23</v>
      </c>
      <c r="F1368" s="503">
        <v>1965</v>
      </c>
      <c r="G1368" s="139"/>
      <c r="H1368" s="152"/>
      <c r="I1368" s="505"/>
      <c r="J1368" s="139"/>
    </row>
    <row r="1369" spans="1:10" ht="13.5" customHeight="1" x14ac:dyDescent="0.2">
      <c r="A1369" s="504">
        <v>1537</v>
      </c>
      <c r="B1369" s="139" t="s">
        <v>1267</v>
      </c>
      <c r="C1369" s="501" t="s">
        <v>4205</v>
      </c>
      <c r="D1369" s="502" t="s">
        <v>20</v>
      </c>
      <c r="E1369" s="256" t="s">
        <v>23</v>
      </c>
      <c r="F1369" s="503">
        <v>1974</v>
      </c>
      <c r="G1369" s="139"/>
      <c r="H1369" s="152"/>
      <c r="I1369" s="505"/>
      <c r="J1369" s="139"/>
    </row>
    <row r="1370" spans="1:10" ht="13.5" customHeight="1" x14ac:dyDescent="0.2">
      <c r="A1370" s="504">
        <v>1538</v>
      </c>
      <c r="B1370" s="139" t="s">
        <v>1268</v>
      </c>
      <c r="C1370" s="501" t="s">
        <v>4205</v>
      </c>
      <c r="D1370" s="502" t="s">
        <v>20</v>
      </c>
      <c r="E1370" s="256" t="s">
        <v>23</v>
      </c>
      <c r="F1370" s="503">
        <v>1972</v>
      </c>
      <c r="G1370" s="139"/>
      <c r="H1370" s="152"/>
      <c r="I1370" s="505"/>
      <c r="J1370" s="139"/>
    </row>
    <row r="1371" spans="1:10" ht="13.5" customHeight="1" x14ac:dyDescent="0.2">
      <c r="A1371" s="504">
        <v>1539</v>
      </c>
      <c r="B1371" s="139" t="s">
        <v>1269</v>
      </c>
      <c r="C1371" s="501" t="s">
        <v>4205</v>
      </c>
      <c r="D1371" s="502" t="s">
        <v>20</v>
      </c>
      <c r="E1371" s="256" t="s">
        <v>23</v>
      </c>
      <c r="F1371" s="503">
        <v>1975</v>
      </c>
      <c r="G1371" s="139"/>
      <c r="H1371" s="152"/>
      <c r="I1371" s="505"/>
      <c r="J1371" s="139"/>
    </row>
    <row r="1372" spans="1:10" ht="13.5" customHeight="1" x14ac:dyDescent="0.2">
      <c r="A1372" s="504">
        <v>1540</v>
      </c>
      <c r="B1372" s="139" t="s">
        <v>1270</v>
      </c>
      <c r="C1372" s="501" t="s">
        <v>4205</v>
      </c>
      <c r="D1372" s="502" t="s">
        <v>20</v>
      </c>
      <c r="E1372" s="256" t="s">
        <v>21</v>
      </c>
      <c r="F1372" s="503">
        <v>1960</v>
      </c>
      <c r="G1372" s="139"/>
      <c r="H1372" s="152"/>
      <c r="I1372" s="505"/>
      <c r="J1372" s="139"/>
    </row>
    <row r="1373" spans="1:10" ht="13.5" customHeight="1" x14ac:dyDescent="0.2">
      <c r="A1373" s="504">
        <v>1541</v>
      </c>
      <c r="B1373" s="139" t="s">
        <v>1271</v>
      </c>
      <c r="C1373" s="501" t="s">
        <v>4205</v>
      </c>
      <c r="D1373" s="502" t="s">
        <v>20</v>
      </c>
      <c r="E1373" s="256" t="s">
        <v>23</v>
      </c>
      <c r="F1373" s="503">
        <v>1971</v>
      </c>
      <c r="G1373" s="139"/>
      <c r="H1373" s="152"/>
      <c r="I1373" s="505"/>
      <c r="J1373" s="139"/>
    </row>
    <row r="1374" spans="1:10" ht="13.5" customHeight="1" x14ac:dyDescent="0.2">
      <c r="A1374" s="504">
        <v>1542</v>
      </c>
      <c r="B1374" s="139" t="s">
        <v>3758</v>
      </c>
      <c r="C1374" s="139" t="s">
        <v>166</v>
      </c>
      <c r="D1374" s="502">
        <v>4</v>
      </c>
      <c r="E1374" s="256" t="s">
        <v>23</v>
      </c>
      <c r="F1374" s="503">
        <v>1972</v>
      </c>
      <c r="G1374" s="139"/>
      <c r="H1374" s="152"/>
      <c r="I1374" s="505">
        <v>1</v>
      </c>
      <c r="J1374" s="139"/>
    </row>
    <row r="1375" spans="1:10" ht="13.5" customHeight="1" x14ac:dyDescent="0.2">
      <c r="A1375" s="504">
        <v>1543</v>
      </c>
      <c r="B1375" s="139" t="s">
        <v>1272</v>
      </c>
      <c r="C1375" s="501" t="s">
        <v>4205</v>
      </c>
      <c r="D1375" s="502" t="s">
        <v>20</v>
      </c>
      <c r="E1375" s="256" t="s">
        <v>76</v>
      </c>
      <c r="F1375" s="503">
        <v>1976</v>
      </c>
      <c r="G1375" s="139"/>
      <c r="H1375" s="152"/>
      <c r="I1375" s="505"/>
      <c r="J1375" s="139"/>
    </row>
    <row r="1376" spans="1:10" ht="13.5" customHeight="1" x14ac:dyDescent="0.2">
      <c r="A1376" s="504">
        <v>1544</v>
      </c>
      <c r="B1376" s="139" t="s">
        <v>1273</v>
      </c>
      <c r="C1376" s="501" t="s">
        <v>4205</v>
      </c>
      <c r="D1376" s="502" t="s">
        <v>20</v>
      </c>
      <c r="E1376" s="256" t="s">
        <v>23</v>
      </c>
      <c r="F1376" s="503">
        <v>1964</v>
      </c>
      <c r="G1376" s="139"/>
      <c r="H1376" s="152"/>
      <c r="I1376" s="505"/>
      <c r="J1376" s="139"/>
    </row>
    <row r="1377" spans="1:10" ht="13.5" customHeight="1" x14ac:dyDescent="0.2">
      <c r="A1377" s="504">
        <v>1545</v>
      </c>
      <c r="B1377" s="139" t="s">
        <v>1274</v>
      </c>
      <c r="C1377" s="501" t="s">
        <v>4205</v>
      </c>
      <c r="D1377" s="502" t="s">
        <v>20</v>
      </c>
      <c r="E1377" s="256" t="s">
        <v>76</v>
      </c>
      <c r="F1377" s="503">
        <v>1982</v>
      </c>
      <c r="G1377" s="139"/>
      <c r="H1377" s="152"/>
      <c r="I1377" s="505"/>
      <c r="J1377" s="139"/>
    </row>
    <row r="1378" spans="1:10" ht="13.5" customHeight="1" x14ac:dyDescent="0.2">
      <c r="A1378" s="504">
        <v>1547</v>
      </c>
      <c r="B1378" s="139" t="s">
        <v>1275</v>
      </c>
      <c r="C1378" s="139" t="s">
        <v>4084</v>
      </c>
      <c r="D1378" s="502" t="s">
        <v>20</v>
      </c>
      <c r="E1378" s="256" t="s">
        <v>76</v>
      </c>
      <c r="F1378" s="503">
        <v>1978</v>
      </c>
      <c r="G1378" s="139"/>
      <c r="H1378" s="152"/>
      <c r="I1378" s="505">
        <v>1</v>
      </c>
      <c r="J1378" s="139"/>
    </row>
    <row r="1379" spans="1:10" ht="13.5" customHeight="1" x14ac:dyDescent="0.2">
      <c r="A1379" s="504">
        <v>1548</v>
      </c>
      <c r="B1379" s="139" t="s">
        <v>1276</v>
      </c>
      <c r="C1379" s="501" t="s">
        <v>4205</v>
      </c>
      <c r="D1379" s="502" t="s">
        <v>20</v>
      </c>
      <c r="E1379" s="256" t="s">
        <v>76</v>
      </c>
      <c r="F1379" s="503">
        <v>1976</v>
      </c>
      <c r="G1379" s="139"/>
      <c r="H1379" s="152"/>
      <c r="I1379" s="505"/>
      <c r="J1379" s="139"/>
    </row>
    <row r="1380" spans="1:10" ht="13.5" customHeight="1" x14ac:dyDescent="0.2">
      <c r="A1380" s="504">
        <v>1549</v>
      </c>
      <c r="B1380" s="139" t="s">
        <v>1277</v>
      </c>
      <c r="C1380" s="501" t="s">
        <v>4205</v>
      </c>
      <c r="D1380" s="502" t="s">
        <v>20</v>
      </c>
      <c r="E1380" s="256" t="s">
        <v>23</v>
      </c>
      <c r="F1380" s="503">
        <v>1975</v>
      </c>
      <c r="G1380" s="139"/>
      <c r="H1380" s="152"/>
      <c r="I1380" s="505"/>
      <c r="J1380" s="139"/>
    </row>
    <row r="1381" spans="1:10" ht="13.5" customHeight="1" x14ac:dyDescent="0.2">
      <c r="A1381" s="504">
        <v>1550</v>
      </c>
      <c r="B1381" s="139" t="s">
        <v>1278</v>
      </c>
      <c r="C1381" s="501" t="s">
        <v>4205</v>
      </c>
      <c r="D1381" s="502" t="s">
        <v>20</v>
      </c>
      <c r="E1381" s="256" t="s">
        <v>76</v>
      </c>
      <c r="F1381" s="503">
        <v>1978</v>
      </c>
      <c r="G1381" s="139"/>
      <c r="H1381" s="152"/>
      <c r="I1381" s="505"/>
      <c r="J1381" s="139"/>
    </row>
    <row r="1382" spans="1:10" ht="13.5" customHeight="1" x14ac:dyDescent="0.2">
      <c r="A1382" s="504">
        <v>1551</v>
      </c>
      <c r="B1382" s="139" t="s">
        <v>1279</v>
      </c>
      <c r="C1382" s="501" t="s">
        <v>4205</v>
      </c>
      <c r="D1382" s="502" t="s">
        <v>20</v>
      </c>
      <c r="E1382" s="256" t="s">
        <v>76</v>
      </c>
      <c r="F1382" s="503">
        <v>1977</v>
      </c>
      <c r="G1382" s="139"/>
      <c r="H1382" s="152"/>
      <c r="I1382" s="505"/>
      <c r="J1382" s="139"/>
    </row>
    <row r="1383" spans="1:10" ht="13.5" customHeight="1" x14ac:dyDescent="0.2">
      <c r="A1383" s="504">
        <v>1552</v>
      </c>
      <c r="B1383" s="139" t="s">
        <v>4238</v>
      </c>
      <c r="C1383" s="139" t="s">
        <v>4084</v>
      </c>
      <c r="D1383" s="502" t="s">
        <v>20</v>
      </c>
      <c r="E1383" s="256" t="s">
        <v>76</v>
      </c>
      <c r="F1383" s="503">
        <v>1981</v>
      </c>
      <c r="G1383" s="139"/>
      <c r="H1383" s="152"/>
      <c r="I1383" s="505">
        <v>1</v>
      </c>
      <c r="J1383" s="139"/>
    </row>
    <row r="1384" spans="1:10" ht="13.5" customHeight="1" x14ac:dyDescent="0.2">
      <c r="A1384" s="504">
        <v>1553</v>
      </c>
      <c r="B1384" s="139" t="s">
        <v>1280</v>
      </c>
      <c r="C1384" s="501" t="s">
        <v>4205</v>
      </c>
      <c r="D1384" s="502" t="s">
        <v>20</v>
      </c>
      <c r="E1384" s="256" t="s">
        <v>23</v>
      </c>
      <c r="F1384" s="503">
        <v>1973</v>
      </c>
      <c r="G1384" s="139"/>
      <c r="H1384" s="152"/>
      <c r="I1384" s="505"/>
      <c r="J1384" s="139"/>
    </row>
    <row r="1385" spans="1:10" ht="13.5" customHeight="1" x14ac:dyDescent="0.2">
      <c r="A1385" s="504">
        <v>1554</v>
      </c>
      <c r="B1385" s="139" t="s">
        <v>1281</v>
      </c>
      <c r="C1385" s="501" t="s">
        <v>4205</v>
      </c>
      <c r="D1385" s="502" t="s">
        <v>20</v>
      </c>
      <c r="E1385" s="256" t="s">
        <v>23</v>
      </c>
      <c r="F1385" s="503">
        <v>1973</v>
      </c>
      <c r="G1385" s="139"/>
      <c r="H1385" s="152"/>
      <c r="I1385" s="505"/>
      <c r="J1385" s="139"/>
    </row>
    <row r="1386" spans="1:10" ht="13.5" customHeight="1" x14ac:dyDescent="0.2">
      <c r="A1386" s="504">
        <v>1555</v>
      </c>
      <c r="B1386" s="139" t="s">
        <v>1282</v>
      </c>
      <c r="C1386" s="501" t="s">
        <v>4205</v>
      </c>
      <c r="D1386" s="502" t="s">
        <v>20</v>
      </c>
      <c r="E1386" s="256" t="s">
        <v>76</v>
      </c>
      <c r="F1386" s="503">
        <v>1977</v>
      </c>
      <c r="G1386" s="139"/>
      <c r="H1386" s="152"/>
      <c r="I1386" s="505"/>
      <c r="J1386" s="139"/>
    </row>
    <row r="1387" spans="1:10" ht="13.5" customHeight="1" x14ac:dyDescent="0.2">
      <c r="A1387" s="504">
        <v>1556</v>
      </c>
      <c r="B1387" s="139" t="s">
        <v>1283</v>
      </c>
      <c r="C1387" s="501" t="s">
        <v>4205</v>
      </c>
      <c r="D1387" s="502" t="s">
        <v>20</v>
      </c>
      <c r="E1387" s="256" t="s">
        <v>23</v>
      </c>
      <c r="F1387" s="503">
        <v>1968</v>
      </c>
      <c r="G1387" s="139"/>
      <c r="H1387" s="152"/>
      <c r="I1387" s="505"/>
      <c r="J1387" s="139"/>
    </row>
    <row r="1388" spans="1:10" ht="13.5" customHeight="1" x14ac:dyDescent="0.2">
      <c r="A1388" s="504">
        <v>1557</v>
      </c>
      <c r="B1388" s="139" t="s">
        <v>1284</v>
      </c>
      <c r="C1388" s="501" t="s">
        <v>4205</v>
      </c>
      <c r="D1388" s="502" t="s">
        <v>20</v>
      </c>
      <c r="E1388" s="256" t="s">
        <v>23</v>
      </c>
      <c r="F1388" s="503">
        <v>1970</v>
      </c>
      <c r="G1388" s="139"/>
      <c r="H1388" s="152"/>
      <c r="I1388" s="505"/>
      <c r="J1388" s="139"/>
    </row>
    <row r="1389" spans="1:10" ht="13.5" customHeight="1" x14ac:dyDescent="0.2">
      <c r="A1389" s="504">
        <v>1558</v>
      </c>
      <c r="B1389" s="139" t="s">
        <v>1285</v>
      </c>
      <c r="C1389" s="501" t="s">
        <v>284</v>
      </c>
      <c r="D1389" s="502" t="s">
        <v>20</v>
      </c>
      <c r="E1389" s="256" t="s">
        <v>76</v>
      </c>
      <c r="F1389" s="503">
        <v>1977</v>
      </c>
      <c r="G1389" s="139"/>
      <c r="H1389" s="152"/>
      <c r="I1389" s="505">
        <v>1</v>
      </c>
      <c r="J1389" s="139"/>
    </row>
    <row r="1390" spans="1:10" ht="13.5" customHeight="1" x14ac:dyDescent="0.2">
      <c r="A1390" s="504">
        <v>1559</v>
      </c>
      <c r="B1390" s="139" t="s">
        <v>1286</v>
      </c>
      <c r="C1390" s="501" t="s">
        <v>4205</v>
      </c>
      <c r="D1390" s="502" t="s">
        <v>20</v>
      </c>
      <c r="E1390" s="256" t="s">
        <v>23</v>
      </c>
      <c r="F1390" s="503">
        <v>1975</v>
      </c>
      <c r="G1390" s="139"/>
      <c r="H1390" s="152"/>
      <c r="I1390" s="505"/>
      <c r="J1390" s="139"/>
    </row>
    <row r="1391" spans="1:10" ht="13.5" customHeight="1" x14ac:dyDescent="0.2">
      <c r="A1391" s="504">
        <v>1560</v>
      </c>
      <c r="B1391" s="139" t="s">
        <v>1287</v>
      </c>
      <c r="C1391" s="501" t="s">
        <v>4205</v>
      </c>
      <c r="D1391" s="502" t="s">
        <v>20</v>
      </c>
      <c r="E1391" s="256" t="s">
        <v>23</v>
      </c>
      <c r="F1391" s="503">
        <v>1975</v>
      </c>
      <c r="G1391" s="139"/>
      <c r="H1391" s="152"/>
      <c r="I1391" s="505"/>
      <c r="J1391" s="139"/>
    </row>
    <row r="1392" spans="1:10" ht="13.5" customHeight="1" x14ac:dyDescent="0.2">
      <c r="A1392" s="504">
        <v>1562</v>
      </c>
      <c r="B1392" s="139" t="s">
        <v>1288</v>
      </c>
      <c r="C1392" s="501" t="s">
        <v>4205</v>
      </c>
      <c r="D1392" s="502" t="s">
        <v>20</v>
      </c>
      <c r="E1392" s="256" t="s">
        <v>76</v>
      </c>
      <c r="F1392" s="503">
        <v>1977</v>
      </c>
      <c r="G1392" s="139"/>
      <c r="H1392" s="152"/>
      <c r="I1392" s="505"/>
      <c r="J1392" s="139"/>
    </row>
    <row r="1393" spans="1:10" ht="13.5" customHeight="1" x14ac:dyDescent="0.2">
      <c r="A1393" s="504">
        <v>1563</v>
      </c>
      <c r="B1393" s="139" t="s">
        <v>1289</v>
      </c>
      <c r="C1393" s="501" t="s">
        <v>4205</v>
      </c>
      <c r="D1393" s="502" t="s">
        <v>20</v>
      </c>
      <c r="E1393" s="256" t="s">
        <v>23</v>
      </c>
      <c r="F1393" s="503">
        <v>1975</v>
      </c>
      <c r="G1393" s="139"/>
      <c r="H1393" s="152"/>
      <c r="I1393" s="505"/>
      <c r="J1393" s="139"/>
    </row>
    <row r="1394" spans="1:10" ht="13.5" customHeight="1" x14ac:dyDescent="0.2">
      <c r="A1394" s="504">
        <v>1564</v>
      </c>
      <c r="B1394" s="139" t="s">
        <v>1290</v>
      </c>
      <c r="C1394" s="501" t="s">
        <v>4205</v>
      </c>
      <c r="D1394" s="502" t="s">
        <v>20</v>
      </c>
      <c r="E1394" s="256" t="s">
        <v>23</v>
      </c>
      <c r="F1394" s="503">
        <v>1972</v>
      </c>
      <c r="G1394" s="139"/>
      <c r="H1394" s="152"/>
      <c r="I1394" s="505"/>
      <c r="J1394" s="139"/>
    </row>
    <row r="1395" spans="1:10" ht="13.5" customHeight="1" x14ac:dyDescent="0.2">
      <c r="A1395" s="504">
        <v>1565</v>
      </c>
      <c r="B1395" s="139" t="s">
        <v>3406</v>
      </c>
      <c r="C1395" s="501" t="s">
        <v>4205</v>
      </c>
      <c r="D1395" s="502" t="s">
        <v>20</v>
      </c>
      <c r="E1395" s="256" t="s">
        <v>23</v>
      </c>
      <c r="F1395" s="503">
        <v>1974</v>
      </c>
      <c r="G1395" s="139"/>
      <c r="H1395" s="152"/>
      <c r="I1395" s="505"/>
      <c r="J1395" s="139"/>
    </row>
    <row r="1396" spans="1:10" ht="13.5" customHeight="1" x14ac:dyDescent="0.2">
      <c r="A1396" s="504">
        <v>1568</v>
      </c>
      <c r="B1396" s="139" t="s">
        <v>1291</v>
      </c>
      <c r="C1396" s="501" t="s">
        <v>4205</v>
      </c>
      <c r="D1396" s="502" t="s">
        <v>20</v>
      </c>
      <c r="E1396" s="256" t="s">
        <v>33</v>
      </c>
      <c r="F1396" s="503">
        <v>1968</v>
      </c>
      <c r="G1396" s="139"/>
      <c r="H1396" s="152"/>
      <c r="I1396" s="505"/>
      <c r="J1396" s="139"/>
    </row>
    <row r="1397" spans="1:10" ht="13.5" customHeight="1" x14ac:dyDescent="0.2">
      <c r="A1397" s="504">
        <v>1569</v>
      </c>
      <c r="B1397" s="139" t="s">
        <v>1292</v>
      </c>
      <c r="C1397" s="501" t="s">
        <v>4205</v>
      </c>
      <c r="D1397" s="502" t="s">
        <v>20</v>
      </c>
      <c r="E1397" s="256" t="s">
        <v>23</v>
      </c>
      <c r="F1397" s="503">
        <v>1974</v>
      </c>
      <c r="G1397" s="139"/>
      <c r="H1397" s="152"/>
      <c r="I1397" s="505"/>
      <c r="J1397" s="139"/>
    </row>
    <row r="1398" spans="1:10" ht="13.5" customHeight="1" x14ac:dyDescent="0.2">
      <c r="A1398" s="504">
        <v>1570</v>
      </c>
      <c r="B1398" s="139" t="s">
        <v>1293</v>
      </c>
      <c r="C1398" s="501" t="s">
        <v>4205</v>
      </c>
      <c r="D1398" s="502" t="s">
        <v>20</v>
      </c>
      <c r="E1398" s="256" t="s">
        <v>33</v>
      </c>
      <c r="F1398" s="503">
        <v>1970</v>
      </c>
      <c r="G1398" s="139"/>
      <c r="H1398" s="152"/>
      <c r="I1398" s="505"/>
      <c r="J1398" s="139"/>
    </row>
    <row r="1399" spans="1:10" ht="13.5" customHeight="1" x14ac:dyDescent="0.2">
      <c r="A1399" s="504">
        <v>1571</v>
      </c>
      <c r="B1399" s="139" t="s">
        <v>1294</v>
      </c>
      <c r="C1399" s="501" t="s">
        <v>4205</v>
      </c>
      <c r="D1399" s="502" t="s">
        <v>20</v>
      </c>
      <c r="E1399" s="256" t="s">
        <v>23</v>
      </c>
      <c r="F1399" s="503">
        <v>1974</v>
      </c>
      <c r="G1399" s="139"/>
      <c r="H1399" s="152"/>
      <c r="I1399" s="505"/>
      <c r="J1399" s="139"/>
    </row>
    <row r="1400" spans="1:10" ht="13.5" customHeight="1" x14ac:dyDescent="0.2">
      <c r="A1400" s="504">
        <v>1574</v>
      </c>
      <c r="B1400" s="139" t="s">
        <v>1295</v>
      </c>
      <c r="C1400" s="501" t="s">
        <v>4205</v>
      </c>
      <c r="D1400" s="502" t="s">
        <v>20</v>
      </c>
      <c r="E1400" s="256" t="s">
        <v>23</v>
      </c>
      <c r="F1400" s="503">
        <v>1965</v>
      </c>
      <c r="G1400" s="139"/>
      <c r="H1400" s="152"/>
      <c r="I1400" s="505"/>
      <c r="J1400" s="139"/>
    </row>
    <row r="1401" spans="1:10" ht="13.5" customHeight="1" x14ac:dyDescent="0.2">
      <c r="A1401" s="504">
        <v>1575</v>
      </c>
      <c r="B1401" s="139" t="s">
        <v>1296</v>
      </c>
      <c r="C1401" s="501" t="s">
        <v>4205</v>
      </c>
      <c r="D1401" s="502" t="s">
        <v>20</v>
      </c>
      <c r="E1401" s="256" t="s">
        <v>23</v>
      </c>
      <c r="F1401" s="503">
        <v>1965</v>
      </c>
      <c r="G1401" s="139"/>
      <c r="H1401" s="152"/>
      <c r="I1401" s="505"/>
      <c r="J1401" s="139"/>
    </row>
    <row r="1402" spans="1:10" ht="13.5" customHeight="1" x14ac:dyDescent="0.2">
      <c r="A1402" s="504">
        <v>1576</v>
      </c>
      <c r="B1402" s="139" t="s">
        <v>1297</v>
      </c>
      <c r="C1402" s="501" t="s">
        <v>4205</v>
      </c>
      <c r="D1402" s="502" t="s">
        <v>20</v>
      </c>
      <c r="E1402" s="256" t="s">
        <v>23</v>
      </c>
      <c r="F1402" s="503">
        <v>1968</v>
      </c>
      <c r="G1402" s="139"/>
      <c r="H1402" s="152"/>
      <c r="I1402" s="505"/>
      <c r="J1402" s="139"/>
    </row>
    <row r="1403" spans="1:10" ht="13.5" customHeight="1" x14ac:dyDescent="0.2">
      <c r="A1403" s="504">
        <v>1577</v>
      </c>
      <c r="B1403" s="139" t="s">
        <v>1298</v>
      </c>
      <c r="C1403" s="501" t="s">
        <v>4205</v>
      </c>
      <c r="D1403" s="502" t="s">
        <v>20</v>
      </c>
      <c r="E1403" s="256" t="s">
        <v>23</v>
      </c>
      <c r="F1403" s="503">
        <v>1973</v>
      </c>
      <c r="G1403" s="139"/>
      <c r="H1403" s="152"/>
      <c r="I1403" s="505"/>
      <c r="J1403" s="139"/>
    </row>
    <row r="1404" spans="1:10" ht="13.5" customHeight="1" x14ac:dyDescent="0.2">
      <c r="A1404" s="504">
        <v>1578</v>
      </c>
      <c r="B1404" s="139" t="s">
        <v>1299</v>
      </c>
      <c r="C1404" s="501" t="s">
        <v>4205</v>
      </c>
      <c r="D1404" s="502" t="s">
        <v>20</v>
      </c>
      <c r="E1404" s="256" t="s">
        <v>33</v>
      </c>
      <c r="F1404" s="503">
        <v>1972</v>
      </c>
      <c r="G1404" s="139"/>
      <c r="H1404" s="152"/>
      <c r="I1404" s="505"/>
      <c r="J1404" s="139"/>
    </row>
    <row r="1405" spans="1:10" ht="13.5" customHeight="1" x14ac:dyDescent="0.2">
      <c r="A1405" s="504">
        <v>1579</v>
      </c>
      <c r="B1405" s="139" t="s">
        <v>1300</v>
      </c>
      <c r="C1405" s="501" t="s">
        <v>4205</v>
      </c>
      <c r="D1405" s="502" t="s">
        <v>20</v>
      </c>
      <c r="E1405" s="256" t="s">
        <v>21</v>
      </c>
      <c r="F1405" s="503">
        <v>1949</v>
      </c>
      <c r="G1405" s="139"/>
      <c r="H1405" s="152"/>
      <c r="I1405" s="505"/>
      <c r="J1405" s="139"/>
    </row>
    <row r="1406" spans="1:10" ht="13.5" customHeight="1" x14ac:dyDescent="0.2">
      <c r="A1406" s="504">
        <v>1580</v>
      </c>
      <c r="B1406" s="139" t="s">
        <v>1301</v>
      </c>
      <c r="C1406" s="501" t="s">
        <v>4205</v>
      </c>
      <c r="D1406" s="502" t="s">
        <v>20</v>
      </c>
      <c r="E1406" s="256" t="s">
        <v>33</v>
      </c>
      <c r="F1406" s="503">
        <v>1973</v>
      </c>
      <c r="G1406" s="139"/>
      <c r="H1406" s="152"/>
      <c r="I1406" s="505"/>
      <c r="J1406" s="139"/>
    </row>
    <row r="1407" spans="1:10" ht="13.5" customHeight="1" x14ac:dyDescent="0.2">
      <c r="A1407" s="504">
        <v>1583</v>
      </c>
      <c r="B1407" s="139" t="s">
        <v>1303</v>
      </c>
      <c r="C1407" s="501" t="s">
        <v>4205</v>
      </c>
      <c r="D1407" s="502" t="s">
        <v>20</v>
      </c>
      <c r="E1407" s="256" t="s">
        <v>23</v>
      </c>
      <c r="F1407" s="503">
        <v>1967</v>
      </c>
      <c r="G1407" s="139"/>
      <c r="H1407" s="152"/>
      <c r="I1407" s="505"/>
      <c r="J1407" s="139"/>
    </row>
    <row r="1408" spans="1:10" ht="13.5" customHeight="1" x14ac:dyDescent="0.2">
      <c r="A1408" s="504">
        <v>1584</v>
      </c>
      <c r="B1408" s="139" t="s">
        <v>1304</v>
      </c>
      <c r="C1408" s="501" t="s">
        <v>4205</v>
      </c>
      <c r="D1408" s="502" t="s">
        <v>20</v>
      </c>
      <c r="E1408" s="256" t="s">
        <v>23</v>
      </c>
      <c r="F1408" s="503">
        <v>1965</v>
      </c>
      <c r="G1408" s="139"/>
      <c r="H1408" s="152"/>
      <c r="I1408" s="505"/>
      <c r="J1408" s="139"/>
    </row>
    <row r="1409" spans="1:10" ht="13.5" customHeight="1" x14ac:dyDescent="0.2">
      <c r="A1409" s="504">
        <v>1585</v>
      </c>
      <c r="B1409" s="139" t="s">
        <v>1305</v>
      </c>
      <c r="C1409" s="501" t="s">
        <v>4205</v>
      </c>
      <c r="D1409" s="502" t="s">
        <v>20</v>
      </c>
      <c r="E1409" s="256" t="s">
        <v>21</v>
      </c>
      <c r="F1409" s="503">
        <v>1961</v>
      </c>
      <c r="G1409" s="139"/>
      <c r="H1409" s="152"/>
      <c r="I1409" s="505"/>
      <c r="J1409" s="139"/>
    </row>
    <row r="1410" spans="1:10" ht="13.5" customHeight="1" x14ac:dyDescent="0.2">
      <c r="A1410" s="504">
        <v>1586</v>
      </c>
      <c r="B1410" s="139" t="s">
        <v>1306</v>
      </c>
      <c r="C1410" s="501" t="s">
        <v>4205</v>
      </c>
      <c r="D1410" s="502" t="s">
        <v>20</v>
      </c>
      <c r="E1410" s="256" t="s">
        <v>23</v>
      </c>
      <c r="F1410" s="503">
        <v>1974</v>
      </c>
      <c r="G1410" s="139"/>
      <c r="H1410" s="152"/>
      <c r="I1410" s="505"/>
      <c r="J1410" s="139"/>
    </row>
    <row r="1411" spans="1:10" ht="13.5" customHeight="1" x14ac:dyDescent="0.2">
      <c r="A1411" s="504">
        <v>1587</v>
      </c>
      <c r="B1411" s="139" t="s">
        <v>1307</v>
      </c>
      <c r="C1411" s="501" t="s">
        <v>4205</v>
      </c>
      <c r="D1411" s="502" t="s">
        <v>20</v>
      </c>
      <c r="E1411" s="256" t="s">
        <v>33</v>
      </c>
      <c r="F1411" s="503">
        <v>1970</v>
      </c>
      <c r="G1411" s="139"/>
      <c r="H1411" s="152"/>
      <c r="I1411" s="505"/>
      <c r="J1411" s="139"/>
    </row>
    <row r="1412" spans="1:10" ht="13.5" customHeight="1" x14ac:dyDescent="0.2">
      <c r="A1412" s="504">
        <v>1588</v>
      </c>
      <c r="B1412" s="139" t="s">
        <v>1308</v>
      </c>
      <c r="C1412" s="501" t="s">
        <v>4205</v>
      </c>
      <c r="D1412" s="502" t="s">
        <v>20</v>
      </c>
      <c r="E1412" s="256" t="s">
        <v>21</v>
      </c>
      <c r="F1412" s="503">
        <v>1954</v>
      </c>
      <c r="G1412" s="139"/>
      <c r="H1412" s="152"/>
      <c r="I1412" s="505"/>
      <c r="J1412" s="139"/>
    </row>
    <row r="1413" spans="1:10" ht="13.5" customHeight="1" x14ac:dyDescent="0.2">
      <c r="A1413" s="504">
        <v>1589</v>
      </c>
      <c r="B1413" s="139" t="s">
        <v>1309</v>
      </c>
      <c r="C1413" s="501" t="s">
        <v>4205</v>
      </c>
      <c r="D1413" s="502" t="s">
        <v>20</v>
      </c>
      <c r="E1413" s="256" t="s">
        <v>21</v>
      </c>
      <c r="F1413" s="503">
        <v>1955</v>
      </c>
      <c r="G1413" s="139"/>
      <c r="H1413" s="152"/>
      <c r="I1413" s="505"/>
      <c r="J1413" s="139"/>
    </row>
    <row r="1414" spans="1:10" ht="13.5" customHeight="1" x14ac:dyDescent="0.2">
      <c r="A1414" s="504">
        <v>1590</v>
      </c>
      <c r="B1414" s="139" t="s">
        <v>1310</v>
      </c>
      <c r="C1414" s="501" t="s">
        <v>4205</v>
      </c>
      <c r="D1414" s="502" t="s">
        <v>20</v>
      </c>
      <c r="E1414" s="256" t="s">
        <v>394</v>
      </c>
      <c r="F1414" s="503">
        <v>1977</v>
      </c>
      <c r="G1414" s="139"/>
      <c r="H1414" s="152"/>
      <c r="I1414" s="505"/>
      <c r="J1414" s="139"/>
    </row>
    <row r="1415" spans="1:10" ht="13.5" customHeight="1" x14ac:dyDescent="0.2">
      <c r="A1415" s="504">
        <v>1591</v>
      </c>
      <c r="B1415" s="139" t="s">
        <v>1311</v>
      </c>
      <c r="C1415" s="501" t="s">
        <v>4205</v>
      </c>
      <c r="D1415" s="502" t="s">
        <v>20</v>
      </c>
      <c r="E1415" s="256" t="s">
        <v>21</v>
      </c>
      <c r="F1415" s="503">
        <v>1960</v>
      </c>
      <c r="G1415" s="139"/>
      <c r="H1415" s="152"/>
      <c r="I1415" s="505"/>
      <c r="J1415" s="139"/>
    </row>
    <row r="1416" spans="1:10" ht="13.5" customHeight="1" x14ac:dyDescent="0.2">
      <c r="A1416" s="504">
        <v>1592</v>
      </c>
      <c r="B1416" s="139" t="s">
        <v>1312</v>
      </c>
      <c r="C1416" s="501" t="s">
        <v>4205</v>
      </c>
      <c r="D1416" s="502" t="s">
        <v>20</v>
      </c>
      <c r="E1416" s="256" t="s">
        <v>76</v>
      </c>
      <c r="F1416" s="503">
        <v>1977</v>
      </c>
      <c r="G1416" s="139"/>
      <c r="H1416" s="152"/>
      <c r="I1416" s="505"/>
      <c r="J1416" s="139"/>
    </row>
    <row r="1417" spans="1:10" ht="13.5" customHeight="1" x14ac:dyDescent="0.2">
      <c r="A1417" s="504">
        <v>1594</v>
      </c>
      <c r="B1417" s="139" t="s">
        <v>1313</v>
      </c>
      <c r="C1417" s="501" t="s">
        <v>4205</v>
      </c>
      <c r="D1417" s="502" t="s">
        <v>20</v>
      </c>
      <c r="E1417" s="256" t="s">
        <v>76</v>
      </c>
      <c r="F1417" s="503">
        <v>1977</v>
      </c>
      <c r="G1417" s="139"/>
      <c r="H1417" s="152"/>
      <c r="I1417" s="505"/>
      <c r="J1417" s="139"/>
    </row>
    <row r="1418" spans="1:10" ht="13.5" customHeight="1" x14ac:dyDescent="0.2">
      <c r="A1418" s="504">
        <v>1595</v>
      </c>
      <c r="B1418" s="139" t="s">
        <v>1314</v>
      </c>
      <c r="C1418" s="139" t="s">
        <v>357</v>
      </c>
      <c r="D1418" s="502" t="s">
        <v>20</v>
      </c>
      <c r="E1418" s="256" t="s">
        <v>76</v>
      </c>
      <c r="F1418" s="503">
        <v>1977</v>
      </c>
      <c r="G1418" s="139"/>
      <c r="H1418" s="152"/>
      <c r="I1418" s="505"/>
      <c r="J1418" s="139"/>
    </row>
    <row r="1419" spans="1:10" ht="13.5" customHeight="1" x14ac:dyDescent="0.2">
      <c r="A1419" s="504">
        <v>1597</v>
      </c>
      <c r="B1419" s="139" t="s">
        <v>1315</v>
      </c>
      <c r="C1419" s="501" t="s">
        <v>4205</v>
      </c>
      <c r="D1419" s="502" t="s">
        <v>20</v>
      </c>
      <c r="E1419" s="256" t="s">
        <v>76</v>
      </c>
      <c r="F1419" s="503">
        <v>1977</v>
      </c>
      <c r="G1419" s="139"/>
      <c r="H1419" s="152"/>
      <c r="I1419" s="505"/>
      <c r="J1419" s="139"/>
    </row>
    <row r="1420" spans="1:10" ht="13.5" customHeight="1" x14ac:dyDescent="0.2">
      <c r="A1420" s="504">
        <v>1598</v>
      </c>
      <c r="B1420" s="139" t="s">
        <v>1316</v>
      </c>
      <c r="C1420" s="139" t="s">
        <v>357</v>
      </c>
      <c r="D1420" s="502" t="s">
        <v>20</v>
      </c>
      <c r="E1420" s="256" t="s">
        <v>76</v>
      </c>
      <c r="F1420" s="503">
        <v>1977</v>
      </c>
      <c r="G1420" s="139"/>
      <c r="H1420" s="152"/>
      <c r="I1420" s="505"/>
      <c r="J1420" s="139"/>
    </row>
    <row r="1421" spans="1:10" ht="13.5" customHeight="1" x14ac:dyDescent="0.2">
      <c r="A1421" s="504">
        <v>1599</v>
      </c>
      <c r="B1421" s="139" t="s">
        <v>1317</v>
      </c>
      <c r="C1421" s="139" t="s">
        <v>4165</v>
      </c>
      <c r="D1421" s="502">
        <v>4</v>
      </c>
      <c r="E1421" s="256" t="s">
        <v>76</v>
      </c>
      <c r="F1421" s="503">
        <v>1979</v>
      </c>
      <c r="G1421" s="139"/>
      <c r="H1421" s="152"/>
      <c r="I1421" s="505">
        <v>1</v>
      </c>
      <c r="J1421" s="139"/>
    </row>
    <row r="1422" spans="1:10" ht="13.5" customHeight="1" x14ac:dyDescent="0.2">
      <c r="A1422" s="504">
        <v>1600</v>
      </c>
      <c r="B1422" s="139" t="s">
        <v>1318</v>
      </c>
      <c r="C1422" s="501" t="s">
        <v>4205</v>
      </c>
      <c r="D1422" s="502" t="s">
        <v>20</v>
      </c>
      <c r="E1422" s="256" t="s">
        <v>23</v>
      </c>
      <c r="F1422" s="503">
        <v>1974</v>
      </c>
      <c r="G1422" s="139"/>
      <c r="H1422" s="152"/>
      <c r="I1422" s="505"/>
      <c r="J1422" s="139"/>
    </row>
    <row r="1423" spans="1:10" ht="13.5" customHeight="1" x14ac:dyDescent="0.2">
      <c r="A1423" s="504">
        <v>1601</v>
      </c>
      <c r="B1423" s="139" t="s">
        <v>1319</v>
      </c>
      <c r="C1423" s="501" t="s">
        <v>4205</v>
      </c>
      <c r="D1423" s="502" t="s">
        <v>20</v>
      </c>
      <c r="E1423" s="256" t="s">
        <v>23</v>
      </c>
      <c r="F1423" s="503">
        <v>1973</v>
      </c>
      <c r="G1423" s="139"/>
      <c r="H1423" s="152"/>
      <c r="I1423" s="505"/>
      <c r="J1423" s="139"/>
    </row>
    <row r="1424" spans="1:10" ht="13.5" customHeight="1" x14ac:dyDescent="0.2">
      <c r="A1424" s="504">
        <v>1602</v>
      </c>
      <c r="B1424" s="139" t="s">
        <v>1320</v>
      </c>
      <c r="C1424" s="501" t="s">
        <v>4205</v>
      </c>
      <c r="D1424" s="502" t="s">
        <v>20</v>
      </c>
      <c r="E1424" s="256" t="s">
        <v>33</v>
      </c>
      <c r="F1424" s="503">
        <v>1968</v>
      </c>
      <c r="G1424" s="139"/>
      <c r="H1424" s="152"/>
      <c r="I1424" s="505"/>
      <c r="J1424" s="139"/>
    </row>
    <row r="1425" spans="1:10" ht="13.5" customHeight="1" x14ac:dyDescent="0.2">
      <c r="A1425" s="504">
        <v>1603</v>
      </c>
      <c r="B1425" s="139" t="s">
        <v>1321</v>
      </c>
      <c r="C1425" s="501" t="s">
        <v>4205</v>
      </c>
      <c r="D1425" s="502" t="s">
        <v>20</v>
      </c>
      <c r="E1425" s="256" t="s">
        <v>76</v>
      </c>
      <c r="F1425" s="503">
        <v>1979</v>
      </c>
      <c r="G1425" s="139"/>
      <c r="H1425" s="152"/>
      <c r="I1425" s="505"/>
      <c r="J1425" s="139"/>
    </row>
    <row r="1426" spans="1:10" ht="13.5" customHeight="1" x14ac:dyDescent="0.2">
      <c r="A1426" s="504">
        <v>1604</v>
      </c>
      <c r="B1426" s="139" t="s">
        <v>1322</v>
      </c>
      <c r="C1426" s="501" t="s">
        <v>4205</v>
      </c>
      <c r="D1426" s="502" t="s">
        <v>20</v>
      </c>
      <c r="E1426" s="256" t="s">
        <v>33</v>
      </c>
      <c r="F1426" s="503">
        <v>1963</v>
      </c>
      <c r="G1426" s="139"/>
      <c r="H1426" s="152"/>
      <c r="I1426" s="505"/>
      <c r="J1426" s="139"/>
    </row>
    <row r="1427" spans="1:10" ht="13.5" customHeight="1" x14ac:dyDescent="0.2">
      <c r="A1427" s="504">
        <v>1605</v>
      </c>
      <c r="B1427" s="139" t="s">
        <v>3759</v>
      </c>
      <c r="C1427" s="501" t="s">
        <v>4205</v>
      </c>
      <c r="D1427" s="502" t="s">
        <v>20</v>
      </c>
      <c r="E1427" s="256" t="s">
        <v>4234</v>
      </c>
      <c r="F1427" s="503">
        <v>1949</v>
      </c>
      <c r="G1427" s="139"/>
      <c r="H1427" s="152"/>
      <c r="I1427" s="505"/>
      <c r="J1427" s="139"/>
    </row>
    <row r="1428" spans="1:10" ht="13.5" customHeight="1" x14ac:dyDescent="0.2">
      <c r="A1428" s="504">
        <v>1606</v>
      </c>
      <c r="B1428" s="139" t="s">
        <v>1323</v>
      </c>
      <c r="C1428" s="501" t="s">
        <v>4205</v>
      </c>
      <c r="D1428" s="502" t="s">
        <v>20</v>
      </c>
      <c r="E1428" s="256" t="s">
        <v>33</v>
      </c>
      <c r="F1428" s="503">
        <v>1974</v>
      </c>
      <c r="G1428" s="139"/>
      <c r="H1428" s="152"/>
      <c r="I1428" s="505"/>
      <c r="J1428" s="139"/>
    </row>
    <row r="1429" spans="1:10" ht="13.5" customHeight="1" x14ac:dyDescent="0.2">
      <c r="A1429" s="504">
        <v>1607</v>
      </c>
      <c r="B1429" s="139" t="s">
        <v>1324</v>
      </c>
      <c r="C1429" s="501" t="s">
        <v>4205</v>
      </c>
      <c r="D1429" s="502" t="s">
        <v>20</v>
      </c>
      <c r="E1429" s="256" t="s">
        <v>76</v>
      </c>
      <c r="F1429" s="503">
        <v>1980</v>
      </c>
      <c r="G1429" s="139"/>
      <c r="H1429" s="152"/>
      <c r="I1429" s="505"/>
      <c r="J1429" s="139"/>
    </row>
    <row r="1430" spans="1:10" ht="13.5" customHeight="1" x14ac:dyDescent="0.2">
      <c r="A1430" s="504">
        <v>1608</v>
      </c>
      <c r="B1430" s="139" t="s">
        <v>1325</v>
      </c>
      <c r="C1430" s="501" t="s">
        <v>4205</v>
      </c>
      <c r="D1430" s="502" t="s">
        <v>20</v>
      </c>
      <c r="E1430" s="256" t="s">
        <v>76</v>
      </c>
      <c r="F1430" s="503">
        <v>1980</v>
      </c>
      <c r="G1430" s="139"/>
      <c r="H1430" s="152"/>
      <c r="I1430" s="505"/>
      <c r="J1430" s="139"/>
    </row>
    <row r="1431" spans="1:10" ht="13.5" customHeight="1" x14ac:dyDescent="0.2">
      <c r="A1431" s="504">
        <v>1609</v>
      </c>
      <c r="B1431" s="139" t="s">
        <v>1326</v>
      </c>
      <c r="C1431" s="501" t="s">
        <v>4205</v>
      </c>
      <c r="D1431" s="502" t="s">
        <v>20</v>
      </c>
      <c r="E1431" s="256" t="s">
        <v>76</v>
      </c>
      <c r="F1431" s="503">
        <v>1977</v>
      </c>
      <c r="G1431" s="139"/>
      <c r="H1431" s="152"/>
      <c r="I1431" s="505"/>
      <c r="J1431" s="139"/>
    </row>
    <row r="1432" spans="1:10" ht="13.5" customHeight="1" x14ac:dyDescent="0.2">
      <c r="A1432" s="504">
        <v>1610</v>
      </c>
      <c r="B1432" s="139" t="s">
        <v>1327</v>
      </c>
      <c r="C1432" s="501" t="s">
        <v>4205</v>
      </c>
      <c r="D1432" s="502" t="s">
        <v>20</v>
      </c>
      <c r="E1432" s="256" t="s">
        <v>76</v>
      </c>
      <c r="F1432" s="503">
        <v>1979</v>
      </c>
      <c r="G1432" s="139"/>
      <c r="H1432" s="152"/>
      <c r="I1432" s="505"/>
      <c r="J1432" s="139"/>
    </row>
    <row r="1433" spans="1:10" ht="13.5" customHeight="1" x14ac:dyDescent="0.2">
      <c r="A1433" s="504">
        <v>1611</v>
      </c>
      <c r="B1433" s="139" t="s">
        <v>1328</v>
      </c>
      <c r="C1433" s="501" t="s">
        <v>4205</v>
      </c>
      <c r="D1433" s="502" t="s">
        <v>20</v>
      </c>
      <c r="E1433" s="256" t="s">
        <v>394</v>
      </c>
      <c r="F1433" s="503">
        <v>1980</v>
      </c>
      <c r="G1433" s="139"/>
      <c r="H1433" s="152"/>
      <c r="I1433" s="505"/>
      <c r="J1433" s="139"/>
    </row>
    <row r="1434" spans="1:10" ht="13.5" customHeight="1" x14ac:dyDescent="0.2">
      <c r="A1434" s="504">
        <v>1612</v>
      </c>
      <c r="B1434" s="139" t="s">
        <v>1329</v>
      </c>
      <c r="C1434" s="139" t="s">
        <v>357</v>
      </c>
      <c r="D1434" s="502">
        <v>3</v>
      </c>
      <c r="E1434" s="256" t="s">
        <v>23</v>
      </c>
      <c r="F1434" s="503">
        <v>1972</v>
      </c>
      <c r="G1434" s="139"/>
      <c r="H1434" s="152"/>
      <c r="I1434" s="505">
        <v>1</v>
      </c>
      <c r="J1434" s="139"/>
    </row>
    <row r="1435" spans="1:10" ht="13.5" customHeight="1" x14ac:dyDescent="0.2">
      <c r="A1435" s="504">
        <v>1613</v>
      </c>
      <c r="B1435" s="139" t="s">
        <v>1330</v>
      </c>
      <c r="C1435" s="501" t="s">
        <v>4205</v>
      </c>
      <c r="D1435" s="502" t="s">
        <v>20</v>
      </c>
      <c r="E1435" s="256" t="s">
        <v>76</v>
      </c>
      <c r="F1435" s="503">
        <v>1980</v>
      </c>
      <c r="G1435" s="139"/>
      <c r="H1435" s="152"/>
      <c r="I1435" s="505"/>
      <c r="J1435" s="139"/>
    </row>
    <row r="1436" spans="1:10" ht="13.5" customHeight="1" x14ac:dyDescent="0.2">
      <c r="A1436" s="504">
        <v>1614</v>
      </c>
      <c r="B1436" s="139" t="s">
        <v>1331</v>
      </c>
      <c r="C1436" s="139" t="s">
        <v>107</v>
      </c>
      <c r="D1436" s="502" t="s">
        <v>20</v>
      </c>
      <c r="E1436" s="256" t="s">
        <v>23</v>
      </c>
      <c r="F1436" s="503">
        <v>1974</v>
      </c>
      <c r="G1436" s="139"/>
      <c r="H1436" s="152"/>
      <c r="I1436" s="505"/>
      <c r="J1436" s="139"/>
    </row>
    <row r="1437" spans="1:10" ht="13.5" customHeight="1" x14ac:dyDescent="0.2">
      <c r="A1437" s="504">
        <v>1615</v>
      </c>
      <c r="B1437" s="139" t="s">
        <v>1332</v>
      </c>
      <c r="C1437" s="501" t="s">
        <v>4205</v>
      </c>
      <c r="D1437" s="502" t="s">
        <v>20</v>
      </c>
      <c r="E1437" s="256" t="s">
        <v>76</v>
      </c>
      <c r="F1437" s="503">
        <v>1979</v>
      </c>
      <c r="G1437" s="139"/>
      <c r="H1437" s="152"/>
      <c r="I1437" s="505"/>
      <c r="J1437" s="139"/>
    </row>
    <row r="1438" spans="1:10" ht="13.5" customHeight="1" x14ac:dyDescent="0.2">
      <c r="A1438" s="504">
        <v>1616</v>
      </c>
      <c r="B1438" s="139" t="s">
        <v>1333</v>
      </c>
      <c r="C1438" s="501" t="s">
        <v>4205</v>
      </c>
      <c r="D1438" s="502" t="s">
        <v>20</v>
      </c>
      <c r="E1438" s="256" t="s">
        <v>76</v>
      </c>
      <c r="F1438" s="503">
        <v>1977</v>
      </c>
      <c r="G1438" s="139"/>
      <c r="H1438" s="152"/>
      <c r="I1438" s="505"/>
      <c r="J1438" s="139"/>
    </row>
    <row r="1439" spans="1:10" ht="13.5" customHeight="1" x14ac:dyDescent="0.2">
      <c r="A1439" s="504">
        <v>1617</v>
      </c>
      <c r="B1439" s="139" t="s">
        <v>1334</v>
      </c>
      <c r="C1439" s="501" t="s">
        <v>4205</v>
      </c>
      <c r="D1439" s="502" t="s">
        <v>20</v>
      </c>
      <c r="E1439" s="256" t="s">
        <v>23</v>
      </c>
      <c r="F1439" s="503">
        <v>1966</v>
      </c>
      <c r="G1439" s="139"/>
      <c r="H1439" s="152"/>
      <c r="I1439" s="505"/>
      <c r="J1439" s="139"/>
    </row>
    <row r="1440" spans="1:10" ht="13.5" customHeight="1" x14ac:dyDescent="0.2">
      <c r="A1440" s="504">
        <v>1618</v>
      </c>
      <c r="B1440" s="139" t="s">
        <v>1335</v>
      </c>
      <c r="C1440" s="501" t="s">
        <v>4205</v>
      </c>
      <c r="D1440" s="502" t="s">
        <v>20</v>
      </c>
      <c r="E1440" s="256" t="s">
        <v>23</v>
      </c>
      <c r="F1440" s="503">
        <v>1973</v>
      </c>
      <c r="G1440" s="139"/>
      <c r="H1440" s="152"/>
      <c r="I1440" s="505"/>
      <c r="J1440" s="139"/>
    </row>
    <row r="1441" spans="1:10" ht="13.5" customHeight="1" x14ac:dyDescent="0.2">
      <c r="A1441" s="504">
        <v>1619</v>
      </c>
      <c r="B1441" s="139" t="s">
        <v>1336</v>
      </c>
      <c r="C1441" s="501" t="s">
        <v>4205</v>
      </c>
      <c r="D1441" s="502" t="s">
        <v>20</v>
      </c>
      <c r="E1441" s="256" t="s">
        <v>23</v>
      </c>
      <c r="F1441" s="503">
        <v>1973</v>
      </c>
      <c r="G1441" s="139"/>
      <c r="H1441" s="152"/>
      <c r="I1441" s="505"/>
      <c r="J1441" s="139"/>
    </row>
    <row r="1442" spans="1:10" ht="13.5" customHeight="1" x14ac:dyDescent="0.2">
      <c r="A1442" s="504">
        <v>1620</v>
      </c>
      <c r="B1442" s="139" t="s">
        <v>1337</v>
      </c>
      <c r="C1442" s="501" t="s">
        <v>4205</v>
      </c>
      <c r="D1442" s="502" t="s">
        <v>20</v>
      </c>
      <c r="E1442" s="256" t="s">
        <v>23</v>
      </c>
      <c r="F1442" s="503">
        <v>1970</v>
      </c>
      <c r="G1442" s="139"/>
      <c r="H1442" s="152"/>
      <c r="I1442" s="505"/>
      <c r="J1442" s="139"/>
    </row>
    <row r="1443" spans="1:10" ht="13.5" customHeight="1" x14ac:dyDescent="0.2">
      <c r="A1443" s="504">
        <v>1621</v>
      </c>
      <c r="B1443" s="139" t="s">
        <v>1338</v>
      </c>
      <c r="C1443" s="139" t="s">
        <v>166</v>
      </c>
      <c r="D1443" s="502" t="s">
        <v>76</v>
      </c>
      <c r="E1443" s="256" t="s">
        <v>23</v>
      </c>
      <c r="F1443" s="503">
        <v>1970</v>
      </c>
      <c r="G1443" s="139"/>
      <c r="H1443" s="152"/>
      <c r="I1443" s="505">
        <v>1</v>
      </c>
      <c r="J1443" s="139"/>
    </row>
    <row r="1444" spans="1:10" ht="13.5" customHeight="1" x14ac:dyDescent="0.2">
      <c r="A1444" s="504">
        <v>1622</v>
      </c>
      <c r="B1444" s="139" t="s">
        <v>1339</v>
      </c>
      <c r="C1444" s="501" t="s">
        <v>4205</v>
      </c>
      <c r="D1444" s="502" t="s">
        <v>20</v>
      </c>
      <c r="E1444" s="256" t="s">
        <v>394</v>
      </c>
      <c r="F1444" s="503">
        <v>1976</v>
      </c>
      <c r="G1444" s="139"/>
      <c r="H1444" s="152"/>
      <c r="I1444" s="505"/>
      <c r="J1444" s="139"/>
    </row>
    <row r="1445" spans="1:10" ht="13.5" customHeight="1" x14ac:dyDescent="0.2">
      <c r="A1445" s="504">
        <v>1623</v>
      </c>
      <c r="B1445" s="139" t="s">
        <v>1340</v>
      </c>
      <c r="C1445" s="501" t="s">
        <v>4205</v>
      </c>
      <c r="D1445" s="502" t="s">
        <v>20</v>
      </c>
      <c r="E1445" s="256" t="s">
        <v>33</v>
      </c>
      <c r="F1445" s="503">
        <v>1974</v>
      </c>
      <c r="G1445" s="139"/>
      <c r="H1445" s="152"/>
      <c r="I1445" s="505"/>
      <c r="J1445" s="139"/>
    </row>
    <row r="1446" spans="1:10" ht="13.5" customHeight="1" x14ac:dyDescent="0.2">
      <c r="A1446" s="504">
        <v>1624</v>
      </c>
      <c r="B1446" s="139" t="s">
        <v>1341</v>
      </c>
      <c r="C1446" s="501" t="s">
        <v>4205</v>
      </c>
      <c r="D1446" s="502" t="s">
        <v>20</v>
      </c>
      <c r="E1446" s="256" t="s">
        <v>23</v>
      </c>
      <c r="F1446" s="503">
        <v>1975</v>
      </c>
      <c r="G1446" s="139"/>
      <c r="H1446" s="152"/>
      <c r="I1446" s="505"/>
      <c r="J1446" s="139"/>
    </row>
    <row r="1447" spans="1:10" ht="13.5" customHeight="1" x14ac:dyDescent="0.2">
      <c r="A1447" s="504">
        <v>1625</v>
      </c>
      <c r="B1447" s="139" t="s">
        <v>1342</v>
      </c>
      <c r="C1447" s="501" t="s">
        <v>4205</v>
      </c>
      <c r="D1447" s="502" t="s">
        <v>20</v>
      </c>
      <c r="E1447" s="256" t="s">
        <v>76</v>
      </c>
      <c r="F1447" s="503">
        <v>1980</v>
      </c>
      <c r="G1447" s="139"/>
      <c r="H1447" s="152"/>
      <c r="I1447" s="505"/>
      <c r="J1447" s="139"/>
    </row>
    <row r="1448" spans="1:10" ht="13.5" customHeight="1" x14ac:dyDescent="0.2">
      <c r="A1448" s="504">
        <v>1626</v>
      </c>
      <c r="B1448" s="139" t="s">
        <v>1343</v>
      </c>
      <c r="C1448" s="501" t="s">
        <v>4205</v>
      </c>
      <c r="D1448" s="502" t="s">
        <v>20</v>
      </c>
      <c r="E1448" s="256" t="s">
        <v>394</v>
      </c>
      <c r="F1448" s="503">
        <v>1978</v>
      </c>
      <c r="G1448" s="139"/>
      <c r="H1448" s="152"/>
      <c r="I1448" s="505"/>
      <c r="J1448" s="139"/>
    </row>
    <row r="1449" spans="1:10" ht="13.5" customHeight="1" x14ac:dyDescent="0.2">
      <c r="A1449" s="504">
        <v>1627</v>
      </c>
      <c r="B1449" s="139" t="s">
        <v>1344</v>
      </c>
      <c r="C1449" s="501" t="s">
        <v>4205</v>
      </c>
      <c r="D1449" s="502" t="s">
        <v>20</v>
      </c>
      <c r="E1449" s="256" t="s">
        <v>23</v>
      </c>
      <c r="F1449" s="503">
        <v>1973</v>
      </c>
      <c r="G1449" s="139"/>
      <c r="H1449" s="152"/>
      <c r="I1449" s="505"/>
      <c r="J1449" s="139"/>
    </row>
    <row r="1450" spans="1:10" ht="13.5" customHeight="1" x14ac:dyDescent="0.2">
      <c r="A1450" s="504">
        <v>1628</v>
      </c>
      <c r="B1450" s="139" t="s">
        <v>1345</v>
      </c>
      <c r="C1450" s="501" t="s">
        <v>4205</v>
      </c>
      <c r="D1450" s="502" t="s">
        <v>20</v>
      </c>
      <c r="E1450" s="256" t="s">
        <v>76</v>
      </c>
      <c r="F1450" s="503">
        <v>1980</v>
      </c>
      <c r="G1450" s="139"/>
      <c r="H1450" s="152"/>
      <c r="I1450" s="505"/>
      <c r="J1450" s="139"/>
    </row>
    <row r="1451" spans="1:10" ht="13.5" customHeight="1" x14ac:dyDescent="0.2">
      <c r="A1451" s="504">
        <v>1629</v>
      </c>
      <c r="B1451" s="139" t="s">
        <v>1346</v>
      </c>
      <c r="C1451" s="501" t="s">
        <v>4205</v>
      </c>
      <c r="D1451" s="502" t="s">
        <v>20</v>
      </c>
      <c r="E1451" s="256" t="s">
        <v>394</v>
      </c>
      <c r="F1451" s="503">
        <v>1977</v>
      </c>
      <c r="G1451" s="139"/>
      <c r="H1451" s="152"/>
      <c r="I1451" s="505"/>
      <c r="J1451" s="139"/>
    </row>
    <row r="1452" spans="1:10" ht="13.5" customHeight="1" x14ac:dyDescent="0.2">
      <c r="A1452" s="504">
        <v>1630</v>
      </c>
      <c r="B1452" s="139" t="s">
        <v>1347</v>
      </c>
      <c r="C1452" s="501" t="s">
        <v>4205</v>
      </c>
      <c r="D1452" s="502" t="s">
        <v>20</v>
      </c>
      <c r="E1452" s="256" t="s">
        <v>76</v>
      </c>
      <c r="F1452" s="503">
        <v>1978</v>
      </c>
      <c r="G1452" s="139"/>
      <c r="H1452" s="152"/>
      <c r="I1452" s="505"/>
      <c r="J1452" s="139"/>
    </row>
    <row r="1453" spans="1:10" ht="13.5" customHeight="1" x14ac:dyDescent="0.2">
      <c r="A1453" s="504">
        <v>1631</v>
      </c>
      <c r="B1453" s="139" t="s">
        <v>1348</v>
      </c>
      <c r="C1453" s="501" t="s">
        <v>4205</v>
      </c>
      <c r="D1453" s="502" t="s">
        <v>20</v>
      </c>
      <c r="E1453" s="256" t="s">
        <v>76</v>
      </c>
      <c r="F1453" s="503">
        <v>1981</v>
      </c>
      <c r="G1453" s="139"/>
      <c r="H1453" s="152"/>
      <c r="I1453" s="505"/>
      <c r="J1453" s="139"/>
    </row>
    <row r="1454" spans="1:10" ht="13.5" customHeight="1" x14ac:dyDescent="0.2">
      <c r="A1454" s="504">
        <v>1632</v>
      </c>
      <c r="B1454" s="139" t="s">
        <v>1349</v>
      </c>
      <c r="C1454" s="501" t="s">
        <v>4205</v>
      </c>
      <c r="D1454" s="502" t="s">
        <v>20</v>
      </c>
      <c r="E1454" s="256" t="s">
        <v>23</v>
      </c>
      <c r="F1454" s="503">
        <v>1974</v>
      </c>
      <c r="G1454" s="139"/>
      <c r="H1454" s="152"/>
      <c r="I1454" s="505"/>
      <c r="J1454" s="139"/>
    </row>
    <row r="1455" spans="1:10" ht="13.5" customHeight="1" x14ac:dyDescent="0.2">
      <c r="A1455" s="504">
        <v>1633</v>
      </c>
      <c r="B1455" s="139" t="s">
        <v>1350</v>
      </c>
      <c r="C1455" s="501" t="s">
        <v>4205</v>
      </c>
      <c r="D1455" s="502" t="s">
        <v>20</v>
      </c>
      <c r="E1455" s="256" t="s">
        <v>23</v>
      </c>
      <c r="F1455" s="503">
        <v>1971</v>
      </c>
      <c r="G1455" s="139"/>
      <c r="H1455" s="152"/>
      <c r="I1455" s="505"/>
      <c r="J1455" s="139"/>
    </row>
    <row r="1456" spans="1:10" ht="13.5" customHeight="1" x14ac:dyDescent="0.2">
      <c r="A1456" s="504">
        <v>1635</v>
      </c>
      <c r="B1456" s="139" t="s">
        <v>1351</v>
      </c>
      <c r="C1456" s="501" t="s">
        <v>4205</v>
      </c>
      <c r="D1456" s="502" t="s">
        <v>20</v>
      </c>
      <c r="E1456" s="256" t="s">
        <v>76</v>
      </c>
      <c r="F1456" s="503">
        <v>1977</v>
      </c>
      <c r="G1456" s="139"/>
      <c r="H1456" s="152"/>
      <c r="I1456" s="505"/>
      <c r="J1456" s="139"/>
    </row>
    <row r="1457" spans="1:10" ht="13.5" customHeight="1" x14ac:dyDescent="0.2">
      <c r="A1457" s="504">
        <v>1636</v>
      </c>
      <c r="B1457" s="139" t="s">
        <v>1352</v>
      </c>
      <c r="C1457" s="501" t="s">
        <v>4205</v>
      </c>
      <c r="D1457" s="502" t="s">
        <v>20</v>
      </c>
      <c r="E1457" s="256" t="s">
        <v>23</v>
      </c>
      <c r="F1457" s="503">
        <v>1970</v>
      </c>
      <c r="G1457" s="139"/>
      <c r="H1457" s="152"/>
      <c r="I1457" s="505"/>
      <c r="J1457" s="139"/>
    </row>
    <row r="1458" spans="1:10" ht="13.5" customHeight="1" x14ac:dyDescent="0.2">
      <c r="A1458" s="504">
        <v>1637</v>
      </c>
      <c r="B1458" s="139" t="s">
        <v>1353</v>
      </c>
      <c r="C1458" s="501" t="s">
        <v>4205</v>
      </c>
      <c r="D1458" s="502" t="s">
        <v>20</v>
      </c>
      <c r="E1458" s="256" t="s">
        <v>76</v>
      </c>
      <c r="F1458" s="503">
        <v>1978</v>
      </c>
      <c r="G1458" s="139"/>
      <c r="H1458" s="152"/>
      <c r="I1458" s="505"/>
      <c r="J1458" s="139"/>
    </row>
    <row r="1459" spans="1:10" ht="13.5" customHeight="1" x14ac:dyDescent="0.2">
      <c r="A1459" s="504">
        <v>1638</v>
      </c>
      <c r="B1459" s="139" t="s">
        <v>1354</v>
      </c>
      <c r="C1459" s="501" t="s">
        <v>4205</v>
      </c>
      <c r="D1459" s="502" t="s">
        <v>20</v>
      </c>
      <c r="E1459" s="256" t="s">
        <v>33</v>
      </c>
      <c r="F1459" s="503">
        <v>1975</v>
      </c>
      <c r="G1459" s="139"/>
      <c r="H1459" s="152"/>
      <c r="I1459" s="505"/>
      <c r="J1459" s="139"/>
    </row>
    <row r="1460" spans="1:10" ht="13.5" customHeight="1" x14ac:dyDescent="0.2">
      <c r="A1460" s="504">
        <v>1639</v>
      </c>
      <c r="B1460" s="139" t="s">
        <v>1355</v>
      </c>
      <c r="C1460" s="501" t="s">
        <v>4205</v>
      </c>
      <c r="D1460" s="502" t="s">
        <v>20</v>
      </c>
      <c r="E1460" s="256" t="s">
        <v>76</v>
      </c>
      <c r="F1460" s="503">
        <v>1977</v>
      </c>
      <c r="G1460" s="139"/>
      <c r="H1460" s="152"/>
      <c r="I1460" s="505"/>
      <c r="J1460" s="139"/>
    </row>
    <row r="1461" spans="1:10" ht="13.5" customHeight="1" x14ac:dyDescent="0.2">
      <c r="A1461" s="504">
        <v>1640</v>
      </c>
      <c r="B1461" s="139" t="s">
        <v>1356</v>
      </c>
      <c r="C1461" s="501" t="s">
        <v>4205</v>
      </c>
      <c r="D1461" s="502" t="s">
        <v>20</v>
      </c>
      <c r="E1461" s="256" t="s">
        <v>76</v>
      </c>
      <c r="F1461" s="503">
        <v>1977</v>
      </c>
      <c r="G1461" s="139"/>
      <c r="H1461" s="152"/>
      <c r="I1461" s="505"/>
      <c r="J1461" s="139"/>
    </row>
    <row r="1462" spans="1:10" ht="13.5" customHeight="1" x14ac:dyDescent="0.2">
      <c r="A1462" s="504">
        <v>1641</v>
      </c>
      <c r="B1462" s="139" t="s">
        <v>1357</v>
      </c>
      <c r="C1462" s="501" t="s">
        <v>4205</v>
      </c>
      <c r="D1462" s="502" t="s">
        <v>20</v>
      </c>
      <c r="E1462" s="256" t="s">
        <v>76</v>
      </c>
      <c r="F1462" s="503">
        <v>1979</v>
      </c>
      <c r="G1462" s="139"/>
      <c r="H1462" s="152"/>
      <c r="I1462" s="505"/>
      <c r="J1462" s="139"/>
    </row>
    <row r="1463" spans="1:10" ht="13.5" customHeight="1" x14ac:dyDescent="0.2">
      <c r="A1463" s="504">
        <v>1642</v>
      </c>
      <c r="B1463" s="139" t="s">
        <v>1358</v>
      </c>
      <c r="C1463" s="501" t="s">
        <v>4205</v>
      </c>
      <c r="D1463" s="502" t="s">
        <v>20</v>
      </c>
      <c r="E1463" s="256" t="s">
        <v>394</v>
      </c>
      <c r="F1463" s="503">
        <v>1977</v>
      </c>
      <c r="G1463" s="139"/>
      <c r="H1463" s="152"/>
      <c r="I1463" s="505"/>
      <c r="J1463" s="139"/>
    </row>
    <row r="1464" spans="1:10" ht="13.5" customHeight="1" x14ac:dyDescent="0.2">
      <c r="A1464" s="504">
        <v>1643</v>
      </c>
      <c r="B1464" s="139" t="s">
        <v>1359</v>
      </c>
      <c r="C1464" s="501" t="s">
        <v>4205</v>
      </c>
      <c r="D1464" s="502" t="s">
        <v>20</v>
      </c>
      <c r="E1464" s="256" t="s">
        <v>394</v>
      </c>
      <c r="F1464" s="503">
        <v>1983</v>
      </c>
      <c r="G1464" s="139"/>
      <c r="H1464" s="152"/>
      <c r="I1464" s="505"/>
      <c r="J1464" s="139"/>
    </row>
    <row r="1465" spans="1:10" ht="13.5" customHeight="1" x14ac:dyDescent="0.2">
      <c r="A1465" s="504">
        <v>1644</v>
      </c>
      <c r="B1465" s="139" t="s">
        <v>1360</v>
      </c>
      <c r="C1465" s="501" t="s">
        <v>4205</v>
      </c>
      <c r="D1465" s="502" t="s">
        <v>20</v>
      </c>
      <c r="E1465" s="256" t="s">
        <v>76</v>
      </c>
      <c r="F1465" s="503">
        <v>1978</v>
      </c>
      <c r="G1465" s="139"/>
      <c r="H1465" s="152"/>
      <c r="I1465" s="505"/>
      <c r="J1465" s="139"/>
    </row>
    <row r="1466" spans="1:10" ht="13.5" customHeight="1" x14ac:dyDescent="0.2">
      <c r="A1466" s="504">
        <v>1645</v>
      </c>
      <c r="B1466" s="139" t="s">
        <v>1361</v>
      </c>
      <c r="C1466" s="501" t="s">
        <v>4205</v>
      </c>
      <c r="D1466" s="502" t="s">
        <v>20</v>
      </c>
      <c r="E1466" s="256" t="s">
        <v>76</v>
      </c>
      <c r="F1466" s="503">
        <v>1976</v>
      </c>
      <c r="G1466" s="139"/>
      <c r="H1466" s="152"/>
      <c r="I1466" s="505"/>
      <c r="J1466" s="139"/>
    </row>
    <row r="1467" spans="1:10" ht="13.5" customHeight="1" x14ac:dyDescent="0.2">
      <c r="A1467" s="504">
        <v>1646</v>
      </c>
      <c r="B1467" s="139" t="s">
        <v>1362</v>
      </c>
      <c r="C1467" s="501" t="s">
        <v>4205</v>
      </c>
      <c r="D1467" s="502" t="s">
        <v>20</v>
      </c>
      <c r="E1467" s="256" t="s">
        <v>33</v>
      </c>
      <c r="F1467" s="503">
        <v>1971</v>
      </c>
      <c r="G1467" s="139"/>
      <c r="H1467" s="152"/>
      <c r="I1467" s="505"/>
      <c r="J1467" s="139"/>
    </row>
    <row r="1468" spans="1:10" ht="13.5" customHeight="1" x14ac:dyDescent="0.2">
      <c r="A1468" s="504">
        <v>1647</v>
      </c>
      <c r="B1468" s="139" t="s">
        <v>1363</v>
      </c>
      <c r="C1468" s="501" t="s">
        <v>4205</v>
      </c>
      <c r="D1468" s="502" t="s">
        <v>20</v>
      </c>
      <c r="E1468" s="256" t="s">
        <v>23</v>
      </c>
      <c r="F1468" s="503">
        <v>1970</v>
      </c>
      <c r="G1468" s="139"/>
      <c r="H1468" s="152"/>
      <c r="I1468" s="505"/>
      <c r="J1468" s="139"/>
    </row>
    <row r="1469" spans="1:10" ht="13.5" customHeight="1" x14ac:dyDescent="0.2">
      <c r="A1469" s="504">
        <v>1648</v>
      </c>
      <c r="B1469" s="139" t="s">
        <v>1364</v>
      </c>
      <c r="C1469" s="501" t="s">
        <v>4205</v>
      </c>
      <c r="D1469" s="502" t="s">
        <v>20</v>
      </c>
      <c r="E1469" s="256" t="s">
        <v>23</v>
      </c>
      <c r="F1469" s="503">
        <v>1971</v>
      </c>
      <c r="G1469" s="139"/>
      <c r="H1469" s="152"/>
      <c r="I1469" s="505"/>
      <c r="J1469" s="139"/>
    </row>
    <row r="1470" spans="1:10" ht="13.5" customHeight="1" x14ac:dyDescent="0.2">
      <c r="A1470" s="504">
        <v>1649</v>
      </c>
      <c r="B1470" s="139" t="s">
        <v>1365</v>
      </c>
      <c r="C1470" s="501" t="s">
        <v>4205</v>
      </c>
      <c r="D1470" s="502" t="s">
        <v>20</v>
      </c>
      <c r="E1470" s="256" t="s">
        <v>76</v>
      </c>
      <c r="F1470" s="503">
        <v>1981</v>
      </c>
      <c r="G1470" s="139"/>
      <c r="H1470" s="152"/>
      <c r="I1470" s="505"/>
      <c r="J1470" s="139"/>
    </row>
    <row r="1471" spans="1:10" ht="13.5" customHeight="1" x14ac:dyDescent="0.2">
      <c r="A1471" s="504">
        <v>1650</v>
      </c>
      <c r="B1471" s="139" t="s">
        <v>1366</v>
      </c>
      <c r="C1471" s="139" t="s">
        <v>3443</v>
      </c>
      <c r="D1471" s="502">
        <v>2</v>
      </c>
      <c r="E1471" s="256" t="s">
        <v>23</v>
      </c>
      <c r="F1471" s="503">
        <v>1965</v>
      </c>
      <c r="G1471" s="139"/>
      <c r="H1471" s="152"/>
      <c r="I1471" s="505">
        <v>1</v>
      </c>
      <c r="J1471" s="139"/>
    </row>
    <row r="1472" spans="1:10" ht="13.5" customHeight="1" x14ac:dyDescent="0.2">
      <c r="A1472" s="504">
        <v>1651</v>
      </c>
      <c r="B1472" s="139" t="s">
        <v>1367</v>
      </c>
      <c r="C1472" s="501" t="s">
        <v>4205</v>
      </c>
      <c r="D1472" s="502" t="s">
        <v>20</v>
      </c>
      <c r="E1472" s="256" t="s">
        <v>33</v>
      </c>
      <c r="F1472" s="503">
        <v>1967</v>
      </c>
      <c r="G1472" s="139"/>
      <c r="H1472" s="152"/>
      <c r="I1472" s="505"/>
      <c r="J1472" s="139"/>
    </row>
    <row r="1473" spans="1:10" ht="13.5" customHeight="1" x14ac:dyDescent="0.2">
      <c r="A1473" s="504">
        <v>1652</v>
      </c>
      <c r="B1473" s="139" t="s">
        <v>1368</v>
      </c>
      <c r="C1473" s="139" t="s">
        <v>4085</v>
      </c>
      <c r="D1473" s="502">
        <v>5</v>
      </c>
      <c r="E1473" s="256" t="s">
        <v>23</v>
      </c>
      <c r="F1473" s="503">
        <v>1966</v>
      </c>
      <c r="G1473" s="139"/>
      <c r="H1473" s="152"/>
      <c r="I1473" s="505"/>
      <c r="J1473" s="139"/>
    </row>
    <row r="1474" spans="1:10" ht="13.5" customHeight="1" x14ac:dyDescent="0.2">
      <c r="A1474" s="504">
        <v>1653</v>
      </c>
      <c r="B1474" s="139" t="s">
        <v>1369</v>
      </c>
      <c r="C1474" s="139" t="s">
        <v>4082</v>
      </c>
      <c r="D1474" s="502">
        <v>2</v>
      </c>
      <c r="E1474" s="256" t="s">
        <v>21</v>
      </c>
      <c r="F1474" s="503">
        <v>1954</v>
      </c>
      <c r="G1474" s="139"/>
      <c r="H1474" s="498"/>
      <c r="I1474" s="505">
        <v>1</v>
      </c>
      <c r="J1474" s="139"/>
    </row>
    <row r="1475" spans="1:10" ht="13.5" customHeight="1" x14ac:dyDescent="0.2">
      <c r="A1475" s="504">
        <v>1654</v>
      </c>
      <c r="B1475" s="139" t="s">
        <v>1370</v>
      </c>
      <c r="C1475" s="139" t="s">
        <v>4085</v>
      </c>
      <c r="D1475" s="502">
        <v>2</v>
      </c>
      <c r="E1475" s="256" t="s">
        <v>23</v>
      </c>
      <c r="F1475" s="503">
        <v>1968</v>
      </c>
      <c r="G1475" s="139"/>
      <c r="H1475" s="152"/>
      <c r="I1475" s="505">
        <v>1</v>
      </c>
      <c r="J1475" s="139"/>
    </row>
    <row r="1476" spans="1:10" ht="13.5" customHeight="1" x14ac:dyDescent="0.2">
      <c r="A1476" s="504">
        <v>1655</v>
      </c>
      <c r="B1476" s="139" t="s">
        <v>1371</v>
      </c>
      <c r="C1476" s="501" t="s">
        <v>4205</v>
      </c>
      <c r="D1476" s="502" t="s">
        <v>20</v>
      </c>
      <c r="E1476" s="256" t="s">
        <v>23</v>
      </c>
      <c r="F1476" s="503">
        <v>1974</v>
      </c>
      <c r="G1476" s="139"/>
      <c r="H1476" s="152"/>
      <c r="I1476" s="505"/>
      <c r="J1476" s="139"/>
    </row>
    <row r="1477" spans="1:10" ht="13.5" customHeight="1" x14ac:dyDescent="0.2">
      <c r="A1477" s="504">
        <v>1656</v>
      </c>
      <c r="B1477" s="139" t="s">
        <v>1372</v>
      </c>
      <c r="C1477" s="501" t="s">
        <v>4205</v>
      </c>
      <c r="D1477" s="502" t="s">
        <v>20</v>
      </c>
      <c r="E1477" s="256" t="s">
        <v>23</v>
      </c>
      <c r="F1477" s="503">
        <v>1966</v>
      </c>
      <c r="G1477" s="139"/>
      <c r="H1477" s="152"/>
      <c r="I1477" s="505"/>
      <c r="J1477" s="139"/>
    </row>
    <row r="1478" spans="1:10" ht="13.5" customHeight="1" x14ac:dyDescent="0.2">
      <c r="A1478" s="504">
        <v>1657</v>
      </c>
      <c r="B1478" s="139" t="s">
        <v>1373</v>
      </c>
      <c r="C1478" s="501" t="s">
        <v>4205</v>
      </c>
      <c r="D1478" s="502" t="s">
        <v>20</v>
      </c>
      <c r="E1478" s="256" t="s">
        <v>21</v>
      </c>
      <c r="F1478" s="503">
        <v>1955</v>
      </c>
      <c r="G1478" s="139"/>
      <c r="H1478" s="152"/>
      <c r="I1478" s="505"/>
      <c r="J1478" s="139"/>
    </row>
    <row r="1479" spans="1:10" ht="13.5" customHeight="1" x14ac:dyDescent="0.2">
      <c r="A1479" s="504">
        <v>1658</v>
      </c>
      <c r="B1479" s="139" t="s">
        <v>1374</v>
      </c>
      <c r="C1479" s="501" t="s">
        <v>4205</v>
      </c>
      <c r="D1479" s="502" t="s">
        <v>20</v>
      </c>
      <c r="E1479" s="256" t="s">
        <v>23</v>
      </c>
      <c r="F1479" s="503">
        <v>1965</v>
      </c>
      <c r="G1479" s="139"/>
      <c r="H1479" s="152"/>
      <c r="I1479" s="505"/>
      <c r="J1479" s="139"/>
    </row>
    <row r="1480" spans="1:10" ht="13.5" customHeight="1" x14ac:dyDescent="0.2">
      <c r="A1480" s="504">
        <v>1659</v>
      </c>
      <c r="B1480" s="139" t="s">
        <v>1375</v>
      </c>
      <c r="C1480" s="139" t="s">
        <v>3550</v>
      </c>
      <c r="D1480" s="502">
        <v>4</v>
      </c>
      <c r="E1480" s="256" t="s">
        <v>21</v>
      </c>
      <c r="F1480" s="503">
        <v>1956</v>
      </c>
      <c r="G1480" s="152"/>
      <c r="H1480" s="498"/>
      <c r="I1480" s="505">
        <v>1</v>
      </c>
      <c r="J1480" s="139"/>
    </row>
    <row r="1481" spans="1:10" ht="13.5" customHeight="1" x14ac:dyDescent="0.2">
      <c r="A1481" s="504">
        <v>1660</v>
      </c>
      <c r="B1481" s="139" t="s">
        <v>1376</v>
      </c>
      <c r="C1481" s="139" t="s">
        <v>3550</v>
      </c>
      <c r="D1481" s="502">
        <v>5</v>
      </c>
      <c r="E1481" s="256" t="s">
        <v>4234</v>
      </c>
      <c r="F1481" s="503">
        <v>1957</v>
      </c>
      <c r="G1481" s="139"/>
      <c r="H1481" s="152"/>
      <c r="I1481" s="505">
        <v>1</v>
      </c>
      <c r="J1481" s="139"/>
    </row>
    <row r="1482" spans="1:10" ht="13.5" customHeight="1" x14ac:dyDescent="0.2">
      <c r="A1482" s="504">
        <v>1661</v>
      </c>
      <c r="B1482" s="139" t="s">
        <v>1377</v>
      </c>
      <c r="C1482" s="501" t="s">
        <v>4205</v>
      </c>
      <c r="D1482" s="502" t="s">
        <v>20</v>
      </c>
      <c r="E1482" s="256" t="s">
        <v>76</v>
      </c>
      <c r="F1482" s="503">
        <v>1984</v>
      </c>
      <c r="G1482" s="139"/>
      <c r="H1482" s="152"/>
      <c r="I1482" s="505"/>
      <c r="J1482" s="139"/>
    </row>
    <row r="1483" spans="1:10" ht="13.5" customHeight="1" x14ac:dyDescent="0.2">
      <c r="A1483" s="504">
        <v>1662</v>
      </c>
      <c r="B1483" s="139" t="s">
        <v>1378</v>
      </c>
      <c r="C1483" s="501" t="s">
        <v>4205</v>
      </c>
      <c r="D1483" s="502" t="s">
        <v>20</v>
      </c>
      <c r="E1483" s="256" t="s">
        <v>23</v>
      </c>
      <c r="F1483" s="503">
        <v>1968</v>
      </c>
      <c r="G1483" s="139"/>
      <c r="H1483" s="152"/>
      <c r="I1483" s="505"/>
      <c r="J1483" s="139"/>
    </row>
    <row r="1484" spans="1:10" ht="13.5" customHeight="1" x14ac:dyDescent="0.2">
      <c r="A1484" s="504">
        <v>1663</v>
      </c>
      <c r="B1484" s="139" t="s">
        <v>1379</v>
      </c>
      <c r="C1484" s="501" t="s">
        <v>4205</v>
      </c>
      <c r="D1484" s="502" t="s">
        <v>20</v>
      </c>
      <c r="E1484" s="256" t="s">
        <v>23</v>
      </c>
      <c r="F1484" s="503">
        <v>1965</v>
      </c>
      <c r="G1484" s="139"/>
      <c r="H1484" s="152"/>
      <c r="I1484" s="505"/>
      <c r="J1484" s="139"/>
    </row>
    <row r="1485" spans="1:10" ht="13.5" customHeight="1" x14ac:dyDescent="0.2">
      <c r="A1485" s="504">
        <v>1664</v>
      </c>
      <c r="B1485" s="139" t="s">
        <v>1380</v>
      </c>
      <c r="C1485" s="501" t="s">
        <v>4205</v>
      </c>
      <c r="D1485" s="502" t="s">
        <v>20</v>
      </c>
      <c r="E1485" s="256" t="s">
        <v>23</v>
      </c>
      <c r="F1485" s="503">
        <v>1963</v>
      </c>
      <c r="G1485" s="139"/>
      <c r="H1485" s="152"/>
      <c r="I1485" s="505"/>
      <c r="J1485" s="139"/>
    </row>
    <row r="1486" spans="1:10" ht="13.5" customHeight="1" x14ac:dyDescent="0.2">
      <c r="A1486" s="504">
        <v>1665</v>
      </c>
      <c r="B1486" s="139" t="s">
        <v>1381</v>
      </c>
      <c r="C1486" s="501" t="s">
        <v>4205</v>
      </c>
      <c r="D1486" s="502" t="s">
        <v>20</v>
      </c>
      <c r="E1486" s="256" t="s">
        <v>23</v>
      </c>
      <c r="F1486" s="503">
        <v>1973</v>
      </c>
      <c r="G1486" s="139"/>
      <c r="H1486" s="152"/>
      <c r="I1486" s="505"/>
      <c r="J1486" s="139"/>
    </row>
    <row r="1487" spans="1:10" ht="13.5" customHeight="1" x14ac:dyDescent="0.2">
      <c r="A1487" s="504">
        <v>1666</v>
      </c>
      <c r="B1487" s="139" t="s">
        <v>1382</v>
      </c>
      <c r="C1487" s="501" t="s">
        <v>4205</v>
      </c>
      <c r="D1487" s="502" t="s">
        <v>20</v>
      </c>
      <c r="E1487" s="256" t="s">
        <v>76</v>
      </c>
      <c r="F1487" s="503">
        <v>1977</v>
      </c>
      <c r="G1487" s="139"/>
      <c r="H1487" s="152"/>
      <c r="I1487" s="505"/>
      <c r="J1487" s="139"/>
    </row>
    <row r="1488" spans="1:10" ht="13.5" customHeight="1" x14ac:dyDescent="0.2">
      <c r="A1488" s="504">
        <v>1667</v>
      </c>
      <c r="B1488" s="139" t="s">
        <v>1383</v>
      </c>
      <c r="C1488" s="501" t="s">
        <v>4205</v>
      </c>
      <c r="D1488" s="502" t="s">
        <v>20</v>
      </c>
      <c r="E1488" s="256" t="s">
        <v>21</v>
      </c>
      <c r="F1488" s="503">
        <v>1959</v>
      </c>
      <c r="G1488" s="139"/>
      <c r="H1488" s="152"/>
      <c r="I1488" s="505"/>
      <c r="J1488" s="139"/>
    </row>
    <row r="1489" spans="1:10" ht="13.5" customHeight="1" x14ac:dyDescent="0.2">
      <c r="A1489" s="504">
        <v>1668</v>
      </c>
      <c r="B1489" s="139" t="s">
        <v>1384</v>
      </c>
      <c r="C1489" s="501" t="s">
        <v>4205</v>
      </c>
      <c r="D1489" s="502" t="s">
        <v>20</v>
      </c>
      <c r="E1489" s="256" t="s">
        <v>76</v>
      </c>
      <c r="F1489" s="503">
        <v>1980</v>
      </c>
      <c r="G1489" s="139"/>
      <c r="H1489" s="152"/>
      <c r="I1489" s="505"/>
      <c r="J1489" s="139"/>
    </row>
    <row r="1490" spans="1:10" ht="13.5" customHeight="1" x14ac:dyDescent="0.2">
      <c r="A1490" s="504">
        <v>1669</v>
      </c>
      <c r="B1490" s="139" t="s">
        <v>1385</v>
      </c>
      <c r="C1490" s="501" t="s">
        <v>4205</v>
      </c>
      <c r="D1490" s="502" t="s">
        <v>20</v>
      </c>
      <c r="E1490" s="256" t="s">
        <v>33</v>
      </c>
      <c r="F1490" s="503">
        <v>1975</v>
      </c>
      <c r="G1490" s="139"/>
      <c r="H1490" s="152"/>
      <c r="I1490" s="505"/>
      <c r="J1490" s="139"/>
    </row>
    <row r="1491" spans="1:10" ht="13.5" customHeight="1" x14ac:dyDescent="0.2">
      <c r="A1491" s="504">
        <v>1670</v>
      </c>
      <c r="B1491" s="139" t="s">
        <v>1386</v>
      </c>
      <c r="C1491" s="139" t="s">
        <v>4082</v>
      </c>
      <c r="D1491" s="502" t="s">
        <v>20</v>
      </c>
      <c r="E1491" s="256" t="s">
        <v>21</v>
      </c>
      <c r="F1491" s="503">
        <v>1955</v>
      </c>
      <c r="G1491" s="139"/>
      <c r="H1491" s="152"/>
      <c r="I1491" s="505"/>
      <c r="J1491" s="139"/>
    </row>
    <row r="1492" spans="1:10" ht="13.5" customHeight="1" x14ac:dyDescent="0.2">
      <c r="A1492" s="504">
        <v>1671</v>
      </c>
      <c r="B1492" s="139" t="s">
        <v>1387</v>
      </c>
      <c r="C1492" s="501" t="s">
        <v>4205</v>
      </c>
      <c r="D1492" s="502" t="s">
        <v>20</v>
      </c>
      <c r="E1492" s="256" t="s">
        <v>33</v>
      </c>
      <c r="F1492" s="503">
        <v>1963</v>
      </c>
      <c r="G1492" s="139"/>
      <c r="H1492" s="152"/>
      <c r="I1492" s="505"/>
      <c r="J1492" s="139"/>
    </row>
    <row r="1493" spans="1:10" ht="13.5" customHeight="1" x14ac:dyDescent="0.2">
      <c r="A1493" s="504">
        <v>1672</v>
      </c>
      <c r="B1493" s="139" t="s">
        <v>1388</v>
      </c>
      <c r="C1493" s="501" t="s">
        <v>4205</v>
      </c>
      <c r="D1493" s="502" t="s">
        <v>20</v>
      </c>
      <c r="E1493" s="256" t="s">
        <v>23</v>
      </c>
      <c r="F1493" s="503">
        <v>1970</v>
      </c>
      <c r="G1493" s="139"/>
      <c r="H1493" s="152"/>
      <c r="I1493" s="505"/>
      <c r="J1493" s="139"/>
    </row>
    <row r="1494" spans="1:10" ht="13.5" customHeight="1" x14ac:dyDescent="0.2">
      <c r="A1494" s="504">
        <v>1673</v>
      </c>
      <c r="B1494" s="139" t="s">
        <v>1389</v>
      </c>
      <c r="C1494" s="501" t="s">
        <v>4205</v>
      </c>
      <c r="D1494" s="502" t="s">
        <v>20</v>
      </c>
      <c r="E1494" s="256" t="s">
        <v>21</v>
      </c>
      <c r="F1494" s="503">
        <v>1960</v>
      </c>
      <c r="G1494" s="139"/>
      <c r="H1494" s="152"/>
      <c r="I1494" s="505"/>
      <c r="J1494" s="139"/>
    </row>
    <row r="1495" spans="1:10" ht="13.5" customHeight="1" x14ac:dyDescent="0.2">
      <c r="A1495" s="504">
        <v>1674</v>
      </c>
      <c r="B1495" s="139" t="s">
        <v>1390</v>
      </c>
      <c r="C1495" s="501" t="s">
        <v>4205</v>
      </c>
      <c r="D1495" s="502" t="s">
        <v>20</v>
      </c>
      <c r="E1495" s="256" t="s">
        <v>21</v>
      </c>
      <c r="F1495" s="503">
        <v>1959</v>
      </c>
      <c r="G1495" s="139"/>
      <c r="H1495" s="152"/>
      <c r="I1495" s="505"/>
      <c r="J1495" s="139"/>
    </row>
    <row r="1496" spans="1:10" ht="13.5" customHeight="1" x14ac:dyDescent="0.2">
      <c r="A1496" s="504">
        <v>1675</v>
      </c>
      <c r="B1496" s="139" t="s">
        <v>1391</v>
      </c>
      <c r="C1496" s="501" t="s">
        <v>4205</v>
      </c>
      <c r="D1496" s="502" t="s">
        <v>20</v>
      </c>
      <c r="E1496" s="256" t="s">
        <v>23</v>
      </c>
      <c r="F1496" s="503">
        <v>1965</v>
      </c>
      <c r="G1496" s="139"/>
      <c r="H1496" s="152"/>
      <c r="I1496" s="505"/>
      <c r="J1496" s="139"/>
    </row>
    <row r="1497" spans="1:10" ht="13.5" customHeight="1" x14ac:dyDescent="0.2">
      <c r="A1497" s="504">
        <v>1676</v>
      </c>
      <c r="B1497" s="139" t="s">
        <v>1392</v>
      </c>
      <c r="C1497" s="501" t="s">
        <v>4205</v>
      </c>
      <c r="D1497" s="502" t="s">
        <v>20</v>
      </c>
      <c r="E1497" s="256" t="s">
        <v>23</v>
      </c>
      <c r="F1497" s="503">
        <v>1966</v>
      </c>
      <c r="G1497" s="139"/>
      <c r="H1497" s="152"/>
      <c r="I1497" s="505"/>
      <c r="J1497" s="139"/>
    </row>
    <row r="1498" spans="1:10" ht="13.5" customHeight="1" x14ac:dyDescent="0.2">
      <c r="A1498" s="504">
        <v>1677</v>
      </c>
      <c r="B1498" s="139" t="s">
        <v>1393</v>
      </c>
      <c r="C1498" s="501" t="s">
        <v>4205</v>
      </c>
      <c r="D1498" s="502" t="s">
        <v>20</v>
      </c>
      <c r="E1498" s="256" t="s">
        <v>23</v>
      </c>
      <c r="F1498" s="503">
        <v>1975</v>
      </c>
      <c r="G1498" s="139"/>
      <c r="H1498" s="152"/>
      <c r="I1498" s="505"/>
      <c r="J1498" s="139"/>
    </row>
    <row r="1499" spans="1:10" ht="13.5" customHeight="1" x14ac:dyDescent="0.2">
      <c r="A1499" s="504">
        <v>1679</v>
      </c>
      <c r="B1499" s="139" t="s">
        <v>1394</v>
      </c>
      <c r="C1499" s="501" t="s">
        <v>4205</v>
      </c>
      <c r="D1499" s="502" t="s">
        <v>20</v>
      </c>
      <c r="E1499" s="256" t="s">
        <v>33</v>
      </c>
      <c r="F1499" s="503">
        <v>1974</v>
      </c>
      <c r="G1499" s="139"/>
      <c r="H1499" s="152"/>
      <c r="I1499" s="505"/>
      <c r="J1499" s="139"/>
    </row>
    <row r="1500" spans="1:10" ht="13.5" customHeight="1" x14ac:dyDescent="0.2">
      <c r="A1500" s="504">
        <v>1680</v>
      </c>
      <c r="B1500" s="139" t="s">
        <v>1395</v>
      </c>
      <c r="C1500" s="501" t="s">
        <v>4205</v>
      </c>
      <c r="D1500" s="502" t="s">
        <v>20</v>
      </c>
      <c r="E1500" s="256" t="s">
        <v>21</v>
      </c>
      <c r="F1500" s="503">
        <v>1960</v>
      </c>
      <c r="G1500" s="139"/>
      <c r="H1500" s="152"/>
      <c r="I1500" s="505"/>
      <c r="J1500" s="139"/>
    </row>
    <row r="1501" spans="1:10" ht="13.5" customHeight="1" x14ac:dyDescent="0.2">
      <c r="A1501" s="504">
        <v>1681</v>
      </c>
      <c r="B1501" s="139" t="s">
        <v>1396</v>
      </c>
      <c r="C1501" s="501" t="s">
        <v>4205</v>
      </c>
      <c r="D1501" s="502" t="s">
        <v>20</v>
      </c>
      <c r="E1501" s="256" t="s">
        <v>21</v>
      </c>
      <c r="F1501" s="503">
        <v>1960</v>
      </c>
      <c r="G1501" s="139"/>
      <c r="H1501" s="152"/>
      <c r="I1501" s="505"/>
      <c r="J1501" s="139"/>
    </row>
    <row r="1502" spans="1:10" ht="13.5" customHeight="1" x14ac:dyDescent="0.2">
      <c r="A1502" s="504">
        <v>1682</v>
      </c>
      <c r="B1502" s="139" t="s">
        <v>1397</v>
      </c>
      <c r="C1502" s="501" t="s">
        <v>4205</v>
      </c>
      <c r="D1502" s="502" t="s">
        <v>20</v>
      </c>
      <c r="E1502" s="256" t="s">
        <v>23</v>
      </c>
      <c r="F1502" s="503">
        <v>1973</v>
      </c>
      <c r="G1502" s="139"/>
      <c r="H1502" s="152"/>
      <c r="I1502" s="505"/>
      <c r="J1502" s="139"/>
    </row>
    <row r="1503" spans="1:10" ht="13.5" customHeight="1" x14ac:dyDescent="0.2">
      <c r="A1503" s="504">
        <v>1683</v>
      </c>
      <c r="B1503" s="139" t="s">
        <v>1398</v>
      </c>
      <c r="C1503" s="501" t="s">
        <v>4205</v>
      </c>
      <c r="D1503" s="502" t="s">
        <v>20</v>
      </c>
      <c r="E1503" s="256" t="s">
        <v>33</v>
      </c>
      <c r="F1503" s="503">
        <v>1964</v>
      </c>
      <c r="G1503" s="139"/>
      <c r="H1503" s="152"/>
      <c r="I1503" s="505"/>
      <c r="J1503" s="139"/>
    </row>
    <row r="1504" spans="1:10" ht="13.5" customHeight="1" x14ac:dyDescent="0.2">
      <c r="A1504" s="504">
        <v>1684</v>
      </c>
      <c r="B1504" s="139" t="s">
        <v>397</v>
      </c>
      <c r="C1504" s="501" t="s">
        <v>4205</v>
      </c>
      <c r="D1504" s="502" t="s">
        <v>20</v>
      </c>
      <c r="E1504" s="256" t="s">
        <v>23</v>
      </c>
      <c r="F1504" s="503">
        <v>1964</v>
      </c>
      <c r="G1504" s="139"/>
      <c r="H1504" s="152"/>
      <c r="I1504" s="505"/>
      <c r="J1504" s="139"/>
    </row>
    <row r="1505" spans="1:10" ht="13.5" customHeight="1" x14ac:dyDescent="0.2">
      <c r="A1505" s="504">
        <v>1685</v>
      </c>
      <c r="B1505" s="139" t="s">
        <v>1399</v>
      </c>
      <c r="C1505" s="501" t="s">
        <v>4205</v>
      </c>
      <c r="D1505" s="502" t="s">
        <v>20</v>
      </c>
      <c r="E1505" s="256" t="s">
        <v>21</v>
      </c>
      <c r="F1505" s="503">
        <v>1961</v>
      </c>
      <c r="G1505" s="139"/>
      <c r="H1505" s="152"/>
      <c r="I1505" s="505"/>
      <c r="J1505" s="139"/>
    </row>
    <row r="1506" spans="1:10" ht="13.5" customHeight="1" x14ac:dyDescent="0.2">
      <c r="A1506" s="504">
        <v>1686</v>
      </c>
      <c r="B1506" s="139" t="s">
        <v>1400</v>
      </c>
      <c r="C1506" s="501" t="s">
        <v>4205</v>
      </c>
      <c r="D1506" s="502" t="s">
        <v>20</v>
      </c>
      <c r="E1506" s="256" t="s">
        <v>23</v>
      </c>
      <c r="F1506" s="503">
        <v>1966</v>
      </c>
      <c r="G1506" s="139"/>
      <c r="H1506" s="152"/>
      <c r="I1506" s="505"/>
      <c r="J1506" s="139"/>
    </row>
    <row r="1507" spans="1:10" ht="13.5" customHeight="1" x14ac:dyDescent="0.2">
      <c r="A1507" s="504">
        <v>1687</v>
      </c>
      <c r="B1507" s="139" t="s">
        <v>1401</v>
      </c>
      <c r="C1507" s="501" t="s">
        <v>4205</v>
      </c>
      <c r="D1507" s="502" t="s">
        <v>20</v>
      </c>
      <c r="E1507" s="256" t="s">
        <v>76</v>
      </c>
      <c r="F1507" s="503">
        <v>1981</v>
      </c>
      <c r="G1507" s="139"/>
      <c r="H1507" s="152"/>
      <c r="I1507" s="505"/>
      <c r="J1507" s="139"/>
    </row>
    <row r="1508" spans="1:10" ht="13.5" customHeight="1" x14ac:dyDescent="0.2">
      <c r="A1508" s="504">
        <v>1688</v>
      </c>
      <c r="B1508" s="139" t="s">
        <v>1402</v>
      </c>
      <c r="C1508" s="501" t="s">
        <v>4205</v>
      </c>
      <c r="D1508" s="502" t="s">
        <v>20</v>
      </c>
      <c r="E1508" s="256" t="s">
        <v>76</v>
      </c>
      <c r="F1508" s="503">
        <v>1989</v>
      </c>
      <c r="G1508" s="139"/>
      <c r="H1508" s="152"/>
      <c r="I1508" s="505"/>
      <c r="J1508" s="139"/>
    </row>
    <row r="1509" spans="1:10" ht="13.5" customHeight="1" x14ac:dyDescent="0.2">
      <c r="A1509" s="504">
        <v>1689</v>
      </c>
      <c r="B1509" s="139" t="s">
        <v>1403</v>
      </c>
      <c r="C1509" s="139" t="s">
        <v>4084</v>
      </c>
      <c r="D1509" s="502">
        <v>1</v>
      </c>
      <c r="E1509" s="256" t="s">
        <v>394</v>
      </c>
      <c r="F1509" s="503">
        <v>1980</v>
      </c>
      <c r="G1509" s="139"/>
      <c r="H1509" s="152"/>
      <c r="I1509" s="505">
        <v>1</v>
      </c>
      <c r="J1509" s="139"/>
    </row>
    <row r="1510" spans="1:10" ht="13.5" customHeight="1" x14ac:dyDescent="0.2">
      <c r="A1510" s="504">
        <v>1690</v>
      </c>
      <c r="B1510" s="139" t="s">
        <v>1404</v>
      </c>
      <c r="C1510" s="501" t="s">
        <v>4205</v>
      </c>
      <c r="D1510" s="502" t="s">
        <v>20</v>
      </c>
      <c r="E1510" s="256" t="s">
        <v>76</v>
      </c>
      <c r="F1510" s="503">
        <v>1979</v>
      </c>
      <c r="G1510" s="139"/>
      <c r="H1510" s="152"/>
      <c r="I1510" s="505"/>
      <c r="J1510" s="139"/>
    </row>
    <row r="1511" spans="1:10" ht="13.5" customHeight="1" x14ac:dyDescent="0.2">
      <c r="A1511" s="504">
        <v>1691</v>
      </c>
      <c r="B1511" s="139" t="s">
        <v>1405</v>
      </c>
      <c r="C1511" s="501" t="s">
        <v>4205</v>
      </c>
      <c r="D1511" s="502" t="s">
        <v>20</v>
      </c>
      <c r="E1511" s="256" t="s">
        <v>23</v>
      </c>
      <c r="F1511" s="503">
        <v>1970</v>
      </c>
      <c r="G1511" s="139"/>
      <c r="H1511" s="152"/>
      <c r="I1511" s="505"/>
      <c r="J1511" s="139"/>
    </row>
    <row r="1512" spans="1:10" ht="13.5" customHeight="1" x14ac:dyDescent="0.2">
      <c r="A1512" s="504">
        <v>1692</v>
      </c>
      <c r="B1512" s="139" t="s">
        <v>1406</v>
      </c>
      <c r="C1512" s="501" t="s">
        <v>4205</v>
      </c>
      <c r="D1512" s="502" t="s">
        <v>20</v>
      </c>
      <c r="E1512" s="256" t="s">
        <v>76</v>
      </c>
      <c r="F1512" s="503">
        <v>1977</v>
      </c>
      <c r="G1512" s="139"/>
      <c r="H1512" s="152"/>
      <c r="I1512" s="505"/>
      <c r="J1512" s="139"/>
    </row>
    <row r="1513" spans="1:10" ht="13.5" customHeight="1" x14ac:dyDescent="0.2">
      <c r="A1513" s="504">
        <v>1693</v>
      </c>
      <c r="B1513" s="139" t="s">
        <v>1407</v>
      </c>
      <c r="C1513" s="501" t="s">
        <v>4205</v>
      </c>
      <c r="D1513" s="502" t="s">
        <v>20</v>
      </c>
      <c r="E1513" s="256" t="s">
        <v>21</v>
      </c>
      <c r="F1513" s="503">
        <v>1955</v>
      </c>
      <c r="G1513" s="139"/>
      <c r="H1513" s="152"/>
      <c r="I1513" s="505"/>
      <c r="J1513" s="139"/>
    </row>
    <row r="1514" spans="1:10" ht="13.5" customHeight="1" x14ac:dyDescent="0.2">
      <c r="A1514" s="504">
        <v>1695</v>
      </c>
      <c r="B1514" s="139" t="s">
        <v>1408</v>
      </c>
      <c r="C1514" s="501" t="s">
        <v>4205</v>
      </c>
      <c r="D1514" s="502" t="s">
        <v>20</v>
      </c>
      <c r="E1514" s="256" t="s">
        <v>21</v>
      </c>
      <c r="F1514" s="503">
        <v>1961</v>
      </c>
      <c r="G1514" s="139"/>
      <c r="H1514" s="152"/>
      <c r="I1514" s="505"/>
      <c r="J1514" s="139"/>
    </row>
    <row r="1515" spans="1:10" ht="13.5" customHeight="1" x14ac:dyDescent="0.2">
      <c r="A1515" s="504">
        <v>1696</v>
      </c>
      <c r="B1515" s="139" t="s">
        <v>1409</v>
      </c>
      <c r="C1515" s="501" t="s">
        <v>4205</v>
      </c>
      <c r="D1515" s="502" t="s">
        <v>20</v>
      </c>
      <c r="E1515" s="256" t="s">
        <v>23</v>
      </c>
      <c r="F1515" s="503">
        <v>1974</v>
      </c>
      <c r="G1515" s="139"/>
      <c r="H1515" s="152"/>
      <c r="I1515" s="505"/>
      <c r="J1515" s="139"/>
    </row>
    <row r="1516" spans="1:10" ht="13.5" customHeight="1" x14ac:dyDescent="0.2">
      <c r="A1516" s="504">
        <v>1697</v>
      </c>
      <c r="B1516" s="139" t="s">
        <v>1410</v>
      </c>
      <c r="C1516" s="501" t="s">
        <v>4205</v>
      </c>
      <c r="D1516" s="502" t="s">
        <v>20</v>
      </c>
      <c r="E1516" s="256" t="s">
        <v>76</v>
      </c>
      <c r="F1516" s="503">
        <v>1977</v>
      </c>
      <c r="G1516" s="139"/>
      <c r="H1516" s="152"/>
      <c r="I1516" s="505"/>
      <c r="J1516" s="139"/>
    </row>
    <row r="1517" spans="1:10" ht="13.5" customHeight="1" x14ac:dyDescent="0.2">
      <c r="A1517" s="504">
        <v>1698</v>
      </c>
      <c r="B1517" s="139" t="s">
        <v>1411</v>
      </c>
      <c r="C1517" s="501" t="s">
        <v>4205</v>
      </c>
      <c r="D1517" s="502" t="s">
        <v>20</v>
      </c>
      <c r="E1517" s="256" t="s">
        <v>23</v>
      </c>
      <c r="F1517" s="503">
        <v>1973</v>
      </c>
      <c r="G1517" s="139"/>
      <c r="H1517" s="152"/>
      <c r="I1517" s="505"/>
      <c r="J1517" s="139"/>
    </row>
    <row r="1518" spans="1:10" ht="13.5" customHeight="1" x14ac:dyDescent="0.2">
      <c r="A1518" s="504">
        <v>1699</v>
      </c>
      <c r="B1518" s="139" t="s">
        <v>1412</v>
      </c>
      <c r="C1518" s="501" t="s">
        <v>4205</v>
      </c>
      <c r="D1518" s="502" t="s">
        <v>20</v>
      </c>
      <c r="E1518" s="256" t="s">
        <v>76</v>
      </c>
      <c r="F1518" s="503">
        <v>1977</v>
      </c>
      <c r="G1518" s="139"/>
      <c r="H1518" s="152"/>
      <c r="I1518" s="505"/>
      <c r="J1518" s="139"/>
    </row>
    <row r="1519" spans="1:10" ht="13.5" customHeight="1" x14ac:dyDescent="0.2">
      <c r="A1519" s="504">
        <v>1700</v>
      </c>
      <c r="B1519" s="139" t="s">
        <v>1413</v>
      </c>
      <c r="C1519" s="501" t="s">
        <v>4205</v>
      </c>
      <c r="D1519" s="502" t="s">
        <v>20</v>
      </c>
      <c r="E1519" s="256" t="s">
        <v>76</v>
      </c>
      <c r="F1519" s="503">
        <v>1980</v>
      </c>
      <c r="G1519" s="139"/>
      <c r="H1519" s="152"/>
      <c r="I1519" s="505"/>
      <c r="J1519" s="139"/>
    </row>
    <row r="1520" spans="1:10" ht="13.5" customHeight="1" x14ac:dyDescent="0.2">
      <c r="A1520" s="504">
        <v>1701</v>
      </c>
      <c r="B1520" s="139" t="s">
        <v>1414</v>
      </c>
      <c r="C1520" s="501" t="s">
        <v>4205</v>
      </c>
      <c r="D1520" s="502" t="s">
        <v>20</v>
      </c>
      <c r="E1520" s="256" t="s">
        <v>76</v>
      </c>
      <c r="F1520" s="503">
        <v>1977</v>
      </c>
      <c r="G1520" s="139"/>
      <c r="H1520" s="152"/>
      <c r="I1520" s="505"/>
      <c r="J1520" s="139"/>
    </row>
    <row r="1521" spans="1:10" ht="13.5" customHeight="1" x14ac:dyDescent="0.2">
      <c r="A1521" s="504">
        <v>1702</v>
      </c>
      <c r="B1521" s="139" t="s">
        <v>1415</v>
      </c>
      <c r="C1521" s="501" t="s">
        <v>4205</v>
      </c>
      <c r="D1521" s="502" t="s">
        <v>20</v>
      </c>
      <c r="E1521" s="256" t="s">
        <v>23</v>
      </c>
      <c r="F1521" s="503">
        <v>1963</v>
      </c>
      <c r="G1521" s="139"/>
      <c r="H1521" s="152"/>
      <c r="I1521" s="505"/>
      <c r="J1521" s="139"/>
    </row>
    <row r="1522" spans="1:10" ht="13.5" customHeight="1" x14ac:dyDescent="0.2">
      <c r="A1522" s="504">
        <v>1703</v>
      </c>
      <c r="B1522" s="139" t="s">
        <v>1416</v>
      </c>
      <c r="C1522" s="501" t="s">
        <v>4205</v>
      </c>
      <c r="D1522" s="502" t="s">
        <v>20</v>
      </c>
      <c r="E1522" s="256" t="s">
        <v>76</v>
      </c>
      <c r="F1522" s="503">
        <v>1979</v>
      </c>
      <c r="G1522" s="139"/>
      <c r="H1522" s="152"/>
      <c r="I1522" s="505"/>
      <c r="J1522" s="139"/>
    </row>
    <row r="1523" spans="1:10" ht="13.5" customHeight="1" x14ac:dyDescent="0.2">
      <c r="A1523" s="504">
        <v>1704</v>
      </c>
      <c r="B1523" s="139" t="s">
        <v>1417</v>
      </c>
      <c r="C1523" s="501" t="s">
        <v>4205</v>
      </c>
      <c r="D1523" s="502" t="s">
        <v>20</v>
      </c>
      <c r="E1523" s="256" t="s">
        <v>33</v>
      </c>
      <c r="F1523" s="503">
        <v>1972</v>
      </c>
      <c r="G1523" s="139"/>
      <c r="H1523" s="152"/>
      <c r="I1523" s="505"/>
      <c r="J1523" s="139"/>
    </row>
    <row r="1524" spans="1:10" ht="13.5" customHeight="1" x14ac:dyDescent="0.2">
      <c r="A1524" s="504">
        <v>1705</v>
      </c>
      <c r="B1524" s="139" t="s">
        <v>1418</v>
      </c>
      <c r="C1524" s="501" t="s">
        <v>4205</v>
      </c>
      <c r="D1524" s="502" t="s">
        <v>20</v>
      </c>
      <c r="E1524" s="256" t="s">
        <v>23</v>
      </c>
      <c r="F1524" s="503">
        <v>1974</v>
      </c>
      <c r="G1524" s="139"/>
      <c r="H1524" s="152"/>
      <c r="I1524" s="505"/>
      <c r="J1524" s="139"/>
    </row>
    <row r="1525" spans="1:10" ht="13.5" customHeight="1" x14ac:dyDescent="0.2">
      <c r="A1525" s="504">
        <v>1706</v>
      </c>
      <c r="B1525" s="139" t="s">
        <v>1419</v>
      </c>
      <c r="C1525" s="501" t="s">
        <v>4205</v>
      </c>
      <c r="D1525" s="502" t="s">
        <v>20</v>
      </c>
      <c r="E1525" s="256" t="s">
        <v>76</v>
      </c>
      <c r="F1525" s="503">
        <v>1976</v>
      </c>
      <c r="G1525" s="139"/>
      <c r="H1525" s="152"/>
      <c r="I1525" s="505"/>
      <c r="J1525" s="139"/>
    </row>
    <row r="1526" spans="1:10" ht="13.5" customHeight="1" x14ac:dyDescent="0.2">
      <c r="A1526" s="504">
        <v>1707</v>
      </c>
      <c r="B1526" s="139" t="s">
        <v>1420</v>
      </c>
      <c r="C1526" s="501" t="s">
        <v>4205</v>
      </c>
      <c r="D1526" s="502" t="s">
        <v>20</v>
      </c>
      <c r="E1526" s="256" t="s">
        <v>23</v>
      </c>
      <c r="F1526" s="503">
        <v>1967</v>
      </c>
      <c r="G1526" s="139"/>
      <c r="H1526" s="152"/>
      <c r="I1526" s="505"/>
      <c r="J1526" s="139"/>
    </row>
    <row r="1527" spans="1:10" ht="13.5" customHeight="1" x14ac:dyDescent="0.2">
      <c r="A1527" s="504">
        <v>1708</v>
      </c>
      <c r="B1527" s="139" t="s">
        <v>1421</v>
      </c>
      <c r="C1527" s="501" t="s">
        <v>4205</v>
      </c>
      <c r="D1527" s="502" t="s">
        <v>20</v>
      </c>
      <c r="E1527" s="256" t="s">
        <v>23</v>
      </c>
      <c r="F1527" s="503">
        <v>1970</v>
      </c>
      <c r="G1527" s="139"/>
      <c r="H1527" s="152"/>
      <c r="I1527" s="505"/>
      <c r="J1527" s="139"/>
    </row>
    <row r="1528" spans="1:10" ht="13.5" customHeight="1" x14ac:dyDescent="0.2">
      <c r="A1528" s="504">
        <v>1709</v>
      </c>
      <c r="B1528" s="139" t="s">
        <v>1422</v>
      </c>
      <c r="C1528" s="501" t="s">
        <v>4205</v>
      </c>
      <c r="D1528" s="502" t="s">
        <v>20</v>
      </c>
      <c r="E1528" s="256" t="s">
        <v>23</v>
      </c>
      <c r="F1528" s="503">
        <v>1970</v>
      </c>
      <c r="G1528" s="139"/>
      <c r="H1528" s="152"/>
      <c r="I1528" s="505"/>
      <c r="J1528" s="139"/>
    </row>
    <row r="1529" spans="1:10" ht="13.5" customHeight="1" x14ac:dyDescent="0.2">
      <c r="A1529" s="504">
        <v>1710</v>
      </c>
      <c r="B1529" s="139" t="s">
        <v>1423</v>
      </c>
      <c r="C1529" s="139" t="s">
        <v>3619</v>
      </c>
      <c r="D1529" s="502" t="s">
        <v>20</v>
      </c>
      <c r="E1529" s="256" t="s">
        <v>23</v>
      </c>
      <c r="F1529" s="503">
        <v>1975</v>
      </c>
      <c r="G1529" s="139"/>
      <c r="H1529" s="152"/>
      <c r="I1529" s="505"/>
      <c r="J1529" s="139"/>
    </row>
    <row r="1530" spans="1:10" ht="13.5" customHeight="1" x14ac:dyDescent="0.2">
      <c r="A1530" s="504">
        <v>1711</v>
      </c>
      <c r="B1530" s="139" t="s">
        <v>1424</v>
      </c>
      <c r="C1530" s="501" t="s">
        <v>4205</v>
      </c>
      <c r="D1530" s="502" t="s">
        <v>20</v>
      </c>
      <c r="E1530" s="256" t="s">
        <v>33</v>
      </c>
      <c r="F1530" s="503">
        <v>1972</v>
      </c>
      <c r="G1530" s="139"/>
      <c r="H1530" s="152"/>
      <c r="I1530" s="505"/>
      <c r="J1530" s="139"/>
    </row>
    <row r="1531" spans="1:10" ht="13.5" customHeight="1" x14ac:dyDescent="0.2">
      <c r="A1531" s="504">
        <v>1712</v>
      </c>
      <c r="B1531" s="139" t="s">
        <v>1425</v>
      </c>
      <c r="C1531" s="139" t="s">
        <v>419</v>
      </c>
      <c r="D1531" s="502">
        <v>2</v>
      </c>
      <c r="E1531" s="256" t="s">
        <v>76</v>
      </c>
      <c r="F1531" s="503">
        <v>1978</v>
      </c>
      <c r="G1531" s="139" t="s">
        <v>911</v>
      </c>
      <c r="H1531" s="498">
        <v>44408</v>
      </c>
      <c r="I1531" s="505">
        <v>1</v>
      </c>
      <c r="J1531" s="139"/>
    </row>
    <row r="1532" spans="1:10" ht="13.5" customHeight="1" x14ac:dyDescent="0.2">
      <c r="A1532" s="504">
        <v>1713</v>
      </c>
      <c r="B1532" s="139" t="s">
        <v>1426</v>
      </c>
      <c r="C1532" s="501" t="s">
        <v>4205</v>
      </c>
      <c r="D1532" s="502" t="s">
        <v>20</v>
      </c>
      <c r="E1532" s="256" t="s">
        <v>76</v>
      </c>
      <c r="F1532" s="503">
        <v>1977</v>
      </c>
      <c r="G1532" s="139"/>
      <c r="H1532" s="152"/>
      <c r="I1532" s="505"/>
      <c r="J1532" s="139"/>
    </row>
    <row r="1533" spans="1:10" ht="13.5" customHeight="1" x14ac:dyDescent="0.2">
      <c r="A1533" s="504">
        <v>1714</v>
      </c>
      <c r="B1533" s="139" t="s">
        <v>1427</v>
      </c>
      <c r="C1533" s="501" t="s">
        <v>4205</v>
      </c>
      <c r="D1533" s="502" t="s">
        <v>20</v>
      </c>
      <c r="E1533" s="256" t="s">
        <v>76</v>
      </c>
      <c r="F1533" s="503">
        <v>1977</v>
      </c>
      <c r="G1533" s="139"/>
      <c r="H1533" s="152"/>
      <c r="I1533" s="505"/>
      <c r="J1533" s="139"/>
    </row>
    <row r="1534" spans="1:10" ht="13.5" customHeight="1" x14ac:dyDescent="0.2">
      <c r="A1534" s="504">
        <v>1715</v>
      </c>
      <c r="B1534" s="139" t="s">
        <v>1428</v>
      </c>
      <c r="C1534" s="501" t="s">
        <v>4205</v>
      </c>
      <c r="D1534" s="502" t="s">
        <v>20</v>
      </c>
      <c r="E1534" s="256" t="s">
        <v>76</v>
      </c>
      <c r="F1534" s="503">
        <v>1981</v>
      </c>
      <c r="G1534" s="139"/>
      <c r="H1534" s="152"/>
      <c r="I1534" s="505"/>
      <c r="J1534" s="139"/>
    </row>
    <row r="1535" spans="1:10" ht="13.5" customHeight="1" x14ac:dyDescent="0.2">
      <c r="A1535" s="504">
        <v>1716</v>
      </c>
      <c r="B1535" s="139" t="s">
        <v>1429</v>
      </c>
      <c r="C1535" s="501" t="s">
        <v>4205</v>
      </c>
      <c r="D1535" s="502" t="s">
        <v>20</v>
      </c>
      <c r="E1535" s="256" t="s">
        <v>76</v>
      </c>
      <c r="F1535" s="503">
        <v>1976</v>
      </c>
      <c r="G1535" s="139"/>
      <c r="H1535" s="152"/>
      <c r="I1535" s="505"/>
      <c r="J1535" s="139"/>
    </row>
    <row r="1536" spans="1:10" ht="13.5" customHeight="1" x14ac:dyDescent="0.2">
      <c r="A1536" s="504">
        <v>1717</v>
      </c>
      <c r="B1536" s="139" t="s">
        <v>1430</v>
      </c>
      <c r="C1536" s="501" t="s">
        <v>4205</v>
      </c>
      <c r="D1536" s="502" t="s">
        <v>20</v>
      </c>
      <c r="E1536" s="256" t="s">
        <v>76</v>
      </c>
      <c r="F1536" s="503">
        <v>1977</v>
      </c>
      <c r="G1536" s="139"/>
      <c r="H1536" s="152"/>
      <c r="I1536" s="505"/>
      <c r="J1536" s="139"/>
    </row>
    <row r="1537" spans="1:10" ht="13.5" customHeight="1" x14ac:dyDescent="0.2">
      <c r="A1537" s="504">
        <v>1718</v>
      </c>
      <c r="B1537" s="139" t="s">
        <v>1431</v>
      </c>
      <c r="C1537" s="501" t="s">
        <v>4205</v>
      </c>
      <c r="D1537" s="502" t="s">
        <v>20</v>
      </c>
      <c r="E1537" s="256" t="s">
        <v>23</v>
      </c>
      <c r="F1537" s="503">
        <v>1969</v>
      </c>
      <c r="G1537" s="139"/>
      <c r="H1537" s="152"/>
      <c r="I1537" s="505"/>
      <c r="J1537" s="139"/>
    </row>
    <row r="1538" spans="1:10" ht="13.5" customHeight="1" x14ac:dyDescent="0.2">
      <c r="A1538" s="504">
        <v>1719</v>
      </c>
      <c r="B1538" s="139" t="s">
        <v>1432</v>
      </c>
      <c r="C1538" s="501" t="s">
        <v>4205</v>
      </c>
      <c r="D1538" s="502" t="s">
        <v>20</v>
      </c>
      <c r="E1538" s="256" t="s">
        <v>76</v>
      </c>
      <c r="F1538" s="503">
        <v>1977</v>
      </c>
      <c r="G1538" s="139"/>
      <c r="H1538" s="152"/>
      <c r="I1538" s="505"/>
      <c r="J1538" s="139"/>
    </row>
    <row r="1539" spans="1:10" ht="13.5" customHeight="1" x14ac:dyDescent="0.2">
      <c r="A1539" s="504">
        <v>1720</v>
      </c>
      <c r="B1539" s="139" t="s">
        <v>1433</v>
      </c>
      <c r="C1539" s="501" t="s">
        <v>4205</v>
      </c>
      <c r="D1539" s="502" t="s">
        <v>20</v>
      </c>
      <c r="E1539" s="256" t="s">
        <v>23</v>
      </c>
      <c r="F1539" s="503">
        <v>1969</v>
      </c>
      <c r="G1539" s="139"/>
      <c r="H1539" s="152"/>
      <c r="I1539" s="505"/>
      <c r="J1539" s="139"/>
    </row>
    <row r="1540" spans="1:10" ht="13.5" customHeight="1" x14ac:dyDescent="0.2">
      <c r="A1540" s="504">
        <v>1721</v>
      </c>
      <c r="B1540" s="139" t="s">
        <v>1434</v>
      </c>
      <c r="C1540" s="501" t="s">
        <v>4205</v>
      </c>
      <c r="D1540" s="502" t="s">
        <v>20</v>
      </c>
      <c r="E1540" s="256" t="s">
        <v>76</v>
      </c>
      <c r="F1540" s="503">
        <v>1978</v>
      </c>
      <c r="G1540" s="139"/>
      <c r="H1540" s="152"/>
      <c r="I1540" s="505"/>
      <c r="J1540" s="139"/>
    </row>
    <row r="1541" spans="1:10" ht="13.5" customHeight="1" x14ac:dyDescent="0.2">
      <c r="A1541" s="504">
        <v>1722</v>
      </c>
      <c r="B1541" s="139" t="s">
        <v>1435</v>
      </c>
      <c r="C1541" s="501" t="s">
        <v>4205</v>
      </c>
      <c r="D1541" s="502" t="s">
        <v>20</v>
      </c>
      <c r="E1541" s="256" t="s">
        <v>76</v>
      </c>
      <c r="F1541" s="503">
        <v>1977</v>
      </c>
      <c r="G1541" s="139"/>
      <c r="H1541" s="152"/>
      <c r="I1541" s="505"/>
      <c r="J1541" s="139"/>
    </row>
    <row r="1542" spans="1:10" ht="13.5" customHeight="1" x14ac:dyDescent="0.2">
      <c r="A1542" s="504">
        <v>1723</v>
      </c>
      <c r="B1542" s="139" t="s">
        <v>1436</v>
      </c>
      <c r="C1542" s="501" t="s">
        <v>4205</v>
      </c>
      <c r="D1542" s="502" t="s">
        <v>20</v>
      </c>
      <c r="E1542" s="256" t="s">
        <v>394</v>
      </c>
      <c r="F1542" s="503">
        <v>1977</v>
      </c>
      <c r="G1542" s="139"/>
      <c r="H1542" s="152"/>
      <c r="I1542" s="505"/>
      <c r="J1542" s="139"/>
    </row>
    <row r="1543" spans="1:10" ht="13.5" customHeight="1" x14ac:dyDescent="0.2">
      <c r="A1543" s="504">
        <v>1724</v>
      </c>
      <c r="B1543" s="139" t="s">
        <v>1437</v>
      </c>
      <c r="C1543" s="501" t="s">
        <v>4205</v>
      </c>
      <c r="D1543" s="502" t="s">
        <v>20</v>
      </c>
      <c r="E1543" s="256" t="s">
        <v>23</v>
      </c>
      <c r="F1543" s="503">
        <v>1970</v>
      </c>
      <c r="G1543" s="139"/>
      <c r="H1543" s="152"/>
      <c r="I1543" s="505"/>
      <c r="J1543" s="139"/>
    </row>
    <row r="1544" spans="1:10" ht="13.5" customHeight="1" x14ac:dyDescent="0.2">
      <c r="A1544" s="504">
        <v>1725</v>
      </c>
      <c r="B1544" s="139" t="s">
        <v>1438</v>
      </c>
      <c r="C1544" s="501" t="s">
        <v>4205</v>
      </c>
      <c r="D1544" s="502" t="s">
        <v>20</v>
      </c>
      <c r="E1544" s="256" t="s">
        <v>394</v>
      </c>
      <c r="F1544" s="503">
        <v>1979</v>
      </c>
      <c r="G1544" s="139"/>
      <c r="H1544" s="152"/>
      <c r="I1544" s="505"/>
      <c r="J1544" s="139"/>
    </row>
    <row r="1545" spans="1:10" ht="13.5" customHeight="1" x14ac:dyDescent="0.2">
      <c r="A1545" s="504">
        <v>1726</v>
      </c>
      <c r="B1545" s="139" t="s">
        <v>1439</v>
      </c>
      <c r="C1545" s="501" t="s">
        <v>4205</v>
      </c>
      <c r="D1545" s="502" t="s">
        <v>20</v>
      </c>
      <c r="E1545" s="256" t="s">
        <v>76</v>
      </c>
      <c r="F1545" s="503">
        <v>1979</v>
      </c>
      <c r="G1545" s="139"/>
      <c r="H1545" s="152"/>
      <c r="I1545" s="505"/>
      <c r="J1545" s="139"/>
    </row>
    <row r="1546" spans="1:10" ht="13.5" customHeight="1" x14ac:dyDescent="0.2">
      <c r="A1546" s="504">
        <v>1727</v>
      </c>
      <c r="B1546" s="139" t="s">
        <v>1440</v>
      </c>
      <c r="C1546" s="501" t="s">
        <v>4205</v>
      </c>
      <c r="D1546" s="502" t="s">
        <v>20</v>
      </c>
      <c r="E1546" s="256" t="s">
        <v>76</v>
      </c>
      <c r="F1546" s="503">
        <v>1978</v>
      </c>
      <c r="G1546" s="139"/>
      <c r="H1546" s="152"/>
      <c r="I1546" s="505"/>
      <c r="J1546" s="139"/>
    </row>
    <row r="1547" spans="1:10" ht="13.5" customHeight="1" x14ac:dyDescent="0.2">
      <c r="A1547" s="504">
        <v>1728</v>
      </c>
      <c r="B1547" s="139" t="s">
        <v>1441</v>
      </c>
      <c r="C1547" s="501" t="s">
        <v>4205</v>
      </c>
      <c r="D1547" s="502" t="s">
        <v>20</v>
      </c>
      <c r="E1547" s="256" t="s">
        <v>76</v>
      </c>
      <c r="F1547" s="503">
        <v>1977</v>
      </c>
      <c r="G1547" s="139"/>
      <c r="H1547" s="152"/>
      <c r="I1547" s="505"/>
      <c r="J1547" s="139"/>
    </row>
    <row r="1548" spans="1:10" ht="13.5" customHeight="1" x14ac:dyDescent="0.2">
      <c r="A1548" s="504">
        <v>1729</v>
      </c>
      <c r="B1548" s="139" t="s">
        <v>4162</v>
      </c>
      <c r="C1548" s="139" t="s">
        <v>4085</v>
      </c>
      <c r="D1548" s="502">
        <v>4</v>
      </c>
      <c r="E1548" s="256" t="s">
        <v>23</v>
      </c>
      <c r="F1548" s="503">
        <v>1969</v>
      </c>
      <c r="G1548" s="139"/>
      <c r="H1548" s="152"/>
      <c r="I1548" s="505">
        <v>1</v>
      </c>
      <c r="J1548" s="139"/>
    </row>
    <row r="1549" spans="1:10" ht="13.5" customHeight="1" x14ac:dyDescent="0.2">
      <c r="A1549" s="504">
        <v>1730</v>
      </c>
      <c r="B1549" s="139" t="s">
        <v>1442</v>
      </c>
      <c r="C1549" s="501" t="s">
        <v>4205</v>
      </c>
      <c r="D1549" s="502" t="s">
        <v>20</v>
      </c>
      <c r="E1549" s="256" t="s">
        <v>33</v>
      </c>
      <c r="F1549" s="503">
        <v>1965</v>
      </c>
      <c r="G1549" s="139"/>
      <c r="H1549" s="152"/>
      <c r="I1549" s="505"/>
      <c r="J1549" s="139"/>
    </row>
    <row r="1550" spans="1:10" ht="13.5" customHeight="1" x14ac:dyDescent="0.2">
      <c r="A1550" s="504">
        <v>1731</v>
      </c>
      <c r="B1550" s="139" t="s">
        <v>1443</v>
      </c>
      <c r="C1550" s="501" t="s">
        <v>4205</v>
      </c>
      <c r="D1550" s="502" t="s">
        <v>20</v>
      </c>
      <c r="E1550" s="256" t="s">
        <v>76</v>
      </c>
      <c r="F1550" s="503">
        <v>1981</v>
      </c>
      <c r="G1550" s="139"/>
      <c r="H1550" s="152"/>
      <c r="I1550" s="505"/>
      <c r="J1550" s="139"/>
    </row>
    <row r="1551" spans="1:10" ht="13.5" customHeight="1" x14ac:dyDescent="0.2">
      <c r="A1551" s="504">
        <v>1732</v>
      </c>
      <c r="B1551" s="139" t="s">
        <v>1444</v>
      </c>
      <c r="C1551" s="501" t="s">
        <v>4205</v>
      </c>
      <c r="D1551" s="502" t="s">
        <v>20</v>
      </c>
      <c r="E1551" s="256" t="s">
        <v>33</v>
      </c>
      <c r="F1551" s="503">
        <v>1975</v>
      </c>
      <c r="G1551" s="139"/>
      <c r="H1551" s="152"/>
      <c r="I1551" s="505"/>
      <c r="J1551" s="139"/>
    </row>
    <row r="1552" spans="1:10" ht="13.5" customHeight="1" x14ac:dyDescent="0.2">
      <c r="A1552" s="504">
        <v>1733</v>
      </c>
      <c r="B1552" s="139" t="s">
        <v>1445</v>
      </c>
      <c r="C1552" s="501" t="s">
        <v>4205</v>
      </c>
      <c r="D1552" s="502" t="s">
        <v>20</v>
      </c>
      <c r="E1552" s="256" t="s">
        <v>76</v>
      </c>
      <c r="F1552" s="503">
        <v>1979</v>
      </c>
      <c r="G1552" s="139"/>
      <c r="H1552" s="152"/>
      <c r="I1552" s="505"/>
      <c r="J1552" s="139"/>
    </row>
    <row r="1553" spans="1:10" ht="13.5" customHeight="1" x14ac:dyDescent="0.2">
      <c r="A1553" s="504">
        <v>1734</v>
      </c>
      <c r="B1553" s="139" t="s">
        <v>1446</v>
      </c>
      <c r="C1553" s="501" t="s">
        <v>4205</v>
      </c>
      <c r="D1553" s="502" t="s">
        <v>20</v>
      </c>
      <c r="E1553" s="256" t="s">
        <v>394</v>
      </c>
      <c r="F1553" s="503">
        <v>1976</v>
      </c>
      <c r="G1553" s="139"/>
      <c r="H1553" s="152"/>
      <c r="I1553" s="505"/>
      <c r="J1553" s="139"/>
    </row>
    <row r="1554" spans="1:10" ht="13.5" customHeight="1" x14ac:dyDescent="0.2">
      <c r="A1554" s="504">
        <v>1735</v>
      </c>
      <c r="B1554" s="139" t="s">
        <v>1447</v>
      </c>
      <c r="C1554" s="139" t="s">
        <v>357</v>
      </c>
      <c r="D1554" s="502">
        <v>1</v>
      </c>
      <c r="E1554" s="256" t="s">
        <v>23</v>
      </c>
      <c r="F1554" s="503">
        <v>1963</v>
      </c>
      <c r="G1554" s="139"/>
      <c r="H1554" s="152"/>
      <c r="I1554" s="505">
        <v>1</v>
      </c>
      <c r="J1554" s="139"/>
    </row>
    <row r="1555" spans="1:10" ht="13.5" customHeight="1" x14ac:dyDescent="0.2">
      <c r="A1555" s="504">
        <v>1736</v>
      </c>
      <c r="B1555" s="139" t="s">
        <v>1448</v>
      </c>
      <c r="C1555" s="501" t="s">
        <v>4205</v>
      </c>
      <c r="D1555" s="502" t="s">
        <v>20</v>
      </c>
      <c r="E1555" s="256" t="s">
        <v>76</v>
      </c>
      <c r="F1555" s="503">
        <v>1978</v>
      </c>
      <c r="G1555" s="139"/>
      <c r="H1555" s="152"/>
      <c r="I1555" s="505"/>
      <c r="J1555" s="139"/>
    </row>
    <row r="1556" spans="1:10" ht="13.5" customHeight="1" x14ac:dyDescent="0.2">
      <c r="A1556" s="504">
        <v>1738</v>
      </c>
      <c r="B1556" s="139" t="s">
        <v>1449</v>
      </c>
      <c r="C1556" s="501" t="s">
        <v>4205</v>
      </c>
      <c r="D1556" s="502" t="s">
        <v>20</v>
      </c>
      <c r="E1556" s="256" t="s">
        <v>76</v>
      </c>
      <c r="F1556" s="503">
        <v>1976</v>
      </c>
      <c r="G1556" s="139"/>
      <c r="H1556" s="152"/>
      <c r="I1556" s="505"/>
      <c r="J1556" s="139"/>
    </row>
    <row r="1557" spans="1:10" ht="13.5" customHeight="1" x14ac:dyDescent="0.2">
      <c r="A1557" s="504">
        <v>1739</v>
      </c>
      <c r="B1557" s="139" t="s">
        <v>1450</v>
      </c>
      <c r="C1557" s="501" t="s">
        <v>4205</v>
      </c>
      <c r="D1557" s="502" t="s">
        <v>20</v>
      </c>
      <c r="E1557" s="256" t="s">
        <v>33</v>
      </c>
      <c r="F1557" s="503">
        <v>1975</v>
      </c>
      <c r="G1557" s="139"/>
      <c r="H1557" s="152"/>
      <c r="I1557" s="505"/>
      <c r="J1557" s="139"/>
    </row>
    <row r="1558" spans="1:10" ht="13.5" customHeight="1" x14ac:dyDescent="0.2">
      <c r="A1558" s="504">
        <v>1740</v>
      </c>
      <c r="B1558" s="139" t="s">
        <v>1451</v>
      </c>
      <c r="C1558" s="501" t="s">
        <v>4205</v>
      </c>
      <c r="D1558" s="502" t="s">
        <v>20</v>
      </c>
      <c r="E1558" s="256" t="s">
        <v>4234</v>
      </c>
      <c r="F1558" s="503">
        <v>1956</v>
      </c>
      <c r="G1558" s="139"/>
      <c r="H1558" s="152"/>
      <c r="I1558" s="505"/>
      <c r="J1558" s="139"/>
    </row>
    <row r="1559" spans="1:10" ht="13.5" customHeight="1" x14ac:dyDescent="0.2">
      <c r="A1559" s="504">
        <v>1741</v>
      </c>
      <c r="B1559" s="139" t="s">
        <v>1452</v>
      </c>
      <c r="C1559" s="501" t="s">
        <v>4205</v>
      </c>
      <c r="D1559" s="502" t="s">
        <v>20</v>
      </c>
      <c r="E1559" s="256" t="s">
        <v>23</v>
      </c>
      <c r="F1559" s="503">
        <v>1967</v>
      </c>
      <c r="G1559" s="139"/>
      <c r="H1559" s="152"/>
      <c r="I1559" s="505"/>
      <c r="J1559" s="139"/>
    </row>
    <row r="1560" spans="1:10" ht="13.5" customHeight="1" x14ac:dyDescent="0.2">
      <c r="A1560" s="504">
        <v>1742</v>
      </c>
      <c r="B1560" s="139" t="s">
        <v>1453</v>
      </c>
      <c r="C1560" s="501" t="s">
        <v>4205</v>
      </c>
      <c r="D1560" s="502" t="s">
        <v>20</v>
      </c>
      <c r="E1560" s="256" t="s">
        <v>76</v>
      </c>
      <c r="F1560" s="503">
        <v>1981</v>
      </c>
      <c r="G1560" s="139"/>
      <c r="H1560" s="152"/>
      <c r="I1560" s="505"/>
      <c r="J1560" s="139"/>
    </row>
    <row r="1561" spans="1:10" ht="13.5" customHeight="1" x14ac:dyDescent="0.2">
      <c r="A1561" s="504">
        <v>1743</v>
      </c>
      <c r="B1561" s="139" t="s">
        <v>1454</v>
      </c>
      <c r="C1561" s="501" t="s">
        <v>4205</v>
      </c>
      <c r="D1561" s="502" t="s">
        <v>20</v>
      </c>
      <c r="E1561" s="256" t="s">
        <v>76</v>
      </c>
      <c r="F1561" s="503">
        <v>1979</v>
      </c>
      <c r="G1561" s="139"/>
      <c r="H1561" s="152"/>
      <c r="I1561" s="505"/>
      <c r="J1561" s="139"/>
    </row>
    <row r="1562" spans="1:10" ht="13.5" customHeight="1" x14ac:dyDescent="0.2">
      <c r="A1562" s="504">
        <v>1744</v>
      </c>
      <c r="B1562" s="139" t="s">
        <v>1455</v>
      </c>
      <c r="C1562" s="501" t="s">
        <v>4205</v>
      </c>
      <c r="D1562" s="502" t="s">
        <v>20</v>
      </c>
      <c r="E1562" s="256" t="s">
        <v>23</v>
      </c>
      <c r="F1562" s="503">
        <v>1965</v>
      </c>
      <c r="G1562" s="139"/>
      <c r="H1562" s="152"/>
      <c r="I1562" s="505"/>
      <c r="J1562" s="139"/>
    </row>
    <row r="1563" spans="1:10" ht="13.5" customHeight="1" x14ac:dyDescent="0.2">
      <c r="A1563" s="504">
        <v>1745</v>
      </c>
      <c r="B1563" s="139" t="s">
        <v>1456</v>
      </c>
      <c r="C1563" s="501" t="s">
        <v>4205</v>
      </c>
      <c r="D1563" s="502" t="s">
        <v>20</v>
      </c>
      <c r="E1563" s="256" t="s">
        <v>76</v>
      </c>
      <c r="F1563" s="503">
        <v>1977</v>
      </c>
      <c r="G1563" s="139"/>
      <c r="H1563" s="152"/>
      <c r="I1563" s="505"/>
      <c r="J1563" s="139"/>
    </row>
    <row r="1564" spans="1:10" ht="13.5" customHeight="1" x14ac:dyDescent="0.2">
      <c r="A1564" s="504">
        <v>1746</v>
      </c>
      <c r="B1564" s="139" t="s">
        <v>1457</v>
      </c>
      <c r="C1564" s="501" t="s">
        <v>4205</v>
      </c>
      <c r="D1564" s="502" t="s">
        <v>20</v>
      </c>
      <c r="E1564" s="256" t="s">
        <v>76</v>
      </c>
      <c r="F1564" s="503">
        <v>1979</v>
      </c>
      <c r="G1564" s="139"/>
      <c r="H1564" s="152"/>
      <c r="I1564" s="505"/>
      <c r="J1564" s="139"/>
    </row>
    <row r="1565" spans="1:10" ht="13.5" customHeight="1" x14ac:dyDescent="0.2">
      <c r="A1565" s="504">
        <v>1747</v>
      </c>
      <c r="B1565" s="139" t="s">
        <v>1458</v>
      </c>
      <c r="C1565" s="501" t="s">
        <v>4205</v>
      </c>
      <c r="D1565" s="502" t="s">
        <v>20</v>
      </c>
      <c r="E1565" s="256" t="s">
        <v>23</v>
      </c>
      <c r="F1565" s="503">
        <v>1964</v>
      </c>
      <c r="G1565" s="139"/>
      <c r="H1565" s="152"/>
      <c r="I1565" s="505"/>
      <c r="J1565" s="139"/>
    </row>
    <row r="1566" spans="1:10" ht="13.5" customHeight="1" x14ac:dyDescent="0.2">
      <c r="A1566" s="504">
        <v>1748</v>
      </c>
      <c r="B1566" s="139" t="s">
        <v>1459</v>
      </c>
      <c r="C1566" s="501" t="s">
        <v>4205</v>
      </c>
      <c r="D1566" s="502" t="s">
        <v>20</v>
      </c>
      <c r="E1566" s="256" t="s">
        <v>33</v>
      </c>
      <c r="F1566" s="503">
        <v>1972</v>
      </c>
      <c r="G1566" s="139"/>
      <c r="H1566" s="152"/>
      <c r="I1566" s="505"/>
      <c r="J1566" s="139"/>
    </row>
    <row r="1567" spans="1:10" ht="13.5" customHeight="1" x14ac:dyDescent="0.2">
      <c r="A1567" s="504">
        <v>1749</v>
      </c>
      <c r="B1567" s="139" t="s">
        <v>1460</v>
      </c>
      <c r="C1567" s="501" t="s">
        <v>4205</v>
      </c>
      <c r="D1567" s="502" t="s">
        <v>20</v>
      </c>
      <c r="E1567" s="256" t="s">
        <v>76</v>
      </c>
      <c r="F1567" s="503">
        <v>1979</v>
      </c>
      <c r="G1567" s="139"/>
      <c r="H1567" s="152"/>
      <c r="I1567" s="505"/>
      <c r="J1567" s="139"/>
    </row>
    <row r="1568" spans="1:10" ht="13.5" customHeight="1" x14ac:dyDescent="0.2">
      <c r="A1568" s="504">
        <v>1750</v>
      </c>
      <c r="B1568" s="139" t="s">
        <v>1461</v>
      </c>
      <c r="C1568" s="501" t="s">
        <v>4205</v>
      </c>
      <c r="D1568" s="502" t="s">
        <v>20</v>
      </c>
      <c r="E1568" s="256" t="s">
        <v>76</v>
      </c>
      <c r="F1568" s="503">
        <v>1982</v>
      </c>
      <c r="G1568" s="139"/>
      <c r="H1568" s="152"/>
      <c r="I1568" s="505"/>
      <c r="J1568" s="139"/>
    </row>
    <row r="1569" spans="1:10" ht="13.5" customHeight="1" x14ac:dyDescent="0.2">
      <c r="A1569" s="504">
        <v>1752</v>
      </c>
      <c r="B1569" s="139" t="s">
        <v>1462</v>
      </c>
      <c r="C1569" s="501" t="s">
        <v>4205</v>
      </c>
      <c r="D1569" s="502" t="s">
        <v>20</v>
      </c>
      <c r="E1569" s="256" t="s">
        <v>23</v>
      </c>
      <c r="F1569" s="503">
        <v>1974</v>
      </c>
      <c r="G1569" s="139"/>
      <c r="H1569" s="152"/>
      <c r="I1569" s="505"/>
      <c r="J1569" s="139"/>
    </row>
    <row r="1570" spans="1:10" ht="13.5" customHeight="1" x14ac:dyDescent="0.2">
      <c r="A1570" s="504">
        <v>1753</v>
      </c>
      <c r="B1570" s="139" t="s">
        <v>1463</v>
      </c>
      <c r="C1570" s="501" t="s">
        <v>4205</v>
      </c>
      <c r="D1570" s="502" t="s">
        <v>20</v>
      </c>
      <c r="E1570" s="256" t="s">
        <v>23</v>
      </c>
      <c r="F1570" s="503">
        <v>1969</v>
      </c>
      <c r="G1570" s="139"/>
      <c r="H1570" s="152"/>
      <c r="I1570" s="505"/>
      <c r="J1570" s="139"/>
    </row>
    <row r="1571" spans="1:10" ht="13.5" customHeight="1" x14ac:dyDescent="0.2">
      <c r="A1571" s="504">
        <v>1754</v>
      </c>
      <c r="B1571" s="139" t="s">
        <v>1464</v>
      </c>
      <c r="C1571" s="501" t="s">
        <v>4205</v>
      </c>
      <c r="D1571" s="502" t="s">
        <v>20</v>
      </c>
      <c r="E1571" s="256" t="s">
        <v>23</v>
      </c>
      <c r="F1571" s="503">
        <v>1973</v>
      </c>
      <c r="G1571" s="139"/>
      <c r="H1571" s="152"/>
      <c r="I1571" s="505"/>
      <c r="J1571" s="139"/>
    </row>
    <row r="1572" spans="1:10" ht="13.5" customHeight="1" x14ac:dyDescent="0.2">
      <c r="A1572" s="504">
        <v>1755</v>
      </c>
      <c r="B1572" s="139" t="s">
        <v>1465</v>
      </c>
      <c r="C1572" s="501" t="s">
        <v>4205</v>
      </c>
      <c r="D1572" s="502" t="s">
        <v>20</v>
      </c>
      <c r="E1572" s="256" t="s">
        <v>23</v>
      </c>
      <c r="F1572" s="503">
        <v>1965</v>
      </c>
      <c r="G1572" s="139"/>
      <c r="H1572" s="152"/>
      <c r="I1572" s="505"/>
      <c r="J1572" s="139"/>
    </row>
    <row r="1573" spans="1:10" ht="13.5" customHeight="1" x14ac:dyDescent="0.2">
      <c r="A1573" s="504">
        <v>1756</v>
      </c>
      <c r="B1573" s="139" t="s">
        <v>1466</v>
      </c>
      <c r="C1573" s="139" t="s">
        <v>357</v>
      </c>
      <c r="D1573" s="502" t="s">
        <v>20</v>
      </c>
      <c r="E1573" s="256" t="s">
        <v>76</v>
      </c>
      <c r="F1573" s="503">
        <v>1977</v>
      </c>
      <c r="G1573" s="139"/>
      <c r="H1573" s="152"/>
      <c r="I1573" s="505"/>
      <c r="J1573" s="139"/>
    </row>
    <row r="1574" spans="1:10" ht="13.5" customHeight="1" x14ac:dyDescent="0.2">
      <c r="A1574" s="504">
        <v>1757</v>
      </c>
      <c r="B1574" s="139" t="s">
        <v>1467</v>
      </c>
      <c r="C1574" s="501" t="s">
        <v>4205</v>
      </c>
      <c r="D1574" s="502" t="s">
        <v>20</v>
      </c>
      <c r="E1574" s="256" t="s">
        <v>76</v>
      </c>
      <c r="F1574" s="503">
        <v>1977</v>
      </c>
      <c r="G1574" s="139"/>
      <c r="H1574" s="152"/>
      <c r="I1574" s="505"/>
      <c r="J1574" s="139"/>
    </row>
    <row r="1575" spans="1:10" ht="13.5" customHeight="1" x14ac:dyDescent="0.2">
      <c r="A1575" s="504">
        <v>1758</v>
      </c>
      <c r="B1575" s="139" t="s">
        <v>1468</v>
      </c>
      <c r="C1575" s="501" t="s">
        <v>4205</v>
      </c>
      <c r="D1575" s="502" t="s">
        <v>20</v>
      </c>
      <c r="E1575" s="256" t="s">
        <v>394</v>
      </c>
      <c r="F1575" s="503">
        <v>1980</v>
      </c>
      <c r="G1575" s="139"/>
      <c r="H1575" s="152"/>
      <c r="I1575" s="505"/>
      <c r="J1575" s="139"/>
    </row>
    <row r="1576" spans="1:10" ht="13.5" customHeight="1" x14ac:dyDescent="0.2">
      <c r="A1576" s="504">
        <v>1759</v>
      </c>
      <c r="B1576" s="139" t="s">
        <v>1469</v>
      </c>
      <c r="C1576" s="501" t="s">
        <v>4205</v>
      </c>
      <c r="D1576" s="502" t="s">
        <v>20</v>
      </c>
      <c r="E1576" s="256" t="s">
        <v>76</v>
      </c>
      <c r="F1576" s="503">
        <v>1982</v>
      </c>
      <c r="G1576" s="139"/>
      <c r="H1576" s="152"/>
      <c r="I1576" s="505"/>
      <c r="J1576" s="139"/>
    </row>
    <row r="1577" spans="1:10" ht="13.5" customHeight="1" x14ac:dyDescent="0.2">
      <c r="A1577" s="504">
        <v>1760</v>
      </c>
      <c r="B1577" s="139" t="s">
        <v>1470</v>
      </c>
      <c r="C1577" s="501" t="s">
        <v>4205</v>
      </c>
      <c r="D1577" s="502" t="s">
        <v>20</v>
      </c>
      <c r="E1577" s="256" t="s">
        <v>21</v>
      </c>
      <c r="F1577" s="503">
        <v>1960</v>
      </c>
      <c r="G1577" s="139"/>
      <c r="H1577" s="152"/>
      <c r="I1577" s="505"/>
      <c r="J1577" s="139"/>
    </row>
    <row r="1578" spans="1:10" ht="13.5" customHeight="1" x14ac:dyDescent="0.2">
      <c r="A1578" s="504">
        <v>1761</v>
      </c>
      <c r="B1578" s="139" t="s">
        <v>1471</v>
      </c>
      <c r="C1578" s="501" t="s">
        <v>4205</v>
      </c>
      <c r="D1578" s="502" t="s">
        <v>20</v>
      </c>
      <c r="E1578" s="256" t="s">
        <v>23</v>
      </c>
      <c r="F1578" s="503">
        <v>1974</v>
      </c>
      <c r="G1578" s="139"/>
      <c r="H1578" s="152"/>
      <c r="I1578" s="505"/>
      <c r="J1578" s="139"/>
    </row>
    <row r="1579" spans="1:10" ht="13.5" customHeight="1" x14ac:dyDescent="0.2">
      <c r="A1579" s="504">
        <v>1762</v>
      </c>
      <c r="B1579" s="139" t="s">
        <v>1472</v>
      </c>
      <c r="C1579" s="501" t="s">
        <v>4205</v>
      </c>
      <c r="D1579" s="502" t="s">
        <v>20</v>
      </c>
      <c r="E1579" s="256" t="s">
        <v>76</v>
      </c>
      <c r="F1579" s="503">
        <v>1981</v>
      </c>
      <c r="G1579" s="139"/>
      <c r="H1579" s="152"/>
      <c r="I1579" s="505"/>
      <c r="J1579" s="139"/>
    </row>
    <row r="1580" spans="1:10" ht="13.5" customHeight="1" x14ac:dyDescent="0.2">
      <c r="A1580" s="504">
        <v>1763</v>
      </c>
      <c r="B1580" s="139" t="s">
        <v>1473</v>
      </c>
      <c r="C1580" s="501" t="s">
        <v>4205</v>
      </c>
      <c r="D1580" s="502" t="s">
        <v>20</v>
      </c>
      <c r="E1580" s="256" t="s">
        <v>76</v>
      </c>
      <c r="F1580" s="503">
        <v>1979</v>
      </c>
      <c r="G1580" s="139"/>
      <c r="H1580" s="152"/>
      <c r="I1580" s="505"/>
      <c r="J1580" s="139"/>
    </row>
    <row r="1581" spans="1:10" ht="13.5" customHeight="1" x14ac:dyDescent="0.2">
      <c r="A1581" s="504">
        <v>1764</v>
      </c>
      <c r="B1581" s="139" t="s">
        <v>1474</v>
      </c>
      <c r="C1581" s="501" t="s">
        <v>4205</v>
      </c>
      <c r="D1581" s="502" t="s">
        <v>20</v>
      </c>
      <c r="E1581" s="256" t="s">
        <v>23</v>
      </c>
      <c r="F1581" s="503">
        <v>1971</v>
      </c>
      <c r="G1581" s="139"/>
      <c r="H1581" s="152"/>
      <c r="I1581" s="505"/>
      <c r="J1581" s="139"/>
    </row>
    <row r="1582" spans="1:10" ht="13.5" customHeight="1" x14ac:dyDescent="0.2">
      <c r="A1582" s="504">
        <v>1765</v>
      </c>
      <c r="B1582" s="139" t="s">
        <v>1475</v>
      </c>
      <c r="C1582" s="501" t="s">
        <v>4205</v>
      </c>
      <c r="D1582" s="502" t="s">
        <v>20</v>
      </c>
      <c r="E1582" s="256" t="s">
        <v>23</v>
      </c>
      <c r="F1582" s="503">
        <v>1964</v>
      </c>
      <c r="G1582" s="139"/>
      <c r="H1582" s="152"/>
      <c r="I1582" s="505"/>
      <c r="J1582" s="139"/>
    </row>
    <row r="1583" spans="1:10" ht="13.5" customHeight="1" x14ac:dyDescent="0.2">
      <c r="A1583" s="504">
        <v>1766</v>
      </c>
      <c r="B1583" s="139" t="s">
        <v>1476</v>
      </c>
      <c r="C1583" s="501" t="s">
        <v>4205</v>
      </c>
      <c r="D1583" s="502" t="s">
        <v>20</v>
      </c>
      <c r="E1583" s="256" t="s">
        <v>21</v>
      </c>
      <c r="F1583" s="503">
        <v>1961</v>
      </c>
      <c r="G1583" s="139"/>
      <c r="H1583" s="152"/>
      <c r="I1583" s="505"/>
      <c r="J1583" s="139"/>
    </row>
    <row r="1584" spans="1:10" ht="13.5" customHeight="1" x14ac:dyDescent="0.2">
      <c r="A1584" s="504">
        <v>1767</v>
      </c>
      <c r="B1584" s="139" t="s">
        <v>1477</v>
      </c>
      <c r="C1584" s="501" t="s">
        <v>4205</v>
      </c>
      <c r="D1584" s="502" t="s">
        <v>20</v>
      </c>
      <c r="E1584" s="256" t="s">
        <v>23</v>
      </c>
      <c r="F1584" s="503">
        <v>1975</v>
      </c>
      <c r="G1584" s="139"/>
      <c r="H1584" s="152"/>
      <c r="I1584" s="505"/>
      <c r="J1584" s="139"/>
    </row>
    <row r="1585" spans="1:10" ht="13.5" customHeight="1" x14ac:dyDescent="0.2">
      <c r="A1585" s="504">
        <v>1768</v>
      </c>
      <c r="B1585" s="139" t="s">
        <v>1478</v>
      </c>
      <c r="C1585" s="501" t="s">
        <v>4205</v>
      </c>
      <c r="D1585" s="502" t="s">
        <v>20</v>
      </c>
      <c r="E1585" s="256" t="s">
        <v>23</v>
      </c>
      <c r="F1585" s="503">
        <v>1973</v>
      </c>
      <c r="G1585" s="139"/>
      <c r="H1585" s="152"/>
      <c r="I1585" s="505"/>
      <c r="J1585" s="139"/>
    </row>
    <row r="1586" spans="1:10" ht="13.5" customHeight="1" x14ac:dyDescent="0.2">
      <c r="A1586" s="504">
        <v>1769</v>
      </c>
      <c r="B1586" s="139" t="s">
        <v>1479</v>
      </c>
      <c r="C1586" s="501" t="s">
        <v>4205</v>
      </c>
      <c r="D1586" s="502" t="s">
        <v>20</v>
      </c>
      <c r="E1586" s="256" t="s">
        <v>21</v>
      </c>
      <c r="F1586" s="503">
        <v>1961</v>
      </c>
      <c r="G1586" s="139"/>
      <c r="H1586" s="152"/>
      <c r="I1586" s="505"/>
      <c r="J1586" s="139"/>
    </row>
    <row r="1587" spans="1:10" ht="13.5" customHeight="1" x14ac:dyDescent="0.2">
      <c r="A1587" s="504">
        <v>1770</v>
      </c>
      <c r="B1587" s="139" t="s">
        <v>1480</v>
      </c>
      <c r="C1587" s="501" t="s">
        <v>4205</v>
      </c>
      <c r="D1587" s="502" t="s">
        <v>20</v>
      </c>
      <c r="E1587" s="256" t="s">
        <v>4234</v>
      </c>
      <c r="F1587" s="503">
        <v>1962</v>
      </c>
      <c r="G1587" s="139"/>
      <c r="H1587" s="152"/>
      <c r="I1587" s="505"/>
      <c r="J1587" s="139"/>
    </row>
    <row r="1588" spans="1:10" ht="13.5" customHeight="1" x14ac:dyDescent="0.2">
      <c r="A1588" s="504">
        <v>1771</v>
      </c>
      <c r="B1588" s="139" t="s">
        <v>1481</v>
      </c>
      <c r="C1588" s="139" t="s">
        <v>357</v>
      </c>
      <c r="D1588" s="502" t="s">
        <v>20</v>
      </c>
      <c r="E1588" s="256" t="s">
        <v>76</v>
      </c>
      <c r="F1588" s="503">
        <v>1982</v>
      </c>
      <c r="G1588" s="139"/>
      <c r="H1588" s="152"/>
      <c r="I1588" s="505"/>
      <c r="J1588" s="139"/>
    </row>
    <row r="1589" spans="1:10" ht="13.5" customHeight="1" x14ac:dyDescent="0.2">
      <c r="A1589" s="504">
        <v>1772</v>
      </c>
      <c r="B1589" s="139" t="s">
        <v>1482</v>
      </c>
      <c r="C1589" s="501" t="s">
        <v>4205</v>
      </c>
      <c r="D1589" s="502" t="s">
        <v>20</v>
      </c>
      <c r="E1589" s="256" t="s">
        <v>76</v>
      </c>
      <c r="F1589" s="503">
        <v>1980</v>
      </c>
      <c r="G1589" s="139"/>
      <c r="H1589" s="152"/>
      <c r="I1589" s="505"/>
      <c r="J1589" s="139"/>
    </row>
    <row r="1590" spans="1:10" ht="13.5" customHeight="1" x14ac:dyDescent="0.2">
      <c r="A1590" s="504">
        <v>1773</v>
      </c>
      <c r="B1590" s="139" t="s">
        <v>1483</v>
      </c>
      <c r="C1590" s="501" t="s">
        <v>4205</v>
      </c>
      <c r="D1590" s="502" t="s">
        <v>20</v>
      </c>
      <c r="E1590" s="256" t="s">
        <v>76</v>
      </c>
      <c r="F1590" s="503">
        <v>1978</v>
      </c>
      <c r="G1590" s="139"/>
      <c r="H1590" s="152"/>
      <c r="I1590" s="505"/>
      <c r="J1590" s="139"/>
    </row>
    <row r="1591" spans="1:10" ht="13.5" customHeight="1" x14ac:dyDescent="0.2">
      <c r="A1591" s="504">
        <v>1774</v>
      </c>
      <c r="B1591" s="139" t="s">
        <v>1484</v>
      </c>
      <c r="C1591" s="501" t="s">
        <v>4205</v>
      </c>
      <c r="D1591" s="502" t="s">
        <v>20</v>
      </c>
      <c r="E1591" s="256" t="s">
        <v>33</v>
      </c>
      <c r="F1591" s="503">
        <v>1968</v>
      </c>
      <c r="G1591" s="139"/>
      <c r="H1591" s="152"/>
      <c r="I1591" s="505"/>
      <c r="J1591" s="139"/>
    </row>
    <row r="1592" spans="1:10" ht="13.5" customHeight="1" x14ac:dyDescent="0.2">
      <c r="A1592" s="504">
        <v>1775</v>
      </c>
      <c r="B1592" s="139" t="s">
        <v>1485</v>
      </c>
      <c r="C1592" s="501" t="s">
        <v>4205</v>
      </c>
      <c r="D1592" s="502" t="s">
        <v>20</v>
      </c>
      <c r="E1592" s="256" t="s">
        <v>21</v>
      </c>
      <c r="F1592" s="503">
        <v>1953</v>
      </c>
      <c r="G1592" s="139"/>
      <c r="H1592" s="152"/>
      <c r="I1592" s="505"/>
      <c r="J1592" s="139"/>
    </row>
    <row r="1593" spans="1:10" ht="13.5" customHeight="1" x14ac:dyDescent="0.2">
      <c r="A1593" s="504">
        <v>1776</v>
      </c>
      <c r="B1593" s="139" t="s">
        <v>1486</v>
      </c>
      <c r="C1593" s="501" t="s">
        <v>4205</v>
      </c>
      <c r="D1593" s="502" t="s">
        <v>20</v>
      </c>
      <c r="E1593" s="256" t="s">
        <v>23</v>
      </c>
      <c r="F1593" s="503">
        <v>1974</v>
      </c>
      <c r="G1593" s="139"/>
      <c r="H1593" s="152"/>
      <c r="I1593" s="505"/>
      <c r="J1593" s="139"/>
    </row>
    <row r="1594" spans="1:10" ht="13.5" customHeight="1" x14ac:dyDescent="0.2">
      <c r="A1594" s="504">
        <v>1777</v>
      </c>
      <c r="B1594" s="139" t="s">
        <v>1487</v>
      </c>
      <c r="C1594" s="501" t="s">
        <v>4205</v>
      </c>
      <c r="D1594" s="502" t="s">
        <v>20</v>
      </c>
      <c r="E1594" s="256" t="s">
        <v>23</v>
      </c>
      <c r="F1594" s="503">
        <v>1970</v>
      </c>
      <c r="G1594" s="139"/>
      <c r="H1594" s="152"/>
      <c r="I1594" s="505"/>
      <c r="J1594" s="139"/>
    </row>
    <row r="1595" spans="1:10" ht="13.5" customHeight="1" x14ac:dyDescent="0.2">
      <c r="A1595" s="504">
        <v>1778</v>
      </c>
      <c r="B1595" s="139" t="s">
        <v>1488</v>
      </c>
      <c r="C1595" s="139" t="s">
        <v>4082</v>
      </c>
      <c r="D1595" s="502">
        <v>1</v>
      </c>
      <c r="E1595" s="256" t="s">
        <v>4234</v>
      </c>
      <c r="F1595" s="503">
        <v>1953</v>
      </c>
      <c r="G1595" s="139"/>
      <c r="H1595" s="498"/>
      <c r="I1595" s="505">
        <v>1</v>
      </c>
      <c r="J1595" s="139"/>
    </row>
    <row r="1596" spans="1:10" ht="13.5" customHeight="1" x14ac:dyDescent="0.2">
      <c r="A1596" s="504">
        <v>1779</v>
      </c>
      <c r="B1596" s="139" t="s">
        <v>1489</v>
      </c>
      <c r="C1596" s="501" t="s">
        <v>4205</v>
      </c>
      <c r="D1596" s="502" t="s">
        <v>20</v>
      </c>
      <c r="E1596" s="256" t="s">
        <v>33</v>
      </c>
      <c r="F1596" s="503">
        <v>1963</v>
      </c>
      <c r="G1596" s="139"/>
      <c r="H1596" s="152"/>
      <c r="I1596" s="505"/>
      <c r="J1596" s="139"/>
    </row>
    <row r="1597" spans="1:10" ht="13.5" customHeight="1" x14ac:dyDescent="0.2">
      <c r="A1597" s="504">
        <v>1780</v>
      </c>
      <c r="B1597" s="139" t="s">
        <v>1490</v>
      </c>
      <c r="C1597" s="139" t="s">
        <v>4165</v>
      </c>
      <c r="D1597" s="502">
        <v>2</v>
      </c>
      <c r="E1597" s="256" t="s">
        <v>23</v>
      </c>
      <c r="F1597" s="503">
        <v>1972</v>
      </c>
      <c r="G1597" s="139"/>
      <c r="H1597" s="152"/>
      <c r="I1597" s="505">
        <v>1</v>
      </c>
      <c r="J1597" s="139"/>
    </row>
    <row r="1598" spans="1:10" ht="13.5" customHeight="1" x14ac:dyDescent="0.2">
      <c r="A1598" s="504">
        <v>1781</v>
      </c>
      <c r="B1598" s="139" t="s">
        <v>1491</v>
      </c>
      <c r="C1598" s="501" t="s">
        <v>4205</v>
      </c>
      <c r="D1598" s="502" t="s">
        <v>20</v>
      </c>
      <c r="E1598" s="256" t="s">
        <v>76</v>
      </c>
      <c r="F1598" s="503">
        <v>1982</v>
      </c>
      <c r="G1598" s="139"/>
      <c r="H1598" s="152"/>
      <c r="I1598" s="505"/>
      <c r="J1598" s="139"/>
    </row>
    <row r="1599" spans="1:10" ht="13.5" customHeight="1" x14ac:dyDescent="0.2">
      <c r="A1599" s="504">
        <v>1782</v>
      </c>
      <c r="B1599" s="139" t="s">
        <v>1492</v>
      </c>
      <c r="C1599" s="501" t="s">
        <v>4205</v>
      </c>
      <c r="D1599" s="502" t="s">
        <v>20</v>
      </c>
      <c r="E1599" s="256" t="s">
        <v>21</v>
      </c>
      <c r="F1599" s="503">
        <v>1957</v>
      </c>
      <c r="G1599" s="139"/>
      <c r="H1599" s="152"/>
      <c r="I1599" s="505"/>
      <c r="J1599" s="139"/>
    </row>
    <row r="1600" spans="1:10" ht="13.5" customHeight="1" x14ac:dyDescent="0.2">
      <c r="A1600" s="504">
        <v>1783</v>
      </c>
      <c r="B1600" s="139" t="s">
        <v>1493</v>
      </c>
      <c r="C1600" s="501" t="s">
        <v>4205</v>
      </c>
      <c r="D1600" s="502" t="s">
        <v>20</v>
      </c>
      <c r="E1600" s="256" t="s">
        <v>76</v>
      </c>
      <c r="F1600" s="503">
        <v>1982</v>
      </c>
      <c r="G1600" s="139"/>
      <c r="H1600" s="152"/>
      <c r="I1600" s="505"/>
      <c r="J1600" s="139"/>
    </row>
    <row r="1601" spans="1:10" ht="13.5" customHeight="1" x14ac:dyDescent="0.2">
      <c r="A1601" s="504">
        <v>1784</v>
      </c>
      <c r="B1601" s="139" t="s">
        <v>1494</v>
      </c>
      <c r="C1601" s="501" t="s">
        <v>4205</v>
      </c>
      <c r="D1601" s="502" t="s">
        <v>20</v>
      </c>
      <c r="E1601" s="256" t="s">
        <v>76</v>
      </c>
      <c r="F1601" s="503">
        <v>1979</v>
      </c>
      <c r="G1601" s="139"/>
      <c r="H1601" s="152"/>
      <c r="I1601" s="505"/>
      <c r="J1601" s="139"/>
    </row>
    <row r="1602" spans="1:10" ht="13.5" customHeight="1" x14ac:dyDescent="0.2">
      <c r="A1602" s="504">
        <v>1785</v>
      </c>
      <c r="B1602" s="139" t="s">
        <v>1495</v>
      </c>
      <c r="C1602" s="501" t="s">
        <v>4205</v>
      </c>
      <c r="D1602" s="502" t="s">
        <v>20</v>
      </c>
      <c r="E1602" s="256" t="s">
        <v>76</v>
      </c>
      <c r="F1602" s="503">
        <v>1978</v>
      </c>
      <c r="G1602" s="139"/>
      <c r="H1602" s="152"/>
      <c r="I1602" s="505"/>
      <c r="J1602" s="139"/>
    </row>
    <row r="1603" spans="1:10" ht="13.5" customHeight="1" x14ac:dyDescent="0.2">
      <c r="A1603" s="504">
        <v>1786</v>
      </c>
      <c r="B1603" s="139" t="s">
        <v>1496</v>
      </c>
      <c r="C1603" s="501" t="s">
        <v>4205</v>
      </c>
      <c r="D1603" s="502" t="s">
        <v>20</v>
      </c>
      <c r="E1603" s="256" t="s">
        <v>76</v>
      </c>
      <c r="F1603" s="503">
        <v>1977</v>
      </c>
      <c r="G1603" s="139"/>
      <c r="H1603" s="152"/>
      <c r="I1603" s="505"/>
      <c r="J1603" s="139"/>
    </row>
    <row r="1604" spans="1:10" ht="13.5" customHeight="1" x14ac:dyDescent="0.2">
      <c r="A1604" s="504">
        <v>1787</v>
      </c>
      <c r="B1604" s="139" t="s">
        <v>4239</v>
      </c>
      <c r="C1604" s="139" t="s">
        <v>183</v>
      </c>
      <c r="D1604" s="502" t="s">
        <v>20</v>
      </c>
      <c r="E1604" s="256" t="s">
        <v>23</v>
      </c>
      <c r="F1604" s="503">
        <v>1974</v>
      </c>
      <c r="G1604" s="139"/>
      <c r="H1604" s="152"/>
      <c r="I1604" s="505"/>
      <c r="J1604" s="139"/>
    </row>
    <row r="1605" spans="1:10" ht="13.5" customHeight="1" x14ac:dyDescent="0.2">
      <c r="A1605" s="504">
        <v>1788</v>
      </c>
      <c r="B1605" s="139" t="s">
        <v>1497</v>
      </c>
      <c r="C1605" s="501" t="s">
        <v>4205</v>
      </c>
      <c r="D1605" s="502" t="s">
        <v>20</v>
      </c>
      <c r="E1605" s="256" t="s">
        <v>4234</v>
      </c>
      <c r="F1605" s="503">
        <v>1956</v>
      </c>
      <c r="G1605" s="139"/>
      <c r="H1605" s="152"/>
      <c r="I1605" s="505"/>
      <c r="J1605" s="139"/>
    </row>
    <row r="1606" spans="1:10" ht="13.5" customHeight="1" x14ac:dyDescent="0.2">
      <c r="A1606" s="504">
        <v>1789</v>
      </c>
      <c r="B1606" s="139" t="s">
        <v>1498</v>
      </c>
      <c r="C1606" s="501" t="s">
        <v>4205</v>
      </c>
      <c r="D1606" s="502" t="s">
        <v>20</v>
      </c>
      <c r="E1606" s="256" t="s">
        <v>76</v>
      </c>
      <c r="F1606" s="503">
        <v>1980</v>
      </c>
      <c r="G1606" s="139"/>
      <c r="H1606" s="152"/>
      <c r="I1606" s="505"/>
      <c r="J1606" s="139"/>
    </row>
    <row r="1607" spans="1:10" ht="13.5" customHeight="1" x14ac:dyDescent="0.2">
      <c r="A1607" s="504">
        <v>1790</v>
      </c>
      <c r="B1607" s="139" t="s">
        <v>1499</v>
      </c>
      <c r="C1607" s="501" t="s">
        <v>4205</v>
      </c>
      <c r="D1607" s="502" t="s">
        <v>20</v>
      </c>
      <c r="E1607" s="256" t="s">
        <v>394</v>
      </c>
      <c r="F1607" s="503">
        <v>1982</v>
      </c>
      <c r="G1607" s="139"/>
      <c r="H1607" s="152"/>
      <c r="I1607" s="505"/>
      <c r="J1607" s="139"/>
    </row>
    <row r="1608" spans="1:10" ht="13.5" customHeight="1" x14ac:dyDescent="0.2">
      <c r="A1608" s="504">
        <v>1791</v>
      </c>
      <c r="B1608" s="139" t="s">
        <v>3760</v>
      </c>
      <c r="C1608" s="139" t="s">
        <v>4084</v>
      </c>
      <c r="D1608" s="502">
        <v>3</v>
      </c>
      <c r="E1608" s="256" t="s">
        <v>76</v>
      </c>
      <c r="F1608" s="503">
        <v>1984</v>
      </c>
      <c r="G1608" s="139"/>
      <c r="H1608" s="152"/>
      <c r="I1608" s="505">
        <v>1</v>
      </c>
      <c r="J1608" s="139"/>
    </row>
    <row r="1609" spans="1:10" ht="13.5" customHeight="1" x14ac:dyDescent="0.2">
      <c r="A1609" s="504">
        <v>1792</v>
      </c>
      <c r="B1609" s="139" t="s">
        <v>1500</v>
      </c>
      <c r="C1609" s="139" t="s">
        <v>166</v>
      </c>
      <c r="D1609" s="502">
        <v>3</v>
      </c>
      <c r="E1609" s="256" t="s">
        <v>33</v>
      </c>
      <c r="F1609" s="503">
        <v>1973</v>
      </c>
      <c r="G1609" s="139"/>
      <c r="H1609" s="152"/>
      <c r="I1609" s="505">
        <v>1</v>
      </c>
      <c r="J1609" s="139"/>
    </row>
    <row r="1610" spans="1:10" ht="13.5" customHeight="1" x14ac:dyDescent="0.2">
      <c r="A1610" s="504">
        <v>1793</v>
      </c>
      <c r="B1610" s="139" t="s">
        <v>1501</v>
      </c>
      <c r="C1610" s="139" t="s">
        <v>357</v>
      </c>
      <c r="D1610" s="502" t="s">
        <v>20</v>
      </c>
      <c r="E1610" s="256" t="s">
        <v>21</v>
      </c>
      <c r="F1610" s="503">
        <v>1951</v>
      </c>
      <c r="G1610" s="139"/>
      <c r="H1610" s="152"/>
      <c r="I1610" s="505"/>
      <c r="J1610" s="139"/>
    </row>
    <row r="1611" spans="1:10" ht="13.5" customHeight="1" x14ac:dyDescent="0.2">
      <c r="A1611" s="504">
        <v>1794</v>
      </c>
      <c r="B1611" s="139" t="s">
        <v>1502</v>
      </c>
      <c r="C1611" s="501" t="s">
        <v>4205</v>
      </c>
      <c r="D1611" s="502" t="s">
        <v>20</v>
      </c>
      <c r="E1611" s="256" t="s">
        <v>21</v>
      </c>
      <c r="F1611" s="503">
        <v>1950</v>
      </c>
      <c r="G1611" s="139"/>
      <c r="H1611" s="152"/>
      <c r="I1611" s="505"/>
      <c r="J1611" s="139"/>
    </row>
    <row r="1612" spans="1:10" ht="13.5" customHeight="1" x14ac:dyDescent="0.2">
      <c r="A1612" s="504">
        <v>1795</v>
      </c>
      <c r="B1612" s="139" t="s">
        <v>1503</v>
      </c>
      <c r="C1612" s="501" t="s">
        <v>4205</v>
      </c>
      <c r="D1612" s="502" t="s">
        <v>20</v>
      </c>
      <c r="E1612" s="256" t="s">
        <v>21</v>
      </c>
      <c r="F1612" s="503">
        <v>1956</v>
      </c>
      <c r="G1612" s="139"/>
      <c r="H1612" s="152"/>
      <c r="I1612" s="505"/>
      <c r="J1612" s="139"/>
    </row>
    <row r="1613" spans="1:10" ht="13.5" customHeight="1" x14ac:dyDescent="0.2">
      <c r="A1613" s="504">
        <v>1796</v>
      </c>
      <c r="B1613" s="139" t="s">
        <v>1504</v>
      </c>
      <c r="C1613" s="501" t="s">
        <v>4205</v>
      </c>
      <c r="D1613" s="502" t="s">
        <v>20</v>
      </c>
      <c r="E1613" s="256" t="s">
        <v>4234</v>
      </c>
      <c r="F1613" s="503">
        <v>1959</v>
      </c>
      <c r="G1613" s="139"/>
      <c r="H1613" s="152"/>
      <c r="I1613" s="505"/>
      <c r="J1613" s="139"/>
    </row>
    <row r="1614" spans="1:10" ht="13.5" customHeight="1" x14ac:dyDescent="0.2">
      <c r="A1614" s="504">
        <v>1797</v>
      </c>
      <c r="B1614" s="139" t="s">
        <v>1505</v>
      </c>
      <c r="C1614" s="501" t="s">
        <v>4205</v>
      </c>
      <c r="D1614" s="502" t="s">
        <v>20</v>
      </c>
      <c r="E1614" s="256" t="s">
        <v>23</v>
      </c>
      <c r="F1614" s="503">
        <v>1964</v>
      </c>
      <c r="G1614" s="139"/>
      <c r="H1614" s="152"/>
      <c r="I1614" s="505"/>
      <c r="J1614" s="139"/>
    </row>
    <row r="1615" spans="1:10" ht="13.5" customHeight="1" x14ac:dyDescent="0.2">
      <c r="A1615" s="504">
        <v>1798</v>
      </c>
      <c r="B1615" s="139" t="s">
        <v>1506</v>
      </c>
      <c r="C1615" s="501" t="s">
        <v>4205</v>
      </c>
      <c r="D1615" s="502" t="s">
        <v>20</v>
      </c>
      <c r="E1615" s="256" t="s">
        <v>394</v>
      </c>
      <c r="F1615" s="503">
        <v>1976</v>
      </c>
      <c r="G1615" s="139"/>
      <c r="H1615" s="152"/>
      <c r="I1615" s="505"/>
      <c r="J1615" s="139"/>
    </row>
    <row r="1616" spans="1:10" ht="13.5" customHeight="1" x14ac:dyDescent="0.2">
      <c r="A1616" s="504">
        <v>1799</v>
      </c>
      <c r="B1616" s="139" t="s">
        <v>1507</v>
      </c>
      <c r="C1616" s="139" t="s">
        <v>4082</v>
      </c>
      <c r="D1616" s="502">
        <v>3</v>
      </c>
      <c r="E1616" s="256" t="s">
        <v>21</v>
      </c>
      <c r="F1616" s="503">
        <v>1956</v>
      </c>
      <c r="G1616" s="139"/>
      <c r="H1616" s="498"/>
      <c r="I1616" s="505">
        <v>1</v>
      </c>
      <c r="J1616" s="139"/>
    </row>
    <row r="1617" spans="1:10" ht="13.5" customHeight="1" x14ac:dyDescent="0.2">
      <c r="A1617" s="504">
        <v>1800</v>
      </c>
      <c r="B1617" s="139" t="s">
        <v>1508</v>
      </c>
      <c r="C1617" s="501" t="s">
        <v>4205</v>
      </c>
      <c r="D1617" s="502" t="s">
        <v>20</v>
      </c>
      <c r="E1617" s="256" t="s">
        <v>33</v>
      </c>
      <c r="F1617" s="503">
        <v>1967</v>
      </c>
      <c r="G1617" s="139"/>
      <c r="H1617" s="152"/>
      <c r="I1617" s="505"/>
      <c r="J1617" s="139"/>
    </row>
    <row r="1618" spans="1:10" ht="13.5" customHeight="1" x14ac:dyDescent="0.2">
      <c r="A1618" s="504">
        <v>1801</v>
      </c>
      <c r="B1618" s="139" t="s">
        <v>1509</v>
      </c>
      <c r="C1618" s="501" t="s">
        <v>4205</v>
      </c>
      <c r="D1618" s="502" t="s">
        <v>20</v>
      </c>
      <c r="E1618" s="256" t="s">
        <v>394</v>
      </c>
      <c r="F1618" s="503">
        <v>1977</v>
      </c>
      <c r="G1618" s="139"/>
      <c r="H1618" s="152"/>
      <c r="I1618" s="505"/>
      <c r="J1618" s="139"/>
    </row>
    <row r="1619" spans="1:10" ht="13.5" customHeight="1" x14ac:dyDescent="0.2">
      <c r="A1619" s="504">
        <v>1802</v>
      </c>
      <c r="B1619" s="139" t="s">
        <v>1510</v>
      </c>
      <c r="C1619" s="501" t="s">
        <v>4205</v>
      </c>
      <c r="D1619" s="502" t="s">
        <v>20</v>
      </c>
      <c r="E1619" s="256" t="s">
        <v>394</v>
      </c>
      <c r="F1619" s="503">
        <v>1980</v>
      </c>
      <c r="G1619" s="139"/>
      <c r="H1619" s="152"/>
      <c r="I1619" s="505"/>
      <c r="J1619" s="139"/>
    </row>
    <row r="1620" spans="1:10" ht="13.5" customHeight="1" x14ac:dyDescent="0.2">
      <c r="A1620" s="504">
        <v>1803</v>
      </c>
      <c r="B1620" s="139" t="s">
        <v>1511</v>
      </c>
      <c r="C1620" s="139" t="s">
        <v>3532</v>
      </c>
      <c r="D1620" s="502" t="s">
        <v>20</v>
      </c>
      <c r="E1620" s="256" t="s">
        <v>76</v>
      </c>
      <c r="F1620" s="503">
        <v>1980</v>
      </c>
      <c r="G1620" s="139"/>
      <c r="H1620" s="152"/>
      <c r="I1620" s="505">
        <v>1</v>
      </c>
      <c r="J1620" s="139"/>
    </row>
    <row r="1621" spans="1:10" ht="13.5" customHeight="1" x14ac:dyDescent="0.2">
      <c r="A1621" s="504">
        <v>1804</v>
      </c>
      <c r="B1621" s="139" t="s">
        <v>1512</v>
      </c>
      <c r="C1621" s="501" t="s">
        <v>4205</v>
      </c>
      <c r="D1621" s="502" t="s">
        <v>20</v>
      </c>
      <c r="E1621" s="256" t="s">
        <v>76</v>
      </c>
      <c r="F1621" s="503">
        <v>1980</v>
      </c>
      <c r="G1621" s="139"/>
      <c r="H1621" s="152"/>
      <c r="I1621" s="505"/>
      <c r="J1621" s="139"/>
    </row>
    <row r="1622" spans="1:10" ht="13.5" customHeight="1" x14ac:dyDescent="0.2">
      <c r="A1622" s="504">
        <v>1805</v>
      </c>
      <c r="B1622" s="139" t="s">
        <v>1513</v>
      </c>
      <c r="C1622" s="501" t="s">
        <v>4205</v>
      </c>
      <c r="D1622" s="502" t="s">
        <v>20</v>
      </c>
      <c r="E1622" s="256" t="s">
        <v>76</v>
      </c>
      <c r="F1622" s="503">
        <v>1977</v>
      </c>
      <c r="G1622" s="139"/>
      <c r="H1622" s="152"/>
      <c r="I1622" s="505"/>
      <c r="J1622" s="139"/>
    </row>
    <row r="1623" spans="1:10" ht="13.5" customHeight="1" x14ac:dyDescent="0.2">
      <c r="A1623" s="504">
        <v>1806</v>
      </c>
      <c r="B1623" s="139" t="s">
        <v>1514</v>
      </c>
      <c r="C1623" s="501" t="s">
        <v>4205</v>
      </c>
      <c r="D1623" s="502" t="s">
        <v>20</v>
      </c>
      <c r="E1623" s="256" t="s">
        <v>76</v>
      </c>
      <c r="F1623" s="503">
        <v>1980</v>
      </c>
      <c r="G1623" s="139"/>
      <c r="H1623" s="152"/>
      <c r="I1623" s="505"/>
      <c r="J1623" s="139"/>
    </row>
    <row r="1624" spans="1:10" ht="13.5" customHeight="1" x14ac:dyDescent="0.2">
      <c r="A1624" s="504">
        <v>1807</v>
      </c>
      <c r="B1624" s="139" t="s">
        <v>1515</v>
      </c>
      <c r="C1624" s="501" t="s">
        <v>4205</v>
      </c>
      <c r="D1624" s="502" t="s">
        <v>20</v>
      </c>
      <c r="E1624" s="256" t="s">
        <v>23</v>
      </c>
      <c r="F1624" s="503">
        <v>1963</v>
      </c>
      <c r="G1624" s="139"/>
      <c r="H1624" s="152"/>
      <c r="I1624" s="505"/>
      <c r="J1624" s="139"/>
    </row>
    <row r="1625" spans="1:10" ht="13.5" customHeight="1" x14ac:dyDescent="0.2">
      <c r="A1625" s="504">
        <v>1808</v>
      </c>
      <c r="B1625" s="139" t="s">
        <v>1516</v>
      </c>
      <c r="C1625" s="501" t="s">
        <v>4205</v>
      </c>
      <c r="D1625" s="502" t="s">
        <v>20</v>
      </c>
      <c r="E1625" s="256" t="s">
        <v>76</v>
      </c>
      <c r="F1625" s="503">
        <v>1981</v>
      </c>
      <c r="G1625" s="139"/>
      <c r="H1625" s="152"/>
      <c r="I1625" s="505"/>
      <c r="J1625" s="139"/>
    </row>
    <row r="1626" spans="1:10" ht="13.5" customHeight="1" x14ac:dyDescent="0.2">
      <c r="A1626" s="504">
        <v>1809</v>
      </c>
      <c r="B1626" s="139" t="s">
        <v>1517</v>
      </c>
      <c r="C1626" s="501" t="s">
        <v>4205</v>
      </c>
      <c r="D1626" s="502" t="s">
        <v>20</v>
      </c>
      <c r="E1626" s="256" t="s">
        <v>76</v>
      </c>
      <c r="F1626" s="503">
        <v>1979</v>
      </c>
      <c r="G1626" s="139"/>
      <c r="H1626" s="152"/>
      <c r="I1626" s="505"/>
      <c r="J1626" s="139"/>
    </row>
    <row r="1627" spans="1:10" ht="13.5" customHeight="1" x14ac:dyDescent="0.2">
      <c r="A1627" s="504">
        <v>1810</v>
      </c>
      <c r="B1627" s="139" t="s">
        <v>1518</v>
      </c>
      <c r="C1627" s="501" t="s">
        <v>4205</v>
      </c>
      <c r="D1627" s="502" t="s">
        <v>20</v>
      </c>
      <c r="E1627" s="256" t="s">
        <v>23</v>
      </c>
      <c r="F1627" s="503">
        <v>1963</v>
      </c>
      <c r="G1627" s="139"/>
      <c r="H1627" s="152"/>
      <c r="I1627" s="505"/>
      <c r="J1627" s="139"/>
    </row>
    <row r="1628" spans="1:10" ht="13.5" customHeight="1" x14ac:dyDescent="0.2">
      <c r="A1628" s="504">
        <v>1811</v>
      </c>
      <c r="B1628" s="139" t="s">
        <v>1519</v>
      </c>
      <c r="C1628" s="501" t="s">
        <v>4205</v>
      </c>
      <c r="D1628" s="502" t="s">
        <v>20</v>
      </c>
      <c r="E1628" s="256" t="s">
        <v>76</v>
      </c>
      <c r="F1628" s="503">
        <v>1978</v>
      </c>
      <c r="G1628" s="139"/>
      <c r="H1628" s="152"/>
      <c r="I1628" s="505"/>
      <c r="J1628" s="139"/>
    </row>
    <row r="1629" spans="1:10" ht="13.5" customHeight="1" x14ac:dyDescent="0.2">
      <c r="A1629" s="504">
        <v>1812</v>
      </c>
      <c r="B1629" s="139" t="s">
        <v>1520</v>
      </c>
      <c r="C1629" s="139" t="s">
        <v>357</v>
      </c>
      <c r="D1629" s="502" t="s">
        <v>20</v>
      </c>
      <c r="E1629" s="256" t="s">
        <v>21</v>
      </c>
      <c r="F1629" s="503">
        <v>1962</v>
      </c>
      <c r="G1629" s="139"/>
      <c r="H1629" s="152"/>
      <c r="I1629" s="505"/>
      <c r="J1629" s="139"/>
    </row>
    <row r="1630" spans="1:10" ht="13.5" customHeight="1" x14ac:dyDescent="0.2">
      <c r="A1630" s="504">
        <v>1813</v>
      </c>
      <c r="B1630" s="139" t="s">
        <v>1521</v>
      </c>
      <c r="C1630" s="501" t="s">
        <v>4205</v>
      </c>
      <c r="D1630" s="502" t="s">
        <v>20</v>
      </c>
      <c r="E1630" s="256" t="s">
        <v>76</v>
      </c>
      <c r="F1630" s="503">
        <v>1981</v>
      </c>
      <c r="G1630" s="139"/>
      <c r="H1630" s="152"/>
      <c r="I1630" s="505"/>
      <c r="J1630" s="139"/>
    </row>
    <row r="1631" spans="1:10" ht="13.5" customHeight="1" x14ac:dyDescent="0.2">
      <c r="A1631" s="504">
        <v>1814</v>
      </c>
      <c r="B1631" s="139" t="s">
        <v>1522</v>
      </c>
      <c r="C1631" s="501" t="s">
        <v>4205</v>
      </c>
      <c r="D1631" s="502" t="s">
        <v>20</v>
      </c>
      <c r="E1631" s="256" t="s">
        <v>76</v>
      </c>
      <c r="F1631" s="503">
        <v>1982</v>
      </c>
      <c r="G1631" s="139"/>
      <c r="H1631" s="152"/>
      <c r="I1631" s="505"/>
      <c r="J1631" s="139"/>
    </row>
    <row r="1632" spans="1:10" ht="13.5" customHeight="1" x14ac:dyDescent="0.2">
      <c r="A1632" s="504">
        <v>1815</v>
      </c>
      <c r="B1632" s="139" t="s">
        <v>1523</v>
      </c>
      <c r="C1632" s="139" t="s">
        <v>284</v>
      </c>
      <c r="D1632" s="502" t="s">
        <v>20</v>
      </c>
      <c r="E1632" s="256" t="s">
        <v>21</v>
      </c>
      <c r="F1632" s="503">
        <v>1946</v>
      </c>
      <c r="G1632" s="139"/>
      <c r="H1632" s="152"/>
      <c r="I1632" s="505">
        <v>1</v>
      </c>
      <c r="J1632" s="139"/>
    </row>
    <row r="1633" spans="1:10" ht="13.5" customHeight="1" x14ac:dyDescent="0.2">
      <c r="A1633" s="504">
        <v>1816</v>
      </c>
      <c r="B1633" s="139" t="s">
        <v>1524</v>
      </c>
      <c r="C1633" s="501" t="s">
        <v>4205</v>
      </c>
      <c r="D1633" s="502" t="s">
        <v>20</v>
      </c>
      <c r="E1633" s="256" t="s">
        <v>76</v>
      </c>
      <c r="F1633" s="503">
        <v>1980</v>
      </c>
      <c r="G1633" s="139"/>
      <c r="H1633" s="152"/>
      <c r="I1633" s="505"/>
      <c r="J1633" s="139"/>
    </row>
    <row r="1634" spans="1:10" ht="13.5" customHeight="1" x14ac:dyDescent="0.2">
      <c r="A1634" s="504">
        <v>1817</v>
      </c>
      <c r="B1634" s="139" t="s">
        <v>1525</v>
      </c>
      <c r="C1634" s="501" t="s">
        <v>4205</v>
      </c>
      <c r="D1634" s="502" t="s">
        <v>20</v>
      </c>
      <c r="E1634" s="256" t="s">
        <v>394</v>
      </c>
      <c r="F1634" s="503">
        <v>1979</v>
      </c>
      <c r="G1634" s="139"/>
      <c r="H1634" s="152"/>
      <c r="I1634" s="505"/>
      <c r="J1634" s="139"/>
    </row>
    <row r="1635" spans="1:10" ht="13.5" customHeight="1" x14ac:dyDescent="0.2">
      <c r="A1635" s="504">
        <v>1818</v>
      </c>
      <c r="B1635" s="139" t="s">
        <v>1526</v>
      </c>
      <c r="C1635" s="501" t="s">
        <v>4205</v>
      </c>
      <c r="D1635" s="502" t="s">
        <v>20</v>
      </c>
      <c r="E1635" s="256" t="s">
        <v>394</v>
      </c>
      <c r="F1635" s="503">
        <v>1979</v>
      </c>
      <c r="G1635" s="139"/>
      <c r="H1635" s="152"/>
      <c r="I1635" s="505"/>
      <c r="J1635" s="139"/>
    </row>
    <row r="1636" spans="1:10" ht="13.5" customHeight="1" x14ac:dyDescent="0.2">
      <c r="A1636" s="504">
        <v>1819</v>
      </c>
      <c r="B1636" s="139" t="s">
        <v>1527</v>
      </c>
      <c r="C1636" s="501" t="s">
        <v>4205</v>
      </c>
      <c r="D1636" s="502" t="s">
        <v>20</v>
      </c>
      <c r="E1636" s="256" t="s">
        <v>33</v>
      </c>
      <c r="F1636" s="503">
        <v>1972</v>
      </c>
      <c r="G1636" s="139"/>
      <c r="H1636" s="152"/>
      <c r="I1636" s="505"/>
      <c r="J1636" s="139"/>
    </row>
    <row r="1637" spans="1:10" ht="13.5" customHeight="1" x14ac:dyDescent="0.2">
      <c r="A1637" s="504">
        <v>1820</v>
      </c>
      <c r="B1637" s="139" t="s">
        <v>1528</v>
      </c>
      <c r="C1637" s="501" t="s">
        <v>4205</v>
      </c>
      <c r="D1637" s="502" t="s">
        <v>20</v>
      </c>
      <c r="E1637" s="256" t="s">
        <v>76</v>
      </c>
      <c r="F1637" s="503">
        <v>1977</v>
      </c>
      <c r="G1637" s="139"/>
      <c r="H1637" s="152"/>
      <c r="I1637" s="505"/>
      <c r="J1637" s="139"/>
    </row>
    <row r="1638" spans="1:10" ht="13.5" customHeight="1" x14ac:dyDescent="0.2">
      <c r="A1638" s="504">
        <v>1821</v>
      </c>
      <c r="B1638" s="139" t="s">
        <v>1529</v>
      </c>
      <c r="C1638" s="501" t="s">
        <v>4205</v>
      </c>
      <c r="D1638" s="502" t="s">
        <v>20</v>
      </c>
      <c r="E1638" s="256" t="s">
        <v>23</v>
      </c>
      <c r="F1638" s="503">
        <v>1975</v>
      </c>
      <c r="G1638" s="139"/>
      <c r="H1638" s="152"/>
      <c r="I1638" s="505"/>
      <c r="J1638" s="139"/>
    </row>
    <row r="1639" spans="1:10" ht="13.5" customHeight="1" x14ac:dyDescent="0.2">
      <c r="A1639" s="504">
        <v>1822</v>
      </c>
      <c r="B1639" s="139" t="s">
        <v>1530</v>
      </c>
      <c r="C1639" s="501" t="s">
        <v>4205</v>
      </c>
      <c r="D1639" s="502" t="s">
        <v>20</v>
      </c>
      <c r="E1639" s="256" t="s">
        <v>76</v>
      </c>
      <c r="F1639" s="503">
        <v>1978</v>
      </c>
      <c r="G1639" s="139"/>
      <c r="H1639" s="152"/>
      <c r="I1639" s="505"/>
      <c r="J1639" s="139"/>
    </row>
    <row r="1640" spans="1:10" ht="13.5" customHeight="1" x14ac:dyDescent="0.2">
      <c r="A1640" s="504">
        <v>1823</v>
      </c>
      <c r="B1640" s="139" t="s">
        <v>1531</v>
      </c>
      <c r="C1640" s="501" t="s">
        <v>4205</v>
      </c>
      <c r="D1640" s="502" t="s">
        <v>20</v>
      </c>
      <c r="E1640" s="256" t="s">
        <v>76</v>
      </c>
      <c r="F1640" s="503">
        <v>1976</v>
      </c>
      <c r="G1640" s="139"/>
      <c r="H1640" s="152"/>
      <c r="I1640" s="505"/>
      <c r="J1640" s="139"/>
    </row>
    <row r="1641" spans="1:10" ht="13.5" customHeight="1" x14ac:dyDescent="0.2">
      <c r="A1641" s="504">
        <v>1824</v>
      </c>
      <c r="B1641" s="139" t="s">
        <v>1532</v>
      </c>
      <c r="C1641" s="501" t="s">
        <v>4205</v>
      </c>
      <c r="D1641" s="502" t="s">
        <v>20</v>
      </c>
      <c r="E1641" s="256" t="s">
        <v>76</v>
      </c>
      <c r="F1641" s="503">
        <v>1981</v>
      </c>
      <c r="G1641" s="139"/>
      <c r="H1641" s="152"/>
      <c r="I1641" s="505"/>
      <c r="J1641" s="139"/>
    </row>
    <row r="1642" spans="1:10" ht="13.5" customHeight="1" x14ac:dyDescent="0.2">
      <c r="A1642" s="504">
        <v>1825</v>
      </c>
      <c r="B1642" s="139" t="s">
        <v>1533</v>
      </c>
      <c r="C1642" s="501" t="s">
        <v>4205</v>
      </c>
      <c r="D1642" s="502" t="s">
        <v>20</v>
      </c>
      <c r="E1642" s="256" t="s">
        <v>394</v>
      </c>
      <c r="F1642" s="503">
        <v>1980</v>
      </c>
      <c r="G1642" s="139"/>
      <c r="H1642" s="152"/>
      <c r="I1642" s="505"/>
      <c r="J1642" s="139"/>
    </row>
    <row r="1643" spans="1:10" ht="13.5" customHeight="1" x14ac:dyDescent="0.2">
      <c r="A1643" s="504">
        <v>1826</v>
      </c>
      <c r="B1643" s="139" t="s">
        <v>1534</v>
      </c>
      <c r="C1643" s="501" t="s">
        <v>4205</v>
      </c>
      <c r="D1643" s="502" t="s">
        <v>20</v>
      </c>
      <c r="E1643" s="256" t="s">
        <v>23</v>
      </c>
      <c r="F1643" s="503">
        <v>1967</v>
      </c>
      <c r="G1643" s="139"/>
      <c r="H1643" s="152"/>
      <c r="I1643" s="505"/>
      <c r="J1643" s="139"/>
    </row>
    <row r="1644" spans="1:10" ht="13.5" customHeight="1" x14ac:dyDescent="0.2">
      <c r="A1644" s="504">
        <v>1827</v>
      </c>
      <c r="B1644" s="139" t="s">
        <v>1535</v>
      </c>
      <c r="C1644" s="501" t="s">
        <v>4205</v>
      </c>
      <c r="D1644" s="502" t="s">
        <v>20</v>
      </c>
      <c r="E1644" s="256" t="s">
        <v>76</v>
      </c>
      <c r="F1644" s="503">
        <v>1981</v>
      </c>
      <c r="G1644" s="139"/>
      <c r="H1644" s="152"/>
      <c r="I1644" s="505"/>
      <c r="J1644" s="139"/>
    </row>
    <row r="1645" spans="1:10" ht="13.5" customHeight="1" x14ac:dyDescent="0.2">
      <c r="A1645" s="504">
        <v>1828</v>
      </c>
      <c r="B1645" s="139" t="s">
        <v>1536</v>
      </c>
      <c r="C1645" s="501" t="s">
        <v>4205</v>
      </c>
      <c r="D1645" s="502" t="s">
        <v>20</v>
      </c>
      <c r="E1645" s="256" t="s">
        <v>76</v>
      </c>
      <c r="F1645" s="503">
        <v>1979</v>
      </c>
      <c r="G1645" s="139"/>
      <c r="H1645" s="152"/>
      <c r="I1645" s="505"/>
      <c r="J1645" s="139"/>
    </row>
    <row r="1646" spans="1:10" ht="13.5" customHeight="1" x14ac:dyDescent="0.2">
      <c r="A1646" s="504">
        <v>1829</v>
      </c>
      <c r="B1646" s="139" t="s">
        <v>1537</v>
      </c>
      <c r="C1646" s="501" t="s">
        <v>4205</v>
      </c>
      <c r="D1646" s="502" t="s">
        <v>20</v>
      </c>
      <c r="E1646" s="256" t="s">
        <v>394</v>
      </c>
      <c r="F1646" s="503">
        <v>1976</v>
      </c>
      <c r="G1646" s="139"/>
      <c r="H1646" s="152"/>
      <c r="I1646" s="505"/>
      <c r="J1646" s="139"/>
    </row>
    <row r="1647" spans="1:10" ht="13.5" customHeight="1" x14ac:dyDescent="0.2">
      <c r="A1647" s="504">
        <v>1830</v>
      </c>
      <c r="B1647" s="139" t="s">
        <v>1538</v>
      </c>
      <c r="C1647" s="501" t="s">
        <v>4205</v>
      </c>
      <c r="D1647" s="502" t="s">
        <v>20</v>
      </c>
      <c r="E1647" s="256" t="s">
        <v>76</v>
      </c>
      <c r="F1647" s="503">
        <v>1983</v>
      </c>
      <c r="G1647" s="139"/>
      <c r="H1647" s="152"/>
      <c r="I1647" s="505"/>
      <c r="J1647" s="139"/>
    </row>
    <row r="1648" spans="1:10" ht="13.5" customHeight="1" x14ac:dyDescent="0.2">
      <c r="A1648" s="504">
        <v>1831</v>
      </c>
      <c r="B1648" s="139" t="s">
        <v>1539</v>
      </c>
      <c r="C1648" s="501" t="s">
        <v>4205</v>
      </c>
      <c r="D1648" s="502" t="s">
        <v>20</v>
      </c>
      <c r="E1648" s="256" t="s">
        <v>23</v>
      </c>
      <c r="F1648" s="503">
        <v>1968</v>
      </c>
      <c r="G1648" s="139"/>
      <c r="H1648" s="152"/>
      <c r="I1648" s="505"/>
      <c r="J1648" s="139"/>
    </row>
    <row r="1649" spans="1:10" ht="13.5" customHeight="1" x14ac:dyDescent="0.2">
      <c r="A1649" s="504">
        <v>1832</v>
      </c>
      <c r="B1649" s="139" t="s">
        <v>1540</v>
      </c>
      <c r="C1649" s="501" t="s">
        <v>4205</v>
      </c>
      <c r="D1649" s="502" t="s">
        <v>20</v>
      </c>
      <c r="E1649" s="256" t="s">
        <v>4234</v>
      </c>
      <c r="F1649" s="503">
        <v>1955</v>
      </c>
      <c r="G1649" s="139"/>
      <c r="H1649" s="152"/>
      <c r="I1649" s="505"/>
      <c r="J1649" s="139"/>
    </row>
    <row r="1650" spans="1:10" ht="13.5" customHeight="1" x14ac:dyDescent="0.2">
      <c r="A1650" s="504">
        <v>1833</v>
      </c>
      <c r="B1650" s="139" t="s">
        <v>1541</v>
      </c>
      <c r="C1650" s="501" t="s">
        <v>4205</v>
      </c>
      <c r="D1650" s="502" t="s">
        <v>20</v>
      </c>
      <c r="E1650" s="256" t="s">
        <v>76</v>
      </c>
      <c r="F1650" s="503">
        <v>1980</v>
      </c>
      <c r="G1650" s="139"/>
      <c r="H1650" s="152"/>
      <c r="I1650" s="505"/>
      <c r="J1650" s="139"/>
    </row>
    <row r="1651" spans="1:10" ht="13.5" customHeight="1" x14ac:dyDescent="0.2">
      <c r="A1651" s="504">
        <v>1834</v>
      </c>
      <c r="B1651" s="139" t="s">
        <v>1542</v>
      </c>
      <c r="C1651" s="501" t="s">
        <v>4205</v>
      </c>
      <c r="D1651" s="502" t="s">
        <v>20</v>
      </c>
      <c r="E1651" s="256" t="s">
        <v>76</v>
      </c>
      <c r="F1651" s="503">
        <v>1979</v>
      </c>
      <c r="G1651" s="139"/>
      <c r="H1651" s="152"/>
      <c r="I1651" s="505"/>
      <c r="J1651" s="139"/>
    </row>
    <row r="1652" spans="1:10" ht="13.5" customHeight="1" x14ac:dyDescent="0.2">
      <c r="A1652" s="504">
        <v>1835</v>
      </c>
      <c r="B1652" s="139" t="s">
        <v>1543</v>
      </c>
      <c r="C1652" s="139" t="s">
        <v>3619</v>
      </c>
      <c r="D1652" s="502">
        <v>1</v>
      </c>
      <c r="E1652" s="256" t="s">
        <v>23</v>
      </c>
      <c r="F1652" s="503">
        <v>1972</v>
      </c>
      <c r="G1652" s="139"/>
      <c r="H1652" s="152"/>
      <c r="I1652" s="505">
        <v>1</v>
      </c>
      <c r="J1652" s="139"/>
    </row>
    <row r="1653" spans="1:10" ht="13.5" customHeight="1" x14ac:dyDescent="0.2">
      <c r="A1653" s="504">
        <v>1836</v>
      </c>
      <c r="B1653" s="139" t="s">
        <v>1544</v>
      </c>
      <c r="C1653" s="501" t="s">
        <v>4205</v>
      </c>
      <c r="D1653" s="502" t="s">
        <v>20</v>
      </c>
      <c r="E1653" s="256" t="s">
        <v>76</v>
      </c>
      <c r="F1653" s="503">
        <v>1976</v>
      </c>
      <c r="G1653" s="139"/>
      <c r="H1653" s="152"/>
      <c r="I1653" s="505"/>
      <c r="J1653" s="139"/>
    </row>
    <row r="1654" spans="1:10" ht="13.5" customHeight="1" x14ac:dyDescent="0.2">
      <c r="A1654" s="504">
        <v>1837</v>
      </c>
      <c r="B1654" s="139" t="s">
        <v>1545</v>
      </c>
      <c r="C1654" s="501" t="s">
        <v>4205</v>
      </c>
      <c r="D1654" s="502" t="s">
        <v>20</v>
      </c>
      <c r="E1654" s="256" t="s">
        <v>23</v>
      </c>
      <c r="F1654" s="503">
        <v>1975</v>
      </c>
      <c r="G1654" s="139"/>
      <c r="H1654" s="152"/>
      <c r="I1654" s="505"/>
      <c r="J1654" s="139"/>
    </row>
    <row r="1655" spans="1:10" ht="13.5" customHeight="1" x14ac:dyDescent="0.2">
      <c r="A1655" s="504">
        <v>1838</v>
      </c>
      <c r="B1655" s="139" t="s">
        <v>1546</v>
      </c>
      <c r="C1655" s="501" t="s">
        <v>4205</v>
      </c>
      <c r="D1655" s="502" t="s">
        <v>20</v>
      </c>
      <c r="E1655" s="256" t="s">
        <v>76</v>
      </c>
      <c r="F1655" s="503">
        <v>1976</v>
      </c>
      <c r="G1655" s="139"/>
      <c r="H1655" s="152"/>
      <c r="I1655" s="505"/>
      <c r="J1655" s="139"/>
    </row>
    <row r="1656" spans="1:10" ht="13.5" customHeight="1" x14ac:dyDescent="0.2">
      <c r="A1656" s="504">
        <v>1839</v>
      </c>
      <c r="B1656" s="139" t="s">
        <v>1547</v>
      </c>
      <c r="C1656" s="139" t="s">
        <v>3638</v>
      </c>
      <c r="D1656" s="502">
        <v>2</v>
      </c>
      <c r="E1656" s="256" t="s">
        <v>76</v>
      </c>
      <c r="F1656" s="503">
        <v>1976</v>
      </c>
      <c r="G1656" s="139"/>
      <c r="H1656" s="152"/>
      <c r="I1656" s="505"/>
      <c r="J1656" s="139"/>
    </row>
    <row r="1657" spans="1:10" ht="13.5" customHeight="1" x14ac:dyDescent="0.2">
      <c r="A1657" s="504">
        <v>1840</v>
      </c>
      <c r="B1657" s="139" t="s">
        <v>1548</v>
      </c>
      <c r="C1657" s="501" t="s">
        <v>4205</v>
      </c>
      <c r="D1657" s="502" t="s">
        <v>20</v>
      </c>
      <c r="E1657" s="256" t="s">
        <v>76</v>
      </c>
      <c r="F1657" s="503">
        <v>1981</v>
      </c>
      <c r="G1657" s="139"/>
      <c r="H1657" s="152"/>
      <c r="I1657" s="505"/>
      <c r="J1657" s="139"/>
    </row>
    <row r="1658" spans="1:10" ht="13.5" customHeight="1" x14ac:dyDescent="0.2">
      <c r="A1658" s="504">
        <v>1841</v>
      </c>
      <c r="B1658" s="139" t="s">
        <v>1549</v>
      </c>
      <c r="C1658" s="501" t="s">
        <v>4205</v>
      </c>
      <c r="D1658" s="502" t="s">
        <v>20</v>
      </c>
      <c r="E1658" s="256" t="s">
        <v>76</v>
      </c>
      <c r="F1658" s="503">
        <v>1979</v>
      </c>
      <c r="G1658" s="139"/>
      <c r="H1658" s="152"/>
      <c r="I1658" s="505"/>
      <c r="J1658" s="139"/>
    </row>
    <row r="1659" spans="1:10" ht="13.5" customHeight="1" x14ac:dyDescent="0.2">
      <c r="A1659" s="504">
        <v>1842</v>
      </c>
      <c r="B1659" s="139" t="s">
        <v>1550</v>
      </c>
      <c r="C1659" s="501" t="s">
        <v>4205</v>
      </c>
      <c r="D1659" s="502" t="s">
        <v>20</v>
      </c>
      <c r="E1659" s="256" t="s">
        <v>21</v>
      </c>
      <c r="F1659" s="503">
        <v>1961</v>
      </c>
      <c r="G1659" s="139"/>
      <c r="H1659" s="152"/>
      <c r="I1659" s="505"/>
      <c r="J1659" s="139"/>
    </row>
    <row r="1660" spans="1:10" ht="13.5" customHeight="1" x14ac:dyDescent="0.2">
      <c r="A1660" s="504">
        <v>1843</v>
      </c>
      <c r="B1660" s="139" t="s">
        <v>1551</v>
      </c>
      <c r="C1660" s="501" t="s">
        <v>4205</v>
      </c>
      <c r="D1660" s="502" t="s">
        <v>20</v>
      </c>
      <c r="E1660" s="256" t="s">
        <v>76</v>
      </c>
      <c r="F1660" s="503">
        <v>1978</v>
      </c>
      <c r="G1660" s="139"/>
      <c r="H1660" s="152"/>
      <c r="I1660" s="505"/>
      <c r="J1660" s="139"/>
    </row>
    <row r="1661" spans="1:10" ht="13.5" customHeight="1" x14ac:dyDescent="0.2">
      <c r="A1661" s="504">
        <v>1844</v>
      </c>
      <c r="B1661" s="139" t="s">
        <v>1552</v>
      </c>
      <c r="C1661" s="501" t="s">
        <v>4205</v>
      </c>
      <c r="D1661" s="502" t="s">
        <v>20</v>
      </c>
      <c r="E1661" s="256" t="s">
        <v>33</v>
      </c>
      <c r="F1661" s="503">
        <v>1965</v>
      </c>
      <c r="G1661" s="139"/>
      <c r="H1661" s="152"/>
      <c r="I1661" s="505"/>
      <c r="J1661" s="139"/>
    </row>
    <row r="1662" spans="1:10" ht="13.5" customHeight="1" x14ac:dyDescent="0.2">
      <c r="A1662" s="504">
        <v>1845</v>
      </c>
      <c r="B1662" s="139" t="s">
        <v>1553</v>
      </c>
      <c r="C1662" s="501" t="s">
        <v>4205</v>
      </c>
      <c r="D1662" s="502" t="s">
        <v>20</v>
      </c>
      <c r="E1662" s="256" t="s">
        <v>76</v>
      </c>
      <c r="F1662" s="503">
        <v>1980</v>
      </c>
      <c r="G1662" s="139"/>
      <c r="H1662" s="152"/>
      <c r="I1662" s="505"/>
      <c r="J1662" s="139"/>
    </row>
    <row r="1663" spans="1:10" ht="13.5" customHeight="1" x14ac:dyDescent="0.2">
      <c r="A1663" s="504">
        <v>1846</v>
      </c>
      <c r="B1663" s="139" t="s">
        <v>1554</v>
      </c>
      <c r="C1663" s="501" t="s">
        <v>4205</v>
      </c>
      <c r="D1663" s="502" t="s">
        <v>20</v>
      </c>
      <c r="E1663" s="256" t="s">
        <v>76</v>
      </c>
      <c r="F1663" s="503">
        <v>1980</v>
      </c>
      <c r="G1663" s="139"/>
      <c r="H1663" s="152"/>
      <c r="I1663" s="505"/>
      <c r="J1663" s="139"/>
    </row>
    <row r="1664" spans="1:10" ht="13.5" customHeight="1" x14ac:dyDescent="0.2">
      <c r="A1664" s="504">
        <v>1847</v>
      </c>
      <c r="B1664" s="139" t="s">
        <v>1555</v>
      </c>
      <c r="C1664" s="501" t="s">
        <v>4205</v>
      </c>
      <c r="D1664" s="502" t="s">
        <v>20</v>
      </c>
      <c r="E1664" s="256" t="s">
        <v>76</v>
      </c>
      <c r="F1664" s="503">
        <v>1977</v>
      </c>
      <c r="G1664" s="139"/>
      <c r="H1664" s="152"/>
      <c r="I1664" s="505"/>
      <c r="J1664" s="139"/>
    </row>
    <row r="1665" spans="1:10" ht="13.5" customHeight="1" x14ac:dyDescent="0.2">
      <c r="A1665" s="504">
        <v>1848</v>
      </c>
      <c r="B1665" s="139" t="s">
        <v>1556</v>
      </c>
      <c r="C1665" s="501" t="s">
        <v>4205</v>
      </c>
      <c r="D1665" s="502" t="s">
        <v>20</v>
      </c>
      <c r="E1665" s="256" t="s">
        <v>21</v>
      </c>
      <c r="F1665" s="503">
        <v>1962</v>
      </c>
      <c r="G1665" s="139"/>
      <c r="H1665" s="152"/>
      <c r="I1665" s="505"/>
      <c r="J1665" s="139"/>
    </row>
    <row r="1666" spans="1:10" ht="13.5" customHeight="1" x14ac:dyDescent="0.2">
      <c r="A1666" s="504">
        <v>1849</v>
      </c>
      <c r="B1666" s="139" t="s">
        <v>1557</v>
      </c>
      <c r="C1666" s="501" t="s">
        <v>4205</v>
      </c>
      <c r="D1666" s="502" t="s">
        <v>20</v>
      </c>
      <c r="E1666" s="256" t="s">
        <v>394</v>
      </c>
      <c r="F1666" s="503">
        <v>1977</v>
      </c>
      <c r="G1666" s="139"/>
      <c r="H1666" s="152"/>
      <c r="I1666" s="505"/>
      <c r="J1666" s="139"/>
    </row>
    <row r="1667" spans="1:10" ht="13.5" customHeight="1" x14ac:dyDescent="0.2">
      <c r="A1667" s="504">
        <v>1850</v>
      </c>
      <c r="B1667" s="139" t="s">
        <v>1558</v>
      </c>
      <c r="C1667" s="501" t="s">
        <v>4205</v>
      </c>
      <c r="D1667" s="502" t="s">
        <v>20</v>
      </c>
      <c r="E1667" s="256" t="s">
        <v>76</v>
      </c>
      <c r="F1667" s="503">
        <v>1981</v>
      </c>
      <c r="G1667" s="139"/>
      <c r="H1667" s="152"/>
      <c r="I1667" s="505"/>
      <c r="J1667" s="139"/>
    </row>
    <row r="1668" spans="1:10" ht="13.5" customHeight="1" x14ac:dyDescent="0.2">
      <c r="A1668" s="504">
        <v>1851</v>
      </c>
      <c r="B1668" s="139" t="s">
        <v>1559</v>
      </c>
      <c r="C1668" s="501" t="s">
        <v>4205</v>
      </c>
      <c r="D1668" s="502" t="s">
        <v>20</v>
      </c>
      <c r="E1668" s="256" t="s">
        <v>76</v>
      </c>
      <c r="F1668" s="503">
        <v>1980</v>
      </c>
      <c r="G1668" s="139"/>
      <c r="H1668" s="152"/>
      <c r="I1668" s="505"/>
      <c r="J1668" s="139"/>
    </row>
    <row r="1669" spans="1:10" ht="13.5" customHeight="1" x14ac:dyDescent="0.2">
      <c r="A1669" s="504">
        <v>1852</v>
      </c>
      <c r="B1669" s="139" t="s">
        <v>1560</v>
      </c>
      <c r="C1669" s="139" t="s">
        <v>880</v>
      </c>
      <c r="D1669" s="502" t="s">
        <v>20</v>
      </c>
      <c r="E1669" s="256" t="s">
        <v>76</v>
      </c>
      <c r="F1669" s="503">
        <v>1980</v>
      </c>
      <c r="G1669" s="139"/>
      <c r="H1669" s="152"/>
      <c r="I1669" s="505">
        <v>1</v>
      </c>
      <c r="J1669" s="139"/>
    </row>
    <row r="1670" spans="1:10" ht="13.5" customHeight="1" x14ac:dyDescent="0.2">
      <c r="A1670" s="504">
        <v>1853</v>
      </c>
      <c r="B1670" s="139" t="s">
        <v>1561</v>
      </c>
      <c r="C1670" s="501" t="s">
        <v>4205</v>
      </c>
      <c r="D1670" s="502" t="s">
        <v>20</v>
      </c>
      <c r="E1670" s="256" t="s">
        <v>394</v>
      </c>
      <c r="F1670" s="503">
        <v>1977</v>
      </c>
      <c r="G1670" s="139"/>
      <c r="H1670" s="152"/>
      <c r="I1670" s="505"/>
      <c r="J1670" s="139"/>
    </row>
    <row r="1671" spans="1:10" ht="13.5" customHeight="1" x14ac:dyDescent="0.2">
      <c r="A1671" s="504">
        <v>1854</v>
      </c>
      <c r="B1671" s="139" t="s">
        <v>1562</v>
      </c>
      <c r="C1671" s="501" t="s">
        <v>4205</v>
      </c>
      <c r="D1671" s="502" t="s">
        <v>20</v>
      </c>
      <c r="E1671" s="256" t="s">
        <v>23</v>
      </c>
      <c r="F1671" s="503">
        <v>1974</v>
      </c>
      <c r="G1671" s="139"/>
      <c r="H1671" s="152"/>
      <c r="I1671" s="505"/>
      <c r="J1671" s="139"/>
    </row>
    <row r="1672" spans="1:10" ht="13.5" customHeight="1" x14ac:dyDescent="0.2">
      <c r="A1672" s="504">
        <v>1855</v>
      </c>
      <c r="B1672" s="139" t="s">
        <v>1563</v>
      </c>
      <c r="C1672" s="501" t="s">
        <v>4205</v>
      </c>
      <c r="D1672" s="502" t="s">
        <v>20</v>
      </c>
      <c r="E1672" s="256" t="s">
        <v>394</v>
      </c>
      <c r="F1672" s="503">
        <v>1976</v>
      </c>
      <c r="G1672" s="139"/>
      <c r="H1672" s="152"/>
      <c r="I1672" s="505"/>
      <c r="J1672" s="139"/>
    </row>
    <row r="1673" spans="1:10" ht="13.5" customHeight="1" x14ac:dyDescent="0.2">
      <c r="A1673" s="504">
        <v>1856</v>
      </c>
      <c r="B1673" s="139" t="s">
        <v>1564</v>
      </c>
      <c r="C1673" s="501" t="s">
        <v>4205</v>
      </c>
      <c r="D1673" s="502" t="s">
        <v>20</v>
      </c>
      <c r="E1673" s="256" t="s">
        <v>23</v>
      </c>
      <c r="F1673" s="503">
        <v>1974</v>
      </c>
      <c r="G1673" s="139"/>
      <c r="H1673" s="152"/>
      <c r="I1673" s="505"/>
      <c r="J1673" s="139"/>
    </row>
    <row r="1674" spans="1:10" ht="13.5" customHeight="1" x14ac:dyDescent="0.2">
      <c r="A1674" s="504">
        <v>1857</v>
      </c>
      <c r="B1674" s="139" t="s">
        <v>1565</v>
      </c>
      <c r="C1674" s="501" t="s">
        <v>4205</v>
      </c>
      <c r="D1674" s="502" t="s">
        <v>20</v>
      </c>
      <c r="E1674" s="256" t="s">
        <v>23</v>
      </c>
      <c r="F1674" s="503">
        <v>1974</v>
      </c>
      <c r="G1674" s="139"/>
      <c r="H1674" s="152"/>
      <c r="I1674" s="505"/>
      <c r="J1674" s="139"/>
    </row>
    <row r="1675" spans="1:10" ht="13.5" customHeight="1" x14ac:dyDescent="0.2">
      <c r="A1675" s="504">
        <v>1858</v>
      </c>
      <c r="B1675" s="139" t="s">
        <v>1566</v>
      </c>
      <c r="C1675" s="139" t="s">
        <v>3443</v>
      </c>
      <c r="D1675" s="502">
        <v>1</v>
      </c>
      <c r="E1675" s="256" t="s">
        <v>23</v>
      </c>
      <c r="F1675" s="503">
        <v>1966</v>
      </c>
      <c r="G1675" s="139"/>
      <c r="H1675" s="152"/>
      <c r="I1675" s="505">
        <v>1</v>
      </c>
      <c r="J1675" s="139"/>
    </row>
    <row r="1676" spans="1:10" ht="13.5" customHeight="1" x14ac:dyDescent="0.2">
      <c r="A1676" s="504">
        <v>1859</v>
      </c>
      <c r="B1676" s="139" t="s">
        <v>1567</v>
      </c>
      <c r="C1676" s="501" t="s">
        <v>4205</v>
      </c>
      <c r="D1676" s="502" t="s">
        <v>20</v>
      </c>
      <c r="E1676" s="256" t="s">
        <v>23</v>
      </c>
      <c r="F1676" s="503">
        <v>1964</v>
      </c>
      <c r="G1676" s="139"/>
      <c r="H1676" s="152"/>
      <c r="I1676" s="505"/>
      <c r="J1676" s="139"/>
    </row>
    <row r="1677" spans="1:10" ht="13.5" customHeight="1" x14ac:dyDescent="0.2">
      <c r="A1677" s="504">
        <v>1860</v>
      </c>
      <c r="B1677" s="139" t="s">
        <v>1568</v>
      </c>
      <c r="C1677" s="501" t="s">
        <v>4205</v>
      </c>
      <c r="D1677" s="502" t="s">
        <v>20</v>
      </c>
      <c r="E1677" s="256" t="s">
        <v>76</v>
      </c>
      <c r="F1677" s="503">
        <v>1981</v>
      </c>
      <c r="G1677" s="139"/>
      <c r="H1677" s="152"/>
      <c r="I1677" s="505"/>
      <c r="J1677" s="139"/>
    </row>
    <row r="1678" spans="1:10" ht="13.5" customHeight="1" x14ac:dyDescent="0.2">
      <c r="A1678" s="504">
        <v>1861</v>
      </c>
      <c r="B1678" s="139" t="s">
        <v>3552</v>
      </c>
      <c r="C1678" s="501" t="s">
        <v>4205</v>
      </c>
      <c r="D1678" s="502" t="s">
        <v>20</v>
      </c>
      <c r="E1678" s="256" t="s">
        <v>23</v>
      </c>
      <c r="F1678" s="503">
        <v>1973</v>
      </c>
      <c r="G1678" s="139"/>
      <c r="H1678" s="152"/>
      <c r="I1678" s="505"/>
      <c r="J1678" s="139"/>
    </row>
    <row r="1679" spans="1:10" ht="13.5" customHeight="1" x14ac:dyDescent="0.2">
      <c r="A1679" s="504">
        <v>1862</v>
      </c>
      <c r="B1679" s="139" t="s">
        <v>1569</v>
      </c>
      <c r="C1679" s="501" t="s">
        <v>4205</v>
      </c>
      <c r="D1679" s="502" t="s">
        <v>20</v>
      </c>
      <c r="E1679" s="256" t="s">
        <v>23</v>
      </c>
      <c r="F1679" s="503">
        <v>1975</v>
      </c>
      <c r="G1679" s="139"/>
      <c r="H1679" s="152"/>
      <c r="I1679" s="505"/>
      <c r="J1679" s="139"/>
    </row>
    <row r="1680" spans="1:10" ht="13.5" customHeight="1" x14ac:dyDescent="0.2">
      <c r="A1680" s="504">
        <v>1863</v>
      </c>
      <c r="B1680" s="139" t="s">
        <v>1570</v>
      </c>
      <c r="C1680" s="139" t="s">
        <v>198</v>
      </c>
      <c r="D1680" s="502" t="s">
        <v>20</v>
      </c>
      <c r="E1680" s="256" t="s">
        <v>21</v>
      </c>
      <c r="F1680" s="503">
        <v>1947</v>
      </c>
      <c r="G1680" s="139"/>
      <c r="H1680" s="152"/>
      <c r="I1680" s="505"/>
      <c r="J1680" s="139"/>
    </row>
    <row r="1681" spans="1:10" ht="13.5" customHeight="1" x14ac:dyDescent="0.2">
      <c r="A1681" s="504">
        <v>1864</v>
      </c>
      <c r="B1681" s="139" t="s">
        <v>1571</v>
      </c>
      <c r="C1681" s="139" t="s">
        <v>198</v>
      </c>
      <c r="D1681" s="502" t="s">
        <v>20</v>
      </c>
      <c r="E1681" s="256" t="s">
        <v>4234</v>
      </c>
      <c r="F1681" s="503">
        <v>1953</v>
      </c>
      <c r="G1681" s="139"/>
      <c r="H1681" s="152"/>
      <c r="I1681" s="505"/>
      <c r="J1681" s="139"/>
    </row>
    <row r="1682" spans="1:10" ht="13.5" customHeight="1" x14ac:dyDescent="0.2">
      <c r="A1682" s="504">
        <v>1865</v>
      </c>
      <c r="B1682" s="139" t="s">
        <v>1572</v>
      </c>
      <c r="C1682" s="501" t="s">
        <v>4205</v>
      </c>
      <c r="D1682" s="502" t="s">
        <v>20</v>
      </c>
      <c r="E1682" s="256" t="s">
        <v>394</v>
      </c>
      <c r="F1682" s="503">
        <v>1985</v>
      </c>
      <c r="G1682" s="139"/>
      <c r="H1682" s="152"/>
      <c r="I1682" s="505"/>
      <c r="J1682" s="139"/>
    </row>
    <row r="1683" spans="1:10" ht="13.5" customHeight="1" x14ac:dyDescent="0.2">
      <c r="A1683" s="504">
        <v>1866</v>
      </c>
      <c r="B1683" s="139" t="s">
        <v>1573</v>
      </c>
      <c r="C1683" s="501" t="s">
        <v>4205</v>
      </c>
      <c r="D1683" s="502" t="s">
        <v>20</v>
      </c>
      <c r="E1683" s="256" t="s">
        <v>76</v>
      </c>
      <c r="F1683" s="503">
        <v>1981</v>
      </c>
      <c r="G1683" s="139"/>
      <c r="H1683" s="152"/>
      <c r="I1683" s="505"/>
      <c r="J1683" s="139"/>
    </row>
    <row r="1684" spans="1:10" ht="13.5" customHeight="1" x14ac:dyDescent="0.2">
      <c r="A1684" s="504">
        <v>1867</v>
      </c>
      <c r="B1684" s="139" t="s">
        <v>1574</v>
      </c>
      <c r="C1684" s="501" t="s">
        <v>4205</v>
      </c>
      <c r="D1684" s="502" t="s">
        <v>20</v>
      </c>
      <c r="E1684" s="256" t="s">
        <v>76</v>
      </c>
      <c r="F1684" s="503">
        <v>1979</v>
      </c>
      <c r="G1684" s="139"/>
      <c r="H1684" s="152"/>
      <c r="I1684" s="505"/>
      <c r="J1684" s="139"/>
    </row>
    <row r="1685" spans="1:10" ht="13.5" customHeight="1" x14ac:dyDescent="0.2">
      <c r="A1685" s="504">
        <v>1868</v>
      </c>
      <c r="B1685" s="139" t="s">
        <v>3552</v>
      </c>
      <c r="C1685" s="501" t="s">
        <v>4205</v>
      </c>
      <c r="D1685" s="502" t="s">
        <v>20</v>
      </c>
      <c r="E1685" s="256" t="s">
        <v>21</v>
      </c>
      <c r="F1685" s="503">
        <v>1947</v>
      </c>
      <c r="G1685" s="139"/>
      <c r="H1685" s="152"/>
      <c r="I1685" s="505"/>
      <c r="J1685" s="139"/>
    </row>
    <row r="1686" spans="1:10" ht="13.5" customHeight="1" x14ac:dyDescent="0.2">
      <c r="A1686" s="504">
        <v>1869</v>
      </c>
      <c r="B1686" s="139" t="s">
        <v>1575</v>
      </c>
      <c r="C1686" s="501" t="s">
        <v>4205</v>
      </c>
      <c r="D1686" s="502" t="s">
        <v>20</v>
      </c>
      <c r="E1686" s="256" t="s">
        <v>394</v>
      </c>
      <c r="F1686" s="503">
        <v>1981</v>
      </c>
      <c r="G1686" s="139"/>
      <c r="H1686" s="152"/>
      <c r="I1686" s="505"/>
      <c r="J1686" s="139"/>
    </row>
    <row r="1687" spans="1:10" ht="13.5" customHeight="1" x14ac:dyDescent="0.2">
      <c r="A1687" s="504">
        <v>1870</v>
      </c>
      <c r="B1687" s="139" t="s">
        <v>1576</v>
      </c>
      <c r="C1687" s="501" t="s">
        <v>4205</v>
      </c>
      <c r="D1687" s="502" t="s">
        <v>20</v>
      </c>
      <c r="E1687" s="256" t="s">
        <v>76</v>
      </c>
      <c r="F1687" s="503">
        <v>1980</v>
      </c>
      <c r="G1687" s="139"/>
      <c r="H1687" s="152"/>
      <c r="I1687" s="505"/>
      <c r="J1687" s="139"/>
    </row>
    <row r="1688" spans="1:10" ht="13.5" customHeight="1" x14ac:dyDescent="0.2">
      <c r="A1688" s="504">
        <v>1871</v>
      </c>
      <c r="B1688" s="139" t="s">
        <v>1577</v>
      </c>
      <c r="C1688" s="501" t="s">
        <v>4205</v>
      </c>
      <c r="D1688" s="502" t="s">
        <v>20</v>
      </c>
      <c r="E1688" s="256" t="s">
        <v>23</v>
      </c>
      <c r="F1688" s="503">
        <v>1972</v>
      </c>
      <c r="G1688" s="139"/>
      <c r="H1688" s="152"/>
      <c r="I1688" s="505"/>
      <c r="J1688" s="139"/>
    </row>
    <row r="1689" spans="1:10" ht="13.5" customHeight="1" x14ac:dyDescent="0.2">
      <c r="A1689" s="504">
        <v>1872</v>
      </c>
      <c r="B1689" s="139" t="s">
        <v>1578</v>
      </c>
      <c r="C1689" s="501" t="s">
        <v>4205</v>
      </c>
      <c r="D1689" s="502" t="s">
        <v>20</v>
      </c>
      <c r="E1689" s="256" t="s">
        <v>33</v>
      </c>
      <c r="F1689" s="503">
        <v>1971</v>
      </c>
      <c r="G1689" s="139"/>
      <c r="H1689" s="152"/>
      <c r="I1689" s="505"/>
      <c r="J1689" s="139"/>
    </row>
    <row r="1690" spans="1:10" ht="13.5" customHeight="1" x14ac:dyDescent="0.2">
      <c r="A1690" s="504">
        <v>1873</v>
      </c>
      <c r="B1690" s="139" t="s">
        <v>1579</v>
      </c>
      <c r="C1690" s="501" t="s">
        <v>4205</v>
      </c>
      <c r="D1690" s="502" t="s">
        <v>20</v>
      </c>
      <c r="E1690" s="256" t="s">
        <v>21</v>
      </c>
      <c r="F1690" s="503">
        <v>1962</v>
      </c>
      <c r="G1690" s="139"/>
      <c r="H1690" s="152"/>
      <c r="I1690" s="505"/>
      <c r="J1690" s="139"/>
    </row>
    <row r="1691" spans="1:10" ht="13.5" customHeight="1" x14ac:dyDescent="0.2">
      <c r="A1691" s="504">
        <v>1874</v>
      </c>
      <c r="B1691" s="139" t="s">
        <v>1580</v>
      </c>
      <c r="C1691" s="501" t="s">
        <v>4205</v>
      </c>
      <c r="D1691" s="502" t="s">
        <v>20</v>
      </c>
      <c r="E1691" s="256" t="s">
        <v>23</v>
      </c>
      <c r="F1691" s="503">
        <v>1966</v>
      </c>
      <c r="G1691" s="139"/>
      <c r="H1691" s="152"/>
      <c r="I1691" s="505"/>
      <c r="J1691" s="139"/>
    </row>
    <row r="1692" spans="1:10" ht="13.5" customHeight="1" x14ac:dyDescent="0.2">
      <c r="A1692" s="504">
        <v>1875</v>
      </c>
      <c r="B1692" s="139" t="s">
        <v>1581</v>
      </c>
      <c r="C1692" s="501" t="s">
        <v>4205</v>
      </c>
      <c r="D1692" s="502" t="s">
        <v>20</v>
      </c>
      <c r="E1692" s="256" t="s">
        <v>33</v>
      </c>
      <c r="F1692" s="503">
        <v>1972</v>
      </c>
      <c r="G1692" s="139"/>
      <c r="H1692" s="152"/>
      <c r="I1692" s="505"/>
      <c r="J1692" s="139"/>
    </row>
    <row r="1693" spans="1:10" ht="13.5" customHeight="1" x14ac:dyDescent="0.2">
      <c r="A1693" s="504">
        <v>1876</v>
      </c>
      <c r="B1693" s="139" t="s">
        <v>1582</v>
      </c>
      <c r="C1693" s="501" t="s">
        <v>4205</v>
      </c>
      <c r="D1693" s="502" t="s">
        <v>20</v>
      </c>
      <c r="E1693" s="256" t="s">
        <v>4234</v>
      </c>
      <c r="F1693" s="503">
        <v>1962</v>
      </c>
      <c r="G1693" s="139"/>
      <c r="H1693" s="152"/>
      <c r="I1693" s="505"/>
      <c r="J1693" s="139"/>
    </row>
    <row r="1694" spans="1:10" ht="13.5" customHeight="1" x14ac:dyDescent="0.2">
      <c r="A1694" s="504">
        <v>1877</v>
      </c>
      <c r="B1694" s="139" t="s">
        <v>1583</v>
      </c>
      <c r="C1694" s="501" t="s">
        <v>4205</v>
      </c>
      <c r="D1694" s="502" t="s">
        <v>20</v>
      </c>
      <c r="E1694" s="256" t="s">
        <v>21</v>
      </c>
      <c r="F1694" s="503">
        <v>1954</v>
      </c>
      <c r="G1694" s="139"/>
      <c r="H1694" s="152"/>
      <c r="I1694" s="505"/>
      <c r="J1694" s="139"/>
    </row>
    <row r="1695" spans="1:10" ht="13.5" customHeight="1" x14ac:dyDescent="0.2">
      <c r="A1695" s="504">
        <v>1878</v>
      </c>
      <c r="B1695" s="139" t="s">
        <v>1584</v>
      </c>
      <c r="C1695" s="501" t="s">
        <v>4205</v>
      </c>
      <c r="D1695" s="502" t="s">
        <v>20</v>
      </c>
      <c r="E1695" s="256" t="s">
        <v>76</v>
      </c>
      <c r="F1695" s="503">
        <v>1979</v>
      </c>
      <c r="G1695" s="139"/>
      <c r="H1695" s="152"/>
      <c r="I1695" s="505"/>
      <c r="J1695" s="139"/>
    </row>
    <row r="1696" spans="1:10" ht="13.5" customHeight="1" x14ac:dyDescent="0.2">
      <c r="A1696" s="504">
        <v>1879</v>
      </c>
      <c r="B1696" s="139" t="s">
        <v>1585</v>
      </c>
      <c r="C1696" s="501" t="s">
        <v>4205</v>
      </c>
      <c r="D1696" s="502" t="s">
        <v>20</v>
      </c>
      <c r="E1696" s="256" t="s">
        <v>394</v>
      </c>
      <c r="F1696" s="503">
        <v>1983</v>
      </c>
      <c r="G1696" s="139"/>
      <c r="H1696" s="152"/>
      <c r="I1696" s="505"/>
      <c r="J1696" s="139"/>
    </row>
    <row r="1697" spans="1:10" ht="13.5" customHeight="1" x14ac:dyDescent="0.2">
      <c r="A1697" s="504">
        <v>1880</v>
      </c>
      <c r="B1697" s="139" t="s">
        <v>1586</v>
      </c>
      <c r="C1697" s="501" t="s">
        <v>4205</v>
      </c>
      <c r="D1697" s="502" t="s">
        <v>20</v>
      </c>
      <c r="E1697" s="256" t="s">
        <v>23</v>
      </c>
      <c r="F1697" s="503">
        <v>1969</v>
      </c>
      <c r="G1697" s="139"/>
      <c r="H1697" s="152"/>
      <c r="I1697" s="505"/>
      <c r="J1697" s="139"/>
    </row>
    <row r="1698" spans="1:10" ht="13.5" customHeight="1" x14ac:dyDescent="0.2">
      <c r="A1698" s="504">
        <v>1881</v>
      </c>
      <c r="B1698" s="139" t="s">
        <v>397</v>
      </c>
      <c r="C1698" s="501" t="s">
        <v>4205</v>
      </c>
      <c r="D1698" s="502" t="s">
        <v>20</v>
      </c>
      <c r="E1698" s="256" t="s">
        <v>76</v>
      </c>
      <c r="F1698" s="503">
        <v>1979</v>
      </c>
      <c r="G1698" s="139"/>
      <c r="H1698" s="152"/>
      <c r="I1698" s="505"/>
      <c r="J1698" s="139"/>
    </row>
    <row r="1699" spans="1:10" ht="13.5" customHeight="1" x14ac:dyDescent="0.2">
      <c r="A1699" s="504">
        <v>1882</v>
      </c>
      <c r="B1699" s="139" t="s">
        <v>1587</v>
      </c>
      <c r="C1699" s="501" t="s">
        <v>4205</v>
      </c>
      <c r="D1699" s="502" t="s">
        <v>20</v>
      </c>
      <c r="E1699" s="256" t="s">
        <v>76</v>
      </c>
      <c r="F1699" s="503">
        <v>1978</v>
      </c>
      <c r="G1699" s="139"/>
      <c r="H1699" s="152"/>
      <c r="I1699" s="505"/>
      <c r="J1699" s="139"/>
    </row>
    <row r="1700" spans="1:10" ht="13.5" customHeight="1" x14ac:dyDescent="0.2">
      <c r="A1700" s="504">
        <v>1883</v>
      </c>
      <c r="B1700" s="139" t="s">
        <v>1588</v>
      </c>
      <c r="C1700" s="139" t="s">
        <v>4084</v>
      </c>
      <c r="D1700" s="502" t="s">
        <v>20</v>
      </c>
      <c r="E1700" s="256" t="s">
        <v>76</v>
      </c>
      <c r="F1700" s="503">
        <v>1979</v>
      </c>
      <c r="G1700" s="139"/>
      <c r="H1700" s="152"/>
      <c r="I1700" s="505">
        <v>1</v>
      </c>
      <c r="J1700" s="139"/>
    </row>
    <row r="1701" spans="1:10" ht="13.5" customHeight="1" x14ac:dyDescent="0.2">
      <c r="A1701" s="504">
        <v>1884</v>
      </c>
      <c r="B1701" s="139" t="s">
        <v>1589</v>
      </c>
      <c r="C1701" s="139" t="s">
        <v>4084</v>
      </c>
      <c r="D1701" s="502" t="s">
        <v>20</v>
      </c>
      <c r="E1701" s="256" t="s">
        <v>76</v>
      </c>
      <c r="F1701" s="503">
        <v>1978</v>
      </c>
      <c r="G1701" s="139"/>
      <c r="H1701" s="152"/>
      <c r="I1701" s="505">
        <v>1</v>
      </c>
      <c r="J1701" s="139"/>
    </row>
    <row r="1702" spans="1:10" ht="13.5" customHeight="1" x14ac:dyDescent="0.2">
      <c r="A1702" s="504">
        <v>1885</v>
      </c>
      <c r="B1702" s="139" t="s">
        <v>1590</v>
      </c>
      <c r="C1702" s="501" t="s">
        <v>4205</v>
      </c>
      <c r="D1702" s="502" t="s">
        <v>20</v>
      </c>
      <c r="E1702" s="256" t="s">
        <v>394</v>
      </c>
      <c r="F1702" s="503">
        <v>1977</v>
      </c>
      <c r="G1702" s="139"/>
      <c r="H1702" s="152"/>
      <c r="I1702" s="505"/>
      <c r="J1702" s="139"/>
    </row>
    <row r="1703" spans="1:10" ht="13.5" customHeight="1" x14ac:dyDescent="0.2">
      <c r="A1703" s="504">
        <v>1886</v>
      </c>
      <c r="B1703" s="139" t="s">
        <v>1591</v>
      </c>
      <c r="C1703" s="501" t="s">
        <v>4205</v>
      </c>
      <c r="D1703" s="502" t="s">
        <v>20</v>
      </c>
      <c r="E1703" s="256" t="s">
        <v>394</v>
      </c>
      <c r="F1703" s="503">
        <v>1977</v>
      </c>
      <c r="G1703" s="139"/>
      <c r="H1703" s="152"/>
      <c r="I1703" s="505"/>
      <c r="J1703" s="139"/>
    </row>
    <row r="1704" spans="1:10" ht="13.5" customHeight="1" x14ac:dyDescent="0.2">
      <c r="A1704" s="504">
        <v>1887</v>
      </c>
      <c r="B1704" s="139" t="s">
        <v>1592</v>
      </c>
      <c r="C1704" s="501" t="s">
        <v>4205</v>
      </c>
      <c r="D1704" s="502" t="s">
        <v>20</v>
      </c>
      <c r="E1704" s="256" t="s">
        <v>33</v>
      </c>
      <c r="F1704" s="503">
        <v>1973</v>
      </c>
      <c r="G1704" s="139"/>
      <c r="H1704" s="152"/>
      <c r="I1704" s="505"/>
      <c r="J1704" s="139"/>
    </row>
    <row r="1705" spans="1:10" ht="13.5" customHeight="1" x14ac:dyDescent="0.2">
      <c r="A1705" s="504">
        <v>1888</v>
      </c>
      <c r="B1705" s="139" t="s">
        <v>1593</v>
      </c>
      <c r="C1705" s="501" t="s">
        <v>4205</v>
      </c>
      <c r="D1705" s="502" t="s">
        <v>20</v>
      </c>
      <c r="E1705" s="256" t="s">
        <v>76</v>
      </c>
      <c r="F1705" s="503">
        <v>1984</v>
      </c>
      <c r="G1705" s="139"/>
      <c r="H1705" s="152"/>
      <c r="I1705" s="505"/>
      <c r="J1705" s="139"/>
    </row>
    <row r="1706" spans="1:10" ht="13.5" customHeight="1" x14ac:dyDescent="0.2">
      <c r="A1706" s="504">
        <v>1889</v>
      </c>
      <c r="B1706" s="139" t="s">
        <v>1594</v>
      </c>
      <c r="C1706" s="501" t="s">
        <v>4205</v>
      </c>
      <c r="D1706" s="502" t="s">
        <v>20</v>
      </c>
      <c r="E1706" s="256" t="s">
        <v>23</v>
      </c>
      <c r="F1706" s="503">
        <v>1975</v>
      </c>
      <c r="G1706" s="139"/>
      <c r="H1706" s="152"/>
      <c r="I1706" s="505"/>
      <c r="J1706" s="139"/>
    </row>
    <row r="1707" spans="1:10" ht="13.5" customHeight="1" x14ac:dyDescent="0.2">
      <c r="A1707" s="504">
        <v>1890</v>
      </c>
      <c r="B1707" s="139" t="s">
        <v>1595</v>
      </c>
      <c r="C1707" s="501" t="s">
        <v>4205</v>
      </c>
      <c r="D1707" s="502" t="s">
        <v>20</v>
      </c>
      <c r="E1707" s="256" t="s">
        <v>23</v>
      </c>
      <c r="F1707" s="503">
        <v>1975</v>
      </c>
      <c r="G1707" s="139"/>
      <c r="H1707" s="152"/>
      <c r="I1707" s="505"/>
      <c r="J1707" s="139"/>
    </row>
    <row r="1708" spans="1:10" ht="13.5" customHeight="1" x14ac:dyDescent="0.2">
      <c r="A1708" s="504">
        <v>1891</v>
      </c>
      <c r="B1708" s="139" t="s">
        <v>1596</v>
      </c>
      <c r="C1708" s="501" t="s">
        <v>4205</v>
      </c>
      <c r="D1708" s="502" t="s">
        <v>20</v>
      </c>
      <c r="E1708" s="256" t="s">
        <v>76</v>
      </c>
      <c r="F1708" s="503">
        <v>1976</v>
      </c>
      <c r="G1708" s="139"/>
      <c r="H1708" s="152"/>
      <c r="I1708" s="505"/>
      <c r="J1708" s="139"/>
    </row>
    <row r="1709" spans="1:10" ht="13.5" customHeight="1" x14ac:dyDescent="0.2">
      <c r="A1709" s="504">
        <v>1892</v>
      </c>
      <c r="B1709" s="139" t="s">
        <v>1597</v>
      </c>
      <c r="C1709" s="501" t="s">
        <v>4205</v>
      </c>
      <c r="D1709" s="502" t="s">
        <v>20</v>
      </c>
      <c r="E1709" s="256" t="s">
        <v>76</v>
      </c>
      <c r="F1709" s="503">
        <v>1978</v>
      </c>
      <c r="G1709" s="139"/>
      <c r="H1709" s="152"/>
      <c r="I1709" s="505"/>
      <c r="J1709" s="139"/>
    </row>
    <row r="1710" spans="1:10" ht="13.5" customHeight="1" x14ac:dyDescent="0.2">
      <c r="A1710" s="504">
        <v>1893</v>
      </c>
      <c r="B1710" s="139" t="s">
        <v>1598</v>
      </c>
      <c r="C1710" s="139" t="s">
        <v>3619</v>
      </c>
      <c r="D1710" s="502" t="s">
        <v>20</v>
      </c>
      <c r="E1710" s="256" t="s">
        <v>76</v>
      </c>
      <c r="F1710" s="503">
        <v>1978</v>
      </c>
      <c r="G1710" s="139"/>
      <c r="H1710" s="152"/>
      <c r="I1710" s="505"/>
      <c r="J1710" s="139"/>
    </row>
    <row r="1711" spans="1:10" ht="13.5" customHeight="1" x14ac:dyDescent="0.2">
      <c r="A1711" s="504">
        <v>1894</v>
      </c>
      <c r="B1711" s="139" t="s">
        <v>1599</v>
      </c>
      <c r="C1711" s="501" t="s">
        <v>4205</v>
      </c>
      <c r="D1711" s="502" t="s">
        <v>20</v>
      </c>
      <c r="E1711" s="256" t="s">
        <v>76</v>
      </c>
      <c r="F1711" s="503">
        <v>1980</v>
      </c>
      <c r="G1711" s="139"/>
      <c r="H1711" s="152"/>
      <c r="I1711" s="505"/>
      <c r="J1711" s="139"/>
    </row>
    <row r="1712" spans="1:10" ht="13.5" customHeight="1" x14ac:dyDescent="0.2">
      <c r="A1712" s="504">
        <v>1895</v>
      </c>
      <c r="B1712" s="139" t="s">
        <v>1600</v>
      </c>
      <c r="C1712" s="501" t="s">
        <v>4205</v>
      </c>
      <c r="D1712" s="502" t="s">
        <v>20</v>
      </c>
      <c r="E1712" s="256" t="s">
        <v>76</v>
      </c>
      <c r="F1712" s="503">
        <v>1984</v>
      </c>
      <c r="G1712" s="139"/>
      <c r="H1712" s="152"/>
      <c r="I1712" s="505"/>
      <c r="J1712" s="139"/>
    </row>
    <row r="1713" spans="1:10" ht="13.5" customHeight="1" x14ac:dyDescent="0.2">
      <c r="A1713" s="504">
        <v>1896</v>
      </c>
      <c r="B1713" s="139" t="s">
        <v>1601</v>
      </c>
      <c r="C1713" s="501" t="s">
        <v>4205</v>
      </c>
      <c r="D1713" s="502" t="s">
        <v>20</v>
      </c>
      <c r="E1713" s="256" t="s">
        <v>76</v>
      </c>
      <c r="F1713" s="503">
        <v>1984</v>
      </c>
      <c r="G1713" s="139"/>
      <c r="H1713" s="152"/>
      <c r="I1713" s="505"/>
      <c r="J1713" s="139"/>
    </row>
    <row r="1714" spans="1:10" ht="13.5" customHeight="1" x14ac:dyDescent="0.2">
      <c r="A1714" s="504">
        <v>1897</v>
      </c>
      <c r="B1714" s="139" t="s">
        <v>1602</v>
      </c>
      <c r="C1714" s="501" t="s">
        <v>4205</v>
      </c>
      <c r="D1714" s="502" t="s">
        <v>20</v>
      </c>
      <c r="E1714" s="256" t="s">
        <v>23</v>
      </c>
      <c r="F1714" s="503">
        <v>1975</v>
      </c>
      <c r="G1714" s="139"/>
      <c r="H1714" s="152"/>
      <c r="I1714" s="505"/>
      <c r="J1714" s="139"/>
    </row>
    <row r="1715" spans="1:10" ht="13.5" customHeight="1" x14ac:dyDescent="0.2">
      <c r="A1715" s="504">
        <v>1898</v>
      </c>
      <c r="B1715" s="139" t="s">
        <v>3553</v>
      </c>
      <c r="C1715" s="501" t="s">
        <v>4205</v>
      </c>
      <c r="D1715" s="502" t="s">
        <v>20</v>
      </c>
      <c r="E1715" s="256" t="s">
        <v>76</v>
      </c>
      <c r="F1715" s="503">
        <v>1985</v>
      </c>
      <c r="G1715" s="139"/>
      <c r="H1715" s="152"/>
      <c r="I1715" s="505"/>
      <c r="J1715" s="139"/>
    </row>
    <row r="1716" spans="1:10" ht="13.5" customHeight="1" x14ac:dyDescent="0.2">
      <c r="A1716" s="504">
        <v>1899</v>
      </c>
      <c r="B1716" s="139" t="s">
        <v>1603</v>
      </c>
      <c r="C1716" s="501" t="s">
        <v>4205</v>
      </c>
      <c r="D1716" s="502" t="s">
        <v>20</v>
      </c>
      <c r="E1716" s="256" t="s">
        <v>23</v>
      </c>
      <c r="F1716" s="503">
        <v>1973</v>
      </c>
      <c r="G1716" s="139"/>
      <c r="H1716" s="152"/>
      <c r="I1716" s="505"/>
      <c r="J1716" s="139"/>
    </row>
    <row r="1717" spans="1:10" ht="13.5" customHeight="1" x14ac:dyDescent="0.2">
      <c r="A1717" s="504">
        <v>1900</v>
      </c>
      <c r="B1717" s="139" t="s">
        <v>1604</v>
      </c>
      <c r="C1717" s="501" t="s">
        <v>4205</v>
      </c>
      <c r="D1717" s="502" t="s">
        <v>20</v>
      </c>
      <c r="E1717" s="256" t="s">
        <v>23</v>
      </c>
      <c r="F1717" s="503">
        <v>1971</v>
      </c>
      <c r="G1717" s="139"/>
      <c r="H1717" s="152"/>
      <c r="I1717" s="505"/>
      <c r="J1717" s="139"/>
    </row>
    <row r="1718" spans="1:10" ht="13.5" customHeight="1" x14ac:dyDescent="0.2">
      <c r="A1718" s="504">
        <v>1901</v>
      </c>
      <c r="B1718" s="139" t="s">
        <v>1605</v>
      </c>
      <c r="C1718" s="501" t="s">
        <v>4205</v>
      </c>
      <c r="D1718" s="502" t="s">
        <v>20</v>
      </c>
      <c r="E1718" s="256" t="s">
        <v>23</v>
      </c>
      <c r="F1718" s="503">
        <v>1967</v>
      </c>
      <c r="G1718" s="139"/>
      <c r="H1718" s="152"/>
      <c r="I1718" s="505"/>
      <c r="J1718" s="139"/>
    </row>
    <row r="1719" spans="1:10" ht="13.5" customHeight="1" x14ac:dyDescent="0.2">
      <c r="A1719" s="504">
        <v>1902</v>
      </c>
      <c r="B1719" s="139" t="s">
        <v>1606</v>
      </c>
      <c r="C1719" s="501" t="s">
        <v>4205</v>
      </c>
      <c r="D1719" s="502" t="s">
        <v>20</v>
      </c>
      <c r="E1719" s="256" t="s">
        <v>76</v>
      </c>
      <c r="F1719" s="503">
        <v>1980</v>
      </c>
      <c r="G1719" s="139"/>
      <c r="H1719" s="152"/>
      <c r="I1719" s="505"/>
      <c r="J1719" s="139"/>
    </row>
    <row r="1720" spans="1:10" ht="13.5" customHeight="1" x14ac:dyDescent="0.2">
      <c r="A1720" s="504">
        <v>1903</v>
      </c>
      <c r="B1720" s="139" t="s">
        <v>1607</v>
      </c>
      <c r="C1720" s="501" t="s">
        <v>4205</v>
      </c>
      <c r="D1720" s="502" t="s">
        <v>20</v>
      </c>
      <c r="E1720" s="256" t="s">
        <v>394</v>
      </c>
      <c r="F1720" s="503">
        <v>1977</v>
      </c>
      <c r="G1720" s="139"/>
      <c r="H1720" s="152"/>
      <c r="I1720" s="505"/>
      <c r="J1720" s="139"/>
    </row>
    <row r="1721" spans="1:10" ht="13.5" customHeight="1" x14ac:dyDescent="0.2">
      <c r="A1721" s="504">
        <v>1904</v>
      </c>
      <c r="B1721" s="139" t="s">
        <v>1608</v>
      </c>
      <c r="C1721" s="139" t="s">
        <v>107</v>
      </c>
      <c r="D1721" s="502" t="s">
        <v>20</v>
      </c>
      <c r="E1721" s="256" t="s">
        <v>76</v>
      </c>
      <c r="F1721" s="503">
        <v>1985</v>
      </c>
      <c r="G1721" s="139"/>
      <c r="H1721" s="152"/>
      <c r="I1721" s="505"/>
      <c r="J1721" s="139"/>
    </row>
    <row r="1722" spans="1:10" ht="13.5" customHeight="1" x14ac:dyDescent="0.2">
      <c r="A1722" s="504">
        <v>1905</v>
      </c>
      <c r="B1722" s="139" t="s">
        <v>1609</v>
      </c>
      <c r="C1722" s="501" t="s">
        <v>4205</v>
      </c>
      <c r="D1722" s="502" t="s">
        <v>20</v>
      </c>
      <c r="E1722" s="256" t="s">
        <v>76</v>
      </c>
      <c r="F1722" s="503">
        <v>1981</v>
      </c>
      <c r="G1722" s="139"/>
      <c r="H1722" s="152"/>
      <c r="I1722" s="505"/>
      <c r="J1722" s="139"/>
    </row>
    <row r="1723" spans="1:10" ht="13.5" customHeight="1" x14ac:dyDescent="0.2">
      <c r="A1723" s="504">
        <v>1906</v>
      </c>
      <c r="B1723" s="139" t="s">
        <v>1610</v>
      </c>
      <c r="C1723" s="501" t="s">
        <v>4205</v>
      </c>
      <c r="D1723" s="502" t="s">
        <v>20</v>
      </c>
      <c r="E1723" s="256" t="s">
        <v>76</v>
      </c>
      <c r="F1723" s="503">
        <v>1983</v>
      </c>
      <c r="G1723" s="139"/>
      <c r="H1723" s="152"/>
      <c r="I1723" s="505"/>
      <c r="J1723" s="139"/>
    </row>
    <row r="1724" spans="1:10" ht="13.5" customHeight="1" x14ac:dyDescent="0.2">
      <c r="A1724" s="504">
        <v>1907</v>
      </c>
      <c r="B1724" s="139" t="s">
        <v>1611</v>
      </c>
      <c r="C1724" s="501" t="s">
        <v>4205</v>
      </c>
      <c r="D1724" s="502" t="s">
        <v>20</v>
      </c>
      <c r="E1724" s="256" t="s">
        <v>21</v>
      </c>
      <c r="F1724" s="503">
        <v>1949</v>
      </c>
      <c r="G1724" s="139"/>
      <c r="H1724" s="152"/>
      <c r="I1724" s="505"/>
      <c r="J1724" s="139"/>
    </row>
    <row r="1725" spans="1:10" ht="13.5" customHeight="1" x14ac:dyDescent="0.2">
      <c r="A1725" s="504">
        <v>1908</v>
      </c>
      <c r="B1725" s="139" t="s">
        <v>1612</v>
      </c>
      <c r="C1725" s="501" t="s">
        <v>4205</v>
      </c>
      <c r="D1725" s="502" t="s">
        <v>20</v>
      </c>
      <c r="E1725" s="256" t="s">
        <v>76</v>
      </c>
      <c r="F1725" s="503">
        <v>1980</v>
      </c>
      <c r="G1725" s="139"/>
      <c r="H1725" s="152"/>
      <c r="I1725" s="505"/>
      <c r="J1725" s="139"/>
    </row>
    <row r="1726" spans="1:10" ht="13.5" customHeight="1" x14ac:dyDescent="0.2">
      <c r="A1726" s="504">
        <v>1909</v>
      </c>
      <c r="B1726" s="139" t="s">
        <v>1613</v>
      </c>
      <c r="C1726" s="501" t="s">
        <v>4205</v>
      </c>
      <c r="D1726" s="502" t="s">
        <v>20</v>
      </c>
      <c r="E1726" s="256" t="s">
        <v>76</v>
      </c>
      <c r="F1726" s="503">
        <v>1979</v>
      </c>
      <c r="G1726" s="139"/>
      <c r="H1726" s="152"/>
      <c r="I1726" s="505"/>
      <c r="J1726" s="139"/>
    </row>
    <row r="1727" spans="1:10" ht="13.5" customHeight="1" x14ac:dyDescent="0.2">
      <c r="A1727" s="504">
        <v>1910</v>
      </c>
      <c r="B1727" s="139" t="s">
        <v>1614</v>
      </c>
      <c r="C1727" s="501" t="s">
        <v>4205</v>
      </c>
      <c r="D1727" s="502" t="s">
        <v>20</v>
      </c>
      <c r="E1727" s="256" t="s">
        <v>23</v>
      </c>
      <c r="F1727" s="503">
        <v>1972</v>
      </c>
      <c r="G1727" s="139"/>
      <c r="H1727" s="152"/>
      <c r="I1727" s="505"/>
      <c r="J1727" s="139"/>
    </row>
    <row r="1728" spans="1:10" ht="13.5" customHeight="1" x14ac:dyDescent="0.2">
      <c r="A1728" s="504">
        <v>1911</v>
      </c>
      <c r="B1728" s="139" t="s">
        <v>1615</v>
      </c>
      <c r="C1728" s="501" t="s">
        <v>4205</v>
      </c>
      <c r="D1728" s="502" t="s">
        <v>20</v>
      </c>
      <c r="E1728" s="256" t="s">
        <v>23</v>
      </c>
      <c r="F1728" s="503">
        <v>1972</v>
      </c>
      <c r="G1728" s="139"/>
      <c r="H1728" s="152"/>
      <c r="I1728" s="505"/>
      <c r="J1728" s="139"/>
    </row>
    <row r="1729" spans="1:10" ht="13.5" customHeight="1" x14ac:dyDescent="0.2">
      <c r="A1729" s="504">
        <v>1912</v>
      </c>
      <c r="B1729" s="139" t="s">
        <v>1616</v>
      </c>
      <c r="C1729" s="501" t="s">
        <v>4205</v>
      </c>
      <c r="D1729" s="502" t="s">
        <v>20</v>
      </c>
      <c r="E1729" s="256" t="s">
        <v>76</v>
      </c>
      <c r="F1729" s="503">
        <v>1977</v>
      </c>
      <c r="G1729" s="139"/>
      <c r="H1729" s="152"/>
      <c r="I1729" s="505"/>
      <c r="J1729" s="139"/>
    </row>
    <row r="1730" spans="1:10" ht="13.5" customHeight="1" x14ac:dyDescent="0.2">
      <c r="A1730" s="504">
        <v>1913</v>
      </c>
      <c r="B1730" s="139" t="s">
        <v>1617</v>
      </c>
      <c r="C1730" s="501" t="s">
        <v>4205</v>
      </c>
      <c r="D1730" s="502" t="s">
        <v>20</v>
      </c>
      <c r="E1730" s="256" t="s">
        <v>23</v>
      </c>
      <c r="F1730" s="503">
        <v>1975</v>
      </c>
      <c r="G1730" s="139"/>
      <c r="H1730" s="152"/>
      <c r="I1730" s="505"/>
      <c r="J1730" s="139"/>
    </row>
    <row r="1731" spans="1:10" ht="13.5" customHeight="1" x14ac:dyDescent="0.2">
      <c r="A1731" s="504">
        <v>1914</v>
      </c>
      <c r="B1731" s="139" t="s">
        <v>1618</v>
      </c>
      <c r="C1731" s="501" t="s">
        <v>4205</v>
      </c>
      <c r="D1731" s="502" t="s">
        <v>20</v>
      </c>
      <c r="E1731" s="256" t="s">
        <v>23</v>
      </c>
      <c r="F1731" s="503">
        <v>1967</v>
      </c>
      <c r="G1731" s="139"/>
      <c r="H1731" s="152"/>
      <c r="I1731" s="505"/>
      <c r="J1731" s="139"/>
    </row>
    <row r="1732" spans="1:10" ht="13.5" customHeight="1" x14ac:dyDescent="0.2">
      <c r="A1732" s="504">
        <v>1915</v>
      </c>
      <c r="B1732" s="139" t="s">
        <v>1619</v>
      </c>
      <c r="C1732" s="501" t="s">
        <v>4205</v>
      </c>
      <c r="D1732" s="502" t="s">
        <v>20</v>
      </c>
      <c r="E1732" s="256" t="s">
        <v>23</v>
      </c>
      <c r="F1732" s="503">
        <v>1970</v>
      </c>
      <c r="G1732" s="139"/>
      <c r="H1732" s="152"/>
      <c r="I1732" s="505"/>
      <c r="J1732" s="139"/>
    </row>
    <row r="1733" spans="1:10" ht="13.5" customHeight="1" x14ac:dyDescent="0.2">
      <c r="A1733" s="504">
        <v>1916</v>
      </c>
      <c r="B1733" s="139" t="s">
        <v>1620</v>
      </c>
      <c r="C1733" s="501" t="s">
        <v>4205</v>
      </c>
      <c r="D1733" s="502" t="s">
        <v>20</v>
      </c>
      <c r="E1733" s="256" t="s">
        <v>394</v>
      </c>
      <c r="F1733" s="503">
        <v>1979</v>
      </c>
      <c r="G1733" s="139"/>
      <c r="H1733" s="152"/>
      <c r="I1733" s="505"/>
      <c r="J1733" s="139"/>
    </row>
    <row r="1734" spans="1:10" ht="13.5" customHeight="1" x14ac:dyDescent="0.2">
      <c r="A1734" s="504">
        <v>1917</v>
      </c>
      <c r="B1734" s="139" t="s">
        <v>1621</v>
      </c>
      <c r="C1734" s="501" t="s">
        <v>4205</v>
      </c>
      <c r="D1734" s="502" t="s">
        <v>20</v>
      </c>
      <c r="E1734" s="256" t="s">
        <v>76</v>
      </c>
      <c r="F1734" s="503">
        <v>1982</v>
      </c>
      <c r="G1734" s="139"/>
      <c r="H1734" s="152"/>
      <c r="I1734" s="505"/>
      <c r="J1734" s="139"/>
    </row>
    <row r="1735" spans="1:10" ht="13.5" customHeight="1" x14ac:dyDescent="0.2">
      <c r="A1735" s="504">
        <v>1918</v>
      </c>
      <c r="B1735" s="139" t="s">
        <v>1622</v>
      </c>
      <c r="C1735" s="501" t="s">
        <v>4205</v>
      </c>
      <c r="D1735" s="502" t="s">
        <v>20</v>
      </c>
      <c r="E1735" s="256" t="s">
        <v>23</v>
      </c>
      <c r="F1735" s="503">
        <v>1968</v>
      </c>
      <c r="G1735" s="139"/>
      <c r="H1735" s="152"/>
      <c r="I1735" s="505"/>
      <c r="J1735" s="139"/>
    </row>
    <row r="1736" spans="1:10" ht="13.5" customHeight="1" x14ac:dyDescent="0.2">
      <c r="A1736" s="504">
        <v>1919</v>
      </c>
      <c r="B1736" s="139" t="s">
        <v>1623</v>
      </c>
      <c r="C1736" s="501" t="s">
        <v>4205</v>
      </c>
      <c r="D1736" s="502" t="s">
        <v>20</v>
      </c>
      <c r="E1736" s="256" t="s">
        <v>76</v>
      </c>
      <c r="F1736" s="503">
        <v>1977</v>
      </c>
      <c r="G1736" s="139"/>
      <c r="H1736" s="152"/>
      <c r="I1736" s="505"/>
      <c r="J1736" s="139"/>
    </row>
    <row r="1737" spans="1:10" ht="13.5" customHeight="1" x14ac:dyDescent="0.2">
      <c r="A1737" s="504">
        <v>1920</v>
      </c>
      <c r="B1737" s="139" t="s">
        <v>1624</v>
      </c>
      <c r="C1737" s="139" t="s">
        <v>4165</v>
      </c>
      <c r="D1737" s="502">
        <v>2</v>
      </c>
      <c r="E1737" s="256" t="s">
        <v>394</v>
      </c>
      <c r="F1737" s="503">
        <v>1978</v>
      </c>
      <c r="G1737" s="139"/>
      <c r="H1737" s="152"/>
      <c r="I1737" s="505">
        <v>1</v>
      </c>
      <c r="J1737" s="139"/>
    </row>
    <row r="1738" spans="1:10" ht="13.5" customHeight="1" x14ac:dyDescent="0.2">
      <c r="A1738" s="504">
        <v>1921</v>
      </c>
      <c r="B1738" s="139" t="s">
        <v>1625</v>
      </c>
      <c r="C1738" s="501" t="s">
        <v>4205</v>
      </c>
      <c r="D1738" s="502" t="s">
        <v>20</v>
      </c>
      <c r="E1738" s="256" t="s">
        <v>394</v>
      </c>
      <c r="F1738" s="503">
        <v>1978</v>
      </c>
      <c r="G1738" s="139"/>
      <c r="H1738" s="152"/>
      <c r="I1738" s="505"/>
      <c r="J1738" s="139"/>
    </row>
    <row r="1739" spans="1:10" ht="13.5" customHeight="1" x14ac:dyDescent="0.2">
      <c r="A1739" s="504">
        <v>1922</v>
      </c>
      <c r="B1739" s="139" t="s">
        <v>1626</v>
      </c>
      <c r="C1739" s="501" t="s">
        <v>4205</v>
      </c>
      <c r="D1739" s="502" t="s">
        <v>20</v>
      </c>
      <c r="E1739" s="256" t="s">
        <v>23</v>
      </c>
      <c r="F1739" s="503">
        <v>1970</v>
      </c>
      <c r="G1739" s="139"/>
      <c r="H1739" s="152"/>
      <c r="I1739" s="505"/>
      <c r="J1739" s="139"/>
    </row>
    <row r="1740" spans="1:10" ht="13.5" customHeight="1" x14ac:dyDescent="0.2">
      <c r="A1740" s="504">
        <v>1923</v>
      </c>
      <c r="B1740" s="139" t="s">
        <v>1627</v>
      </c>
      <c r="C1740" s="501" t="s">
        <v>4205</v>
      </c>
      <c r="D1740" s="502" t="s">
        <v>20</v>
      </c>
      <c r="E1740" s="256" t="s">
        <v>21</v>
      </c>
      <c r="F1740" s="503">
        <v>1955</v>
      </c>
      <c r="G1740" s="139"/>
      <c r="H1740" s="152"/>
      <c r="I1740" s="505"/>
      <c r="J1740" s="139"/>
    </row>
    <row r="1741" spans="1:10" ht="13.5" customHeight="1" x14ac:dyDescent="0.2">
      <c r="A1741" s="504">
        <v>1924</v>
      </c>
      <c r="B1741" s="139" t="s">
        <v>1628</v>
      </c>
      <c r="C1741" s="501" t="s">
        <v>4205</v>
      </c>
      <c r="D1741" s="502" t="s">
        <v>20</v>
      </c>
      <c r="E1741" s="256" t="s">
        <v>23</v>
      </c>
      <c r="F1741" s="503">
        <v>1971</v>
      </c>
      <c r="G1741" s="139"/>
      <c r="H1741" s="152"/>
      <c r="I1741" s="505"/>
      <c r="J1741" s="139"/>
    </row>
    <row r="1742" spans="1:10" ht="13.5" customHeight="1" x14ac:dyDescent="0.2">
      <c r="A1742" s="504">
        <v>1925</v>
      </c>
      <c r="B1742" s="139" t="s">
        <v>1629</v>
      </c>
      <c r="C1742" s="501" t="s">
        <v>4205</v>
      </c>
      <c r="D1742" s="502" t="s">
        <v>20</v>
      </c>
      <c r="E1742" s="256" t="s">
        <v>23</v>
      </c>
      <c r="F1742" s="503">
        <v>1973</v>
      </c>
      <c r="G1742" s="139"/>
      <c r="H1742" s="152"/>
      <c r="I1742" s="505"/>
      <c r="J1742" s="139"/>
    </row>
    <row r="1743" spans="1:10" ht="13.5" customHeight="1" x14ac:dyDescent="0.2">
      <c r="A1743" s="504">
        <v>1926</v>
      </c>
      <c r="B1743" s="139" t="s">
        <v>1630</v>
      </c>
      <c r="C1743" s="501" t="s">
        <v>4205</v>
      </c>
      <c r="D1743" s="502" t="s">
        <v>20</v>
      </c>
      <c r="E1743" s="256" t="s">
        <v>23</v>
      </c>
      <c r="F1743" s="503">
        <v>1975</v>
      </c>
      <c r="G1743" s="139"/>
      <c r="H1743" s="152"/>
      <c r="I1743" s="505"/>
      <c r="J1743" s="139"/>
    </row>
    <row r="1744" spans="1:10" ht="13.5" customHeight="1" x14ac:dyDescent="0.2">
      <c r="A1744" s="504">
        <v>1927</v>
      </c>
      <c r="B1744" s="139" t="s">
        <v>1631</v>
      </c>
      <c r="C1744" s="501" t="s">
        <v>4205</v>
      </c>
      <c r="D1744" s="502" t="s">
        <v>20</v>
      </c>
      <c r="E1744" s="256" t="s">
        <v>76</v>
      </c>
      <c r="F1744" s="503">
        <v>1980</v>
      </c>
      <c r="G1744" s="139"/>
      <c r="H1744" s="152"/>
      <c r="I1744" s="505"/>
      <c r="J1744" s="139"/>
    </row>
    <row r="1745" spans="1:10" ht="13.5" customHeight="1" x14ac:dyDescent="0.2">
      <c r="A1745" s="504">
        <v>1928</v>
      </c>
      <c r="B1745" s="139" t="s">
        <v>1632</v>
      </c>
      <c r="C1745" s="501" t="s">
        <v>4205</v>
      </c>
      <c r="D1745" s="502" t="s">
        <v>20</v>
      </c>
      <c r="E1745" s="256" t="s">
        <v>76</v>
      </c>
      <c r="F1745" s="503">
        <v>1979</v>
      </c>
      <c r="G1745" s="139"/>
      <c r="H1745" s="152"/>
      <c r="I1745" s="505"/>
      <c r="J1745" s="139"/>
    </row>
    <row r="1746" spans="1:10" ht="13.5" customHeight="1" x14ac:dyDescent="0.2">
      <c r="A1746" s="504">
        <v>1929</v>
      </c>
      <c r="B1746" s="139" t="s">
        <v>1633</v>
      </c>
      <c r="C1746" s="501" t="s">
        <v>4205</v>
      </c>
      <c r="D1746" s="502" t="s">
        <v>20</v>
      </c>
      <c r="E1746" s="256" t="s">
        <v>394</v>
      </c>
      <c r="F1746" s="503">
        <v>1976</v>
      </c>
      <c r="G1746" s="139"/>
      <c r="H1746" s="152"/>
      <c r="I1746" s="505"/>
      <c r="J1746" s="139"/>
    </row>
    <row r="1747" spans="1:10" ht="13.5" customHeight="1" x14ac:dyDescent="0.2">
      <c r="A1747" s="504">
        <v>1930</v>
      </c>
      <c r="B1747" s="139" t="s">
        <v>1634</v>
      </c>
      <c r="C1747" s="501" t="s">
        <v>4205</v>
      </c>
      <c r="D1747" s="502" t="s">
        <v>20</v>
      </c>
      <c r="E1747" s="256" t="s">
        <v>76</v>
      </c>
      <c r="F1747" s="503">
        <v>1976</v>
      </c>
      <c r="G1747" s="139"/>
      <c r="H1747" s="152"/>
      <c r="I1747" s="505"/>
      <c r="J1747" s="139"/>
    </row>
    <row r="1748" spans="1:10" ht="13.5" customHeight="1" x14ac:dyDescent="0.2">
      <c r="A1748" s="504">
        <v>1931</v>
      </c>
      <c r="B1748" s="139" t="s">
        <v>1635</v>
      </c>
      <c r="C1748" s="501" t="s">
        <v>4205</v>
      </c>
      <c r="D1748" s="502" t="s">
        <v>20</v>
      </c>
      <c r="E1748" s="256" t="s">
        <v>76</v>
      </c>
      <c r="F1748" s="503">
        <v>1981</v>
      </c>
      <c r="G1748" s="139"/>
      <c r="H1748" s="152"/>
      <c r="I1748" s="505"/>
      <c r="J1748" s="139"/>
    </row>
    <row r="1749" spans="1:10" ht="13.5" customHeight="1" x14ac:dyDescent="0.2">
      <c r="A1749" s="504">
        <v>1932</v>
      </c>
      <c r="B1749" s="139" t="s">
        <v>1636</v>
      </c>
      <c r="C1749" s="501" t="s">
        <v>4205</v>
      </c>
      <c r="D1749" s="502" t="s">
        <v>20</v>
      </c>
      <c r="E1749" s="256" t="s">
        <v>33</v>
      </c>
      <c r="F1749" s="503">
        <v>1975</v>
      </c>
      <c r="G1749" s="139"/>
      <c r="H1749" s="152"/>
      <c r="I1749" s="505"/>
      <c r="J1749" s="139"/>
    </row>
    <row r="1750" spans="1:10" ht="13.5" customHeight="1" x14ac:dyDescent="0.2">
      <c r="A1750" s="504">
        <v>1933</v>
      </c>
      <c r="B1750" s="139" t="s">
        <v>3551</v>
      </c>
      <c r="C1750" s="501" t="s">
        <v>4205</v>
      </c>
      <c r="D1750" s="502" t="s">
        <v>20</v>
      </c>
      <c r="E1750" s="256" t="s">
        <v>21</v>
      </c>
      <c r="F1750" s="503">
        <v>1955</v>
      </c>
      <c r="G1750" s="139"/>
      <c r="H1750" s="152"/>
      <c r="I1750" s="505"/>
      <c r="J1750" s="139"/>
    </row>
    <row r="1751" spans="1:10" ht="13.5" customHeight="1" x14ac:dyDescent="0.2">
      <c r="A1751" s="504">
        <v>1934</v>
      </c>
      <c r="B1751" s="139" t="s">
        <v>1637</v>
      </c>
      <c r="C1751" s="139" t="s">
        <v>284</v>
      </c>
      <c r="D1751" s="502" t="s">
        <v>76</v>
      </c>
      <c r="E1751" s="256" t="s">
        <v>76</v>
      </c>
      <c r="F1751" s="503">
        <v>1994</v>
      </c>
      <c r="G1751" s="139"/>
      <c r="H1751" s="152"/>
      <c r="I1751" s="505">
        <v>1</v>
      </c>
      <c r="J1751" s="139"/>
    </row>
    <row r="1752" spans="1:10" ht="13.5" customHeight="1" x14ac:dyDescent="0.2">
      <c r="A1752" s="504">
        <v>1935</v>
      </c>
      <c r="B1752" s="139" t="s">
        <v>1639</v>
      </c>
      <c r="C1752" s="501" t="s">
        <v>4205</v>
      </c>
      <c r="D1752" s="502" t="s">
        <v>20</v>
      </c>
      <c r="E1752" s="256" t="s">
        <v>394</v>
      </c>
      <c r="F1752" s="503">
        <v>1976</v>
      </c>
      <c r="G1752" s="139"/>
      <c r="H1752" s="152"/>
      <c r="I1752" s="505"/>
      <c r="J1752" s="139"/>
    </row>
    <row r="1753" spans="1:10" ht="13.5" customHeight="1" x14ac:dyDescent="0.2">
      <c r="A1753" s="504">
        <v>1936</v>
      </c>
      <c r="B1753" s="139" t="s">
        <v>1640</v>
      </c>
      <c r="C1753" s="501" t="s">
        <v>4205</v>
      </c>
      <c r="D1753" s="502" t="s">
        <v>20</v>
      </c>
      <c r="E1753" s="256" t="s">
        <v>76</v>
      </c>
      <c r="F1753" s="503">
        <v>1977</v>
      </c>
      <c r="G1753" s="139"/>
      <c r="H1753" s="152"/>
      <c r="I1753" s="505"/>
      <c r="J1753" s="139"/>
    </row>
    <row r="1754" spans="1:10" ht="13.5" customHeight="1" x14ac:dyDescent="0.2">
      <c r="A1754" s="504">
        <v>1937</v>
      </c>
      <c r="B1754" s="139" t="s">
        <v>1641</v>
      </c>
      <c r="C1754" s="501" t="s">
        <v>4205</v>
      </c>
      <c r="D1754" s="502" t="s">
        <v>20</v>
      </c>
      <c r="E1754" s="256" t="s">
        <v>23</v>
      </c>
      <c r="F1754" s="503">
        <v>1971</v>
      </c>
      <c r="G1754" s="139"/>
      <c r="H1754" s="152"/>
      <c r="I1754" s="505"/>
      <c r="J1754" s="139"/>
    </row>
    <row r="1755" spans="1:10" ht="13.5" customHeight="1" x14ac:dyDescent="0.2">
      <c r="A1755" s="504">
        <v>1938</v>
      </c>
      <c r="B1755" s="139" t="s">
        <v>1642</v>
      </c>
      <c r="C1755" s="501" t="s">
        <v>4205</v>
      </c>
      <c r="D1755" s="502" t="s">
        <v>20</v>
      </c>
      <c r="E1755" s="256" t="s">
        <v>76</v>
      </c>
      <c r="F1755" s="503">
        <v>1980</v>
      </c>
      <c r="G1755" s="139"/>
      <c r="H1755" s="152"/>
      <c r="I1755" s="505"/>
      <c r="J1755" s="139"/>
    </row>
    <row r="1756" spans="1:10" ht="13.5" customHeight="1" x14ac:dyDescent="0.2">
      <c r="A1756" s="504">
        <v>1939</v>
      </c>
      <c r="B1756" s="139" t="s">
        <v>1643</v>
      </c>
      <c r="C1756" s="501" t="s">
        <v>4205</v>
      </c>
      <c r="D1756" s="502" t="s">
        <v>20</v>
      </c>
      <c r="E1756" s="256" t="s">
        <v>394</v>
      </c>
      <c r="F1756" s="503">
        <v>1977</v>
      </c>
      <c r="G1756" s="139"/>
      <c r="H1756" s="152"/>
      <c r="I1756" s="505"/>
      <c r="J1756" s="139"/>
    </row>
    <row r="1757" spans="1:10" ht="13.5" customHeight="1" x14ac:dyDescent="0.2">
      <c r="A1757" s="504">
        <v>1941</v>
      </c>
      <c r="B1757" s="139" t="s">
        <v>1644</v>
      </c>
      <c r="C1757" s="501" t="s">
        <v>4205</v>
      </c>
      <c r="D1757" s="502" t="s">
        <v>20</v>
      </c>
      <c r="E1757" s="256" t="s">
        <v>394</v>
      </c>
      <c r="F1757" s="503">
        <v>1983</v>
      </c>
      <c r="G1757" s="139"/>
      <c r="H1757" s="152"/>
      <c r="I1757" s="505"/>
      <c r="J1757" s="139"/>
    </row>
    <row r="1758" spans="1:10" ht="13.5" customHeight="1" x14ac:dyDescent="0.2">
      <c r="A1758" s="504">
        <v>1942</v>
      </c>
      <c r="B1758" s="139" t="s">
        <v>1645</v>
      </c>
      <c r="C1758" s="501" t="s">
        <v>4205</v>
      </c>
      <c r="D1758" s="502" t="s">
        <v>20</v>
      </c>
      <c r="E1758" s="256" t="s">
        <v>394</v>
      </c>
      <c r="F1758" s="503">
        <v>1984</v>
      </c>
      <c r="G1758" s="139"/>
      <c r="H1758" s="152"/>
      <c r="I1758" s="505"/>
      <c r="J1758" s="139"/>
    </row>
    <row r="1759" spans="1:10" ht="13.5" customHeight="1" x14ac:dyDescent="0.2">
      <c r="A1759" s="504">
        <v>1943</v>
      </c>
      <c r="B1759" s="139" t="s">
        <v>1646</v>
      </c>
      <c r="C1759" s="501" t="s">
        <v>4205</v>
      </c>
      <c r="D1759" s="502" t="s">
        <v>20</v>
      </c>
      <c r="E1759" s="256" t="s">
        <v>394</v>
      </c>
      <c r="F1759" s="503">
        <v>1978</v>
      </c>
      <c r="G1759" s="139"/>
      <c r="H1759" s="152"/>
      <c r="I1759" s="505"/>
      <c r="J1759" s="139"/>
    </row>
    <row r="1760" spans="1:10" ht="13.5" customHeight="1" x14ac:dyDescent="0.2">
      <c r="A1760" s="504">
        <v>1944</v>
      </c>
      <c r="B1760" s="139" t="s">
        <v>1647</v>
      </c>
      <c r="C1760" s="501" t="s">
        <v>4205</v>
      </c>
      <c r="D1760" s="502" t="s">
        <v>20</v>
      </c>
      <c r="E1760" s="256" t="s">
        <v>21</v>
      </c>
      <c r="F1760" s="503">
        <v>1954</v>
      </c>
      <c r="G1760" s="139"/>
      <c r="H1760" s="152"/>
      <c r="I1760" s="505"/>
      <c r="J1760" s="139"/>
    </row>
    <row r="1761" spans="1:10" ht="13.5" customHeight="1" x14ac:dyDescent="0.2">
      <c r="A1761" s="504">
        <v>1945</v>
      </c>
      <c r="B1761" s="139" t="s">
        <v>1648</v>
      </c>
      <c r="C1761" s="501" t="s">
        <v>4205</v>
      </c>
      <c r="D1761" s="502" t="s">
        <v>20</v>
      </c>
      <c r="E1761" s="256" t="s">
        <v>76</v>
      </c>
      <c r="F1761" s="503">
        <v>1977</v>
      </c>
      <c r="G1761" s="139"/>
      <c r="H1761" s="152"/>
      <c r="I1761" s="505"/>
      <c r="J1761" s="139"/>
    </row>
    <row r="1762" spans="1:10" ht="13.5" customHeight="1" x14ac:dyDescent="0.2">
      <c r="A1762" s="504">
        <v>1946</v>
      </c>
      <c r="B1762" s="139" t="s">
        <v>1649</v>
      </c>
      <c r="C1762" s="501" t="s">
        <v>4205</v>
      </c>
      <c r="D1762" s="502" t="s">
        <v>20</v>
      </c>
      <c r="E1762" s="256" t="s">
        <v>76</v>
      </c>
      <c r="F1762" s="503">
        <v>1979</v>
      </c>
      <c r="G1762" s="139"/>
      <c r="H1762" s="152"/>
      <c r="I1762" s="505"/>
      <c r="J1762" s="139"/>
    </row>
    <row r="1763" spans="1:10" ht="13.5" customHeight="1" x14ac:dyDescent="0.2">
      <c r="A1763" s="504">
        <v>1947</v>
      </c>
      <c r="B1763" s="139" t="s">
        <v>1650</v>
      </c>
      <c r="C1763" s="139" t="s">
        <v>4082</v>
      </c>
      <c r="D1763" s="502" t="s">
        <v>20</v>
      </c>
      <c r="E1763" s="256" t="s">
        <v>21</v>
      </c>
      <c r="F1763" s="503">
        <v>1952</v>
      </c>
      <c r="G1763" s="139"/>
      <c r="H1763" s="152"/>
      <c r="I1763" s="505"/>
      <c r="J1763" s="139"/>
    </row>
    <row r="1764" spans="1:10" ht="13.5" customHeight="1" x14ac:dyDescent="0.2">
      <c r="A1764" s="504">
        <v>1948</v>
      </c>
      <c r="B1764" s="139" t="s">
        <v>1651</v>
      </c>
      <c r="C1764" s="139" t="s">
        <v>4082</v>
      </c>
      <c r="D1764" s="502" t="s">
        <v>20</v>
      </c>
      <c r="E1764" s="256" t="s">
        <v>4234</v>
      </c>
      <c r="F1764" s="503">
        <v>1957</v>
      </c>
      <c r="G1764" s="139"/>
      <c r="H1764" s="152"/>
      <c r="I1764" s="505"/>
      <c r="J1764" s="139"/>
    </row>
    <row r="1765" spans="1:10" ht="13.5" customHeight="1" x14ac:dyDescent="0.2">
      <c r="A1765" s="504">
        <v>1949</v>
      </c>
      <c r="B1765" s="139" t="s">
        <v>1652</v>
      </c>
      <c r="C1765" s="501" t="s">
        <v>4205</v>
      </c>
      <c r="D1765" s="502" t="s">
        <v>20</v>
      </c>
      <c r="E1765" s="256" t="s">
        <v>394</v>
      </c>
      <c r="F1765" s="503">
        <v>1978</v>
      </c>
      <c r="G1765" s="139"/>
      <c r="H1765" s="152"/>
      <c r="I1765" s="505"/>
      <c r="J1765" s="139"/>
    </row>
    <row r="1766" spans="1:10" ht="13.5" customHeight="1" x14ac:dyDescent="0.2">
      <c r="A1766" s="504">
        <v>1950</v>
      </c>
      <c r="B1766" s="139" t="s">
        <v>1653</v>
      </c>
      <c r="C1766" s="501" t="s">
        <v>4205</v>
      </c>
      <c r="D1766" s="502" t="s">
        <v>20</v>
      </c>
      <c r="E1766" s="256" t="s">
        <v>33</v>
      </c>
      <c r="F1766" s="503">
        <v>1966</v>
      </c>
      <c r="G1766" s="139"/>
      <c r="H1766" s="152"/>
      <c r="I1766" s="505"/>
      <c r="J1766" s="139"/>
    </row>
    <row r="1767" spans="1:10" ht="13.5" customHeight="1" x14ac:dyDescent="0.2">
      <c r="A1767" s="504">
        <v>1951</v>
      </c>
      <c r="B1767" s="139" t="s">
        <v>1654</v>
      </c>
      <c r="C1767" s="501" t="s">
        <v>4205</v>
      </c>
      <c r="D1767" s="502" t="s">
        <v>20</v>
      </c>
      <c r="E1767" s="256" t="s">
        <v>21</v>
      </c>
      <c r="F1767" s="503">
        <v>1955</v>
      </c>
      <c r="G1767" s="139"/>
      <c r="H1767" s="152"/>
      <c r="I1767" s="505"/>
      <c r="J1767" s="139"/>
    </row>
    <row r="1768" spans="1:10" ht="13.5" customHeight="1" x14ac:dyDescent="0.2">
      <c r="A1768" s="504">
        <v>1952</v>
      </c>
      <c r="B1768" s="139" t="s">
        <v>1655</v>
      </c>
      <c r="C1768" s="501" t="s">
        <v>4205</v>
      </c>
      <c r="D1768" s="502" t="s">
        <v>20</v>
      </c>
      <c r="E1768" s="256" t="s">
        <v>76</v>
      </c>
      <c r="F1768" s="503">
        <v>1980</v>
      </c>
      <c r="G1768" s="139"/>
      <c r="H1768" s="152"/>
      <c r="I1768" s="505"/>
      <c r="J1768" s="139"/>
    </row>
    <row r="1769" spans="1:10" ht="13.5" customHeight="1" x14ac:dyDescent="0.2">
      <c r="A1769" s="504">
        <v>1953</v>
      </c>
      <c r="B1769" s="139" t="s">
        <v>1656</v>
      </c>
      <c r="C1769" s="501" t="s">
        <v>4205</v>
      </c>
      <c r="D1769" s="502" t="s">
        <v>20</v>
      </c>
      <c r="E1769" s="256" t="s">
        <v>76</v>
      </c>
      <c r="F1769" s="503">
        <v>1984</v>
      </c>
      <c r="G1769" s="139"/>
      <c r="H1769" s="152"/>
      <c r="I1769" s="505"/>
      <c r="J1769" s="139"/>
    </row>
    <row r="1770" spans="1:10" ht="13.5" customHeight="1" x14ac:dyDescent="0.2">
      <c r="A1770" s="504">
        <v>1954</v>
      </c>
      <c r="B1770" s="139" t="s">
        <v>1657</v>
      </c>
      <c r="C1770" s="501" t="s">
        <v>4205</v>
      </c>
      <c r="D1770" s="502" t="s">
        <v>20</v>
      </c>
      <c r="E1770" s="256" t="s">
        <v>394</v>
      </c>
      <c r="F1770" s="503">
        <v>1986</v>
      </c>
      <c r="G1770" s="139"/>
      <c r="H1770" s="152"/>
      <c r="I1770" s="505"/>
      <c r="J1770" s="139"/>
    </row>
    <row r="1771" spans="1:10" ht="13.5" customHeight="1" x14ac:dyDescent="0.2">
      <c r="A1771" s="504">
        <v>1955</v>
      </c>
      <c r="B1771" s="139" t="s">
        <v>1658</v>
      </c>
      <c r="C1771" s="501" t="s">
        <v>4205</v>
      </c>
      <c r="D1771" s="502" t="s">
        <v>20</v>
      </c>
      <c r="E1771" s="256" t="s">
        <v>23</v>
      </c>
      <c r="F1771" s="503">
        <v>1963</v>
      </c>
      <c r="G1771" s="139"/>
      <c r="H1771" s="152"/>
      <c r="I1771" s="505"/>
      <c r="J1771" s="139"/>
    </row>
    <row r="1772" spans="1:10" ht="13.5" customHeight="1" x14ac:dyDescent="0.2">
      <c r="A1772" s="504">
        <v>1956</v>
      </c>
      <c r="B1772" s="139" t="s">
        <v>1659</v>
      </c>
      <c r="C1772" s="501" t="s">
        <v>4205</v>
      </c>
      <c r="D1772" s="502" t="s">
        <v>20</v>
      </c>
      <c r="E1772" s="256" t="s">
        <v>76</v>
      </c>
      <c r="F1772" s="503">
        <v>1981</v>
      </c>
      <c r="G1772" s="139"/>
      <c r="H1772" s="152"/>
      <c r="I1772" s="505"/>
      <c r="J1772" s="139"/>
    </row>
    <row r="1773" spans="1:10" ht="13.5" customHeight="1" x14ac:dyDescent="0.2">
      <c r="A1773" s="504">
        <v>1957</v>
      </c>
      <c r="B1773" s="139" t="s">
        <v>1660</v>
      </c>
      <c r="C1773" s="501" t="s">
        <v>4205</v>
      </c>
      <c r="D1773" s="502" t="s">
        <v>20</v>
      </c>
      <c r="E1773" s="256" t="s">
        <v>23</v>
      </c>
      <c r="F1773" s="503">
        <v>1975</v>
      </c>
      <c r="G1773" s="139"/>
      <c r="H1773" s="152"/>
      <c r="I1773" s="505"/>
      <c r="J1773" s="139"/>
    </row>
    <row r="1774" spans="1:10" ht="13.5" customHeight="1" x14ac:dyDescent="0.2">
      <c r="A1774" s="504">
        <v>1958</v>
      </c>
      <c r="B1774" s="139" t="s">
        <v>1661</v>
      </c>
      <c r="C1774" s="501" t="s">
        <v>4205</v>
      </c>
      <c r="D1774" s="502" t="s">
        <v>20</v>
      </c>
      <c r="E1774" s="256" t="s">
        <v>23</v>
      </c>
      <c r="F1774" s="503">
        <v>1972</v>
      </c>
      <c r="G1774" s="139"/>
      <c r="H1774" s="152"/>
      <c r="I1774" s="505"/>
      <c r="J1774" s="139"/>
    </row>
    <row r="1775" spans="1:10" ht="13.5" customHeight="1" x14ac:dyDescent="0.2">
      <c r="A1775" s="504">
        <v>1959</v>
      </c>
      <c r="B1775" s="139" t="s">
        <v>1662</v>
      </c>
      <c r="C1775" s="501" t="s">
        <v>4205</v>
      </c>
      <c r="D1775" s="502" t="s">
        <v>20</v>
      </c>
      <c r="E1775" s="256" t="s">
        <v>23</v>
      </c>
      <c r="F1775" s="503">
        <v>1973</v>
      </c>
      <c r="G1775" s="139"/>
      <c r="H1775" s="152"/>
      <c r="I1775" s="505"/>
      <c r="J1775" s="139"/>
    </row>
    <row r="1776" spans="1:10" ht="13.5" customHeight="1" x14ac:dyDescent="0.2">
      <c r="A1776" s="504">
        <v>1960</v>
      </c>
      <c r="B1776" s="139" t="s">
        <v>3624</v>
      </c>
      <c r="C1776" s="501" t="s">
        <v>4205</v>
      </c>
      <c r="D1776" s="502" t="s">
        <v>20</v>
      </c>
      <c r="E1776" s="256" t="s">
        <v>76</v>
      </c>
      <c r="F1776" s="503">
        <v>1976</v>
      </c>
      <c r="G1776" s="139"/>
      <c r="H1776" s="152"/>
      <c r="I1776" s="505"/>
      <c r="J1776" s="139"/>
    </row>
    <row r="1777" spans="1:10" ht="13.5" customHeight="1" x14ac:dyDescent="0.2">
      <c r="A1777" s="504">
        <v>1961</v>
      </c>
      <c r="B1777" s="139" t="s">
        <v>1663</v>
      </c>
      <c r="C1777" s="501" t="s">
        <v>4205</v>
      </c>
      <c r="D1777" s="502" t="s">
        <v>20</v>
      </c>
      <c r="E1777" s="256" t="s">
        <v>23</v>
      </c>
      <c r="F1777" s="503">
        <v>1974</v>
      </c>
      <c r="G1777" s="139"/>
      <c r="H1777" s="152"/>
      <c r="I1777" s="505"/>
      <c r="J1777" s="139"/>
    </row>
    <row r="1778" spans="1:10" ht="13.5" customHeight="1" x14ac:dyDescent="0.2">
      <c r="A1778" s="504">
        <v>1962</v>
      </c>
      <c r="B1778" s="139" t="s">
        <v>1664</v>
      </c>
      <c r="C1778" s="501" t="s">
        <v>4205</v>
      </c>
      <c r="D1778" s="502" t="s">
        <v>20</v>
      </c>
      <c r="E1778" s="256" t="s">
        <v>33</v>
      </c>
      <c r="F1778" s="503">
        <v>1975</v>
      </c>
      <c r="G1778" s="139"/>
      <c r="H1778" s="152"/>
      <c r="I1778" s="505"/>
      <c r="J1778" s="139"/>
    </row>
    <row r="1779" spans="1:10" ht="13.5" customHeight="1" x14ac:dyDescent="0.2">
      <c r="A1779" s="504">
        <v>1963</v>
      </c>
      <c r="B1779" s="139" t="s">
        <v>1665</v>
      </c>
      <c r="C1779" s="501" t="s">
        <v>4205</v>
      </c>
      <c r="D1779" s="502" t="s">
        <v>20</v>
      </c>
      <c r="E1779" s="256" t="s">
        <v>76</v>
      </c>
      <c r="F1779" s="503">
        <v>1982</v>
      </c>
      <c r="G1779" s="139"/>
      <c r="H1779" s="152"/>
      <c r="I1779" s="505"/>
      <c r="J1779" s="139"/>
    </row>
    <row r="1780" spans="1:10" ht="13.5" customHeight="1" x14ac:dyDescent="0.2">
      <c r="A1780" s="504">
        <v>1964</v>
      </c>
      <c r="B1780" s="139" t="s">
        <v>1666</v>
      </c>
      <c r="C1780" s="501" t="s">
        <v>4205</v>
      </c>
      <c r="D1780" s="502" t="s">
        <v>20</v>
      </c>
      <c r="E1780" s="256" t="s">
        <v>76</v>
      </c>
      <c r="F1780" s="503">
        <v>1976</v>
      </c>
      <c r="G1780" s="139"/>
      <c r="H1780" s="152"/>
      <c r="I1780" s="505"/>
      <c r="J1780" s="139"/>
    </row>
    <row r="1781" spans="1:10" ht="13.5" customHeight="1" x14ac:dyDescent="0.2">
      <c r="A1781" s="504">
        <v>1965</v>
      </c>
      <c r="B1781" s="139" t="s">
        <v>1667</v>
      </c>
      <c r="C1781" s="501" t="s">
        <v>4205</v>
      </c>
      <c r="D1781" s="502" t="s">
        <v>20</v>
      </c>
      <c r="E1781" s="256" t="s">
        <v>23</v>
      </c>
      <c r="F1781" s="503">
        <v>1964</v>
      </c>
      <c r="G1781" s="139"/>
      <c r="H1781" s="152"/>
      <c r="I1781" s="505"/>
      <c r="J1781" s="139"/>
    </row>
    <row r="1782" spans="1:10" ht="13.5" customHeight="1" x14ac:dyDescent="0.2">
      <c r="A1782" s="504">
        <v>1966</v>
      </c>
      <c r="B1782" s="139" t="s">
        <v>1668</v>
      </c>
      <c r="C1782" s="501" t="s">
        <v>4205</v>
      </c>
      <c r="D1782" s="502" t="s">
        <v>20</v>
      </c>
      <c r="E1782" s="256" t="s">
        <v>33</v>
      </c>
      <c r="F1782" s="503">
        <v>1965</v>
      </c>
      <c r="G1782" s="139"/>
      <c r="H1782" s="152"/>
      <c r="I1782" s="505"/>
      <c r="J1782" s="139"/>
    </row>
    <row r="1783" spans="1:10" ht="13.5" customHeight="1" x14ac:dyDescent="0.2">
      <c r="A1783" s="504">
        <v>1967</v>
      </c>
      <c r="B1783" s="139" t="s">
        <v>1669</v>
      </c>
      <c r="C1783" s="501" t="s">
        <v>4205</v>
      </c>
      <c r="D1783" s="502" t="s">
        <v>20</v>
      </c>
      <c r="E1783" s="256" t="s">
        <v>21</v>
      </c>
      <c r="F1783" s="503">
        <v>1956</v>
      </c>
      <c r="G1783" s="139"/>
      <c r="H1783" s="152"/>
      <c r="I1783" s="505"/>
      <c r="J1783" s="139"/>
    </row>
    <row r="1784" spans="1:10" ht="13.5" customHeight="1" x14ac:dyDescent="0.2">
      <c r="A1784" s="504">
        <v>1968</v>
      </c>
      <c r="B1784" s="139" t="s">
        <v>1670</v>
      </c>
      <c r="C1784" s="501" t="s">
        <v>4205</v>
      </c>
      <c r="D1784" s="502" t="s">
        <v>20</v>
      </c>
      <c r="E1784" s="256" t="s">
        <v>76</v>
      </c>
      <c r="F1784" s="503">
        <v>1981</v>
      </c>
      <c r="G1784" s="139"/>
      <c r="H1784" s="152"/>
      <c r="I1784" s="505"/>
      <c r="J1784" s="139"/>
    </row>
    <row r="1785" spans="1:10" ht="13.5" customHeight="1" x14ac:dyDescent="0.2">
      <c r="A1785" s="504">
        <v>1969</v>
      </c>
      <c r="B1785" s="139" t="s">
        <v>1671</v>
      </c>
      <c r="C1785" s="501" t="s">
        <v>4205</v>
      </c>
      <c r="D1785" s="502" t="s">
        <v>20</v>
      </c>
      <c r="E1785" s="256" t="s">
        <v>76</v>
      </c>
      <c r="F1785" s="503">
        <v>1979</v>
      </c>
      <c r="G1785" s="139"/>
      <c r="H1785" s="152"/>
      <c r="I1785" s="505"/>
      <c r="J1785" s="139"/>
    </row>
    <row r="1786" spans="1:10" ht="13.5" customHeight="1" x14ac:dyDescent="0.2">
      <c r="A1786" s="504">
        <v>1970</v>
      </c>
      <c r="B1786" s="139" t="s">
        <v>1672</v>
      </c>
      <c r="C1786" s="501" t="s">
        <v>4205</v>
      </c>
      <c r="D1786" s="502" t="s">
        <v>20</v>
      </c>
      <c r="E1786" s="256" t="s">
        <v>76</v>
      </c>
      <c r="F1786" s="503">
        <v>1983</v>
      </c>
      <c r="G1786" s="139"/>
      <c r="H1786" s="152"/>
      <c r="I1786" s="505"/>
      <c r="J1786" s="139"/>
    </row>
    <row r="1787" spans="1:10" ht="13.5" customHeight="1" x14ac:dyDescent="0.2">
      <c r="A1787" s="504">
        <v>1971</v>
      </c>
      <c r="B1787" s="139" t="s">
        <v>1673</v>
      </c>
      <c r="C1787" s="501" t="s">
        <v>4205</v>
      </c>
      <c r="D1787" s="502" t="s">
        <v>20</v>
      </c>
      <c r="E1787" s="256" t="s">
        <v>76</v>
      </c>
      <c r="F1787" s="503">
        <v>1981</v>
      </c>
      <c r="G1787" s="139"/>
      <c r="H1787" s="152"/>
      <c r="I1787" s="505"/>
      <c r="J1787" s="139"/>
    </row>
    <row r="1788" spans="1:10" ht="13.5" customHeight="1" x14ac:dyDescent="0.2">
      <c r="A1788" s="504">
        <v>1972</v>
      </c>
      <c r="B1788" s="139" t="s">
        <v>1674</v>
      </c>
      <c r="C1788" s="501" t="s">
        <v>4205</v>
      </c>
      <c r="D1788" s="502" t="s">
        <v>20</v>
      </c>
      <c r="E1788" s="256" t="s">
        <v>23</v>
      </c>
      <c r="F1788" s="503">
        <v>1974</v>
      </c>
      <c r="G1788" s="139"/>
      <c r="H1788" s="152"/>
      <c r="I1788" s="505"/>
      <c r="J1788" s="139"/>
    </row>
    <row r="1789" spans="1:10" ht="13.5" customHeight="1" x14ac:dyDescent="0.2">
      <c r="A1789" s="504">
        <v>1973</v>
      </c>
      <c r="B1789" s="139" t="s">
        <v>1675</v>
      </c>
      <c r="C1789" s="501" t="s">
        <v>4205</v>
      </c>
      <c r="D1789" s="502" t="s">
        <v>20</v>
      </c>
      <c r="E1789" s="256" t="s">
        <v>33</v>
      </c>
      <c r="F1789" s="503">
        <v>1965</v>
      </c>
      <c r="G1789" s="139"/>
      <c r="H1789" s="152"/>
      <c r="I1789" s="505"/>
      <c r="J1789" s="139"/>
    </row>
    <row r="1790" spans="1:10" ht="13.5" customHeight="1" x14ac:dyDescent="0.2">
      <c r="A1790" s="504">
        <v>1974</v>
      </c>
      <c r="B1790" s="139" t="s">
        <v>1676</v>
      </c>
      <c r="C1790" s="501" t="s">
        <v>4205</v>
      </c>
      <c r="D1790" s="502" t="s">
        <v>20</v>
      </c>
      <c r="E1790" s="256" t="s">
        <v>23</v>
      </c>
      <c r="F1790" s="503">
        <v>1970</v>
      </c>
      <c r="G1790" s="139"/>
      <c r="H1790" s="152"/>
      <c r="I1790" s="505"/>
      <c r="J1790" s="139"/>
    </row>
    <row r="1791" spans="1:10" ht="13.5" customHeight="1" x14ac:dyDescent="0.2">
      <c r="A1791" s="504">
        <v>1975</v>
      </c>
      <c r="B1791" s="139" t="s">
        <v>190</v>
      </c>
      <c r="C1791" s="139" t="s">
        <v>3550</v>
      </c>
      <c r="D1791" s="502" t="s">
        <v>20</v>
      </c>
      <c r="E1791" s="256" t="s">
        <v>76</v>
      </c>
      <c r="F1791" s="503">
        <v>1977</v>
      </c>
      <c r="G1791" s="139"/>
      <c r="H1791" s="152"/>
      <c r="I1791" s="505">
        <v>1</v>
      </c>
      <c r="J1791" s="139"/>
    </row>
    <row r="1792" spans="1:10" ht="13.5" customHeight="1" x14ac:dyDescent="0.2">
      <c r="A1792" s="504">
        <v>1976</v>
      </c>
      <c r="B1792" s="139" t="s">
        <v>1677</v>
      </c>
      <c r="C1792" s="501" t="s">
        <v>4205</v>
      </c>
      <c r="D1792" s="502" t="s">
        <v>20</v>
      </c>
      <c r="E1792" s="256" t="s">
        <v>394</v>
      </c>
      <c r="F1792" s="503">
        <v>1976</v>
      </c>
      <c r="G1792" s="139"/>
      <c r="H1792" s="152"/>
      <c r="I1792" s="505"/>
      <c r="J1792" s="139"/>
    </row>
    <row r="1793" spans="1:10" ht="13.5" customHeight="1" x14ac:dyDescent="0.2">
      <c r="A1793" s="504">
        <v>1977</v>
      </c>
      <c r="B1793" s="139" t="s">
        <v>1678</v>
      </c>
      <c r="C1793" s="501" t="s">
        <v>4205</v>
      </c>
      <c r="D1793" s="502" t="s">
        <v>20</v>
      </c>
      <c r="E1793" s="256" t="s">
        <v>394</v>
      </c>
      <c r="F1793" s="503">
        <v>1976</v>
      </c>
      <c r="G1793" s="139"/>
      <c r="H1793" s="152"/>
      <c r="I1793" s="505"/>
      <c r="J1793" s="139"/>
    </row>
    <row r="1794" spans="1:10" ht="13.5" customHeight="1" x14ac:dyDescent="0.2">
      <c r="A1794" s="504">
        <v>1978</v>
      </c>
      <c r="B1794" s="139" t="s">
        <v>1679</v>
      </c>
      <c r="C1794" s="501" t="s">
        <v>4205</v>
      </c>
      <c r="D1794" s="502" t="s">
        <v>20</v>
      </c>
      <c r="E1794" s="256" t="s">
        <v>23</v>
      </c>
      <c r="F1794" s="503">
        <v>1970</v>
      </c>
      <c r="G1794" s="139"/>
      <c r="H1794" s="152"/>
      <c r="I1794" s="505"/>
      <c r="J1794" s="139"/>
    </row>
    <row r="1795" spans="1:10" ht="13.5" customHeight="1" x14ac:dyDescent="0.2">
      <c r="A1795" s="504">
        <v>1979</v>
      </c>
      <c r="B1795" s="139" t="s">
        <v>1680</v>
      </c>
      <c r="C1795" s="501" t="s">
        <v>4205</v>
      </c>
      <c r="D1795" s="502" t="s">
        <v>20</v>
      </c>
      <c r="E1795" s="256" t="s">
        <v>76</v>
      </c>
      <c r="F1795" s="503">
        <v>1983</v>
      </c>
      <c r="G1795" s="139"/>
      <c r="H1795" s="152"/>
      <c r="I1795" s="505"/>
      <c r="J1795" s="139"/>
    </row>
    <row r="1796" spans="1:10" ht="13.5" customHeight="1" x14ac:dyDescent="0.2">
      <c r="A1796" s="504">
        <v>1980</v>
      </c>
      <c r="B1796" s="139" t="s">
        <v>1681</v>
      </c>
      <c r="C1796" s="501" t="s">
        <v>4205</v>
      </c>
      <c r="D1796" s="502" t="s">
        <v>20</v>
      </c>
      <c r="E1796" s="256" t="s">
        <v>23</v>
      </c>
      <c r="F1796" s="503">
        <v>1971</v>
      </c>
      <c r="G1796" s="139"/>
      <c r="H1796" s="152"/>
      <c r="I1796" s="505"/>
      <c r="J1796" s="139"/>
    </row>
    <row r="1797" spans="1:10" ht="13.5" customHeight="1" x14ac:dyDescent="0.2">
      <c r="A1797" s="504">
        <v>1981</v>
      </c>
      <c r="B1797" s="139" t="s">
        <v>1682</v>
      </c>
      <c r="C1797" s="501" t="s">
        <v>4205</v>
      </c>
      <c r="D1797" s="502" t="s">
        <v>20</v>
      </c>
      <c r="E1797" s="256" t="s">
        <v>23</v>
      </c>
      <c r="F1797" s="503">
        <v>1963</v>
      </c>
      <c r="G1797" s="139"/>
      <c r="H1797" s="152"/>
      <c r="I1797" s="505"/>
      <c r="J1797" s="139"/>
    </row>
    <row r="1798" spans="1:10" ht="13.5" customHeight="1" x14ac:dyDescent="0.2">
      <c r="A1798" s="504">
        <v>1982</v>
      </c>
      <c r="B1798" s="139" t="s">
        <v>1683</v>
      </c>
      <c r="C1798" s="501" t="s">
        <v>4205</v>
      </c>
      <c r="D1798" s="502" t="s">
        <v>20</v>
      </c>
      <c r="E1798" s="256" t="s">
        <v>23</v>
      </c>
      <c r="F1798" s="503">
        <v>1967</v>
      </c>
      <c r="G1798" s="139"/>
      <c r="H1798" s="152"/>
      <c r="I1798" s="505"/>
      <c r="J1798" s="139"/>
    </row>
    <row r="1799" spans="1:10" ht="13.5" customHeight="1" x14ac:dyDescent="0.2">
      <c r="A1799" s="504">
        <v>1983</v>
      </c>
      <c r="B1799" s="139" t="s">
        <v>1684</v>
      </c>
      <c r="C1799" s="139" t="s">
        <v>1750</v>
      </c>
      <c r="D1799" s="502">
        <v>2</v>
      </c>
      <c r="E1799" s="256" t="s">
        <v>76</v>
      </c>
      <c r="F1799" s="503">
        <v>1977</v>
      </c>
      <c r="G1799" s="139"/>
      <c r="H1799" s="498"/>
      <c r="I1799" s="505">
        <v>1</v>
      </c>
      <c r="J1799" s="139"/>
    </row>
    <row r="1800" spans="1:10" ht="13.5" customHeight="1" x14ac:dyDescent="0.2">
      <c r="A1800" s="504">
        <v>1984</v>
      </c>
      <c r="B1800" s="139" t="s">
        <v>1685</v>
      </c>
      <c r="C1800" s="501" t="s">
        <v>4205</v>
      </c>
      <c r="D1800" s="502" t="s">
        <v>20</v>
      </c>
      <c r="E1800" s="256" t="s">
        <v>23</v>
      </c>
      <c r="F1800" s="503">
        <v>1968</v>
      </c>
      <c r="G1800" s="139"/>
      <c r="H1800" s="152"/>
      <c r="I1800" s="505"/>
      <c r="J1800" s="139"/>
    </row>
    <row r="1801" spans="1:10" ht="13.5" customHeight="1" x14ac:dyDescent="0.2">
      <c r="A1801" s="504">
        <v>1985</v>
      </c>
      <c r="B1801" s="139" t="s">
        <v>1686</v>
      </c>
      <c r="C1801" s="501" t="s">
        <v>4205</v>
      </c>
      <c r="D1801" s="502" t="s">
        <v>20</v>
      </c>
      <c r="E1801" s="256" t="s">
        <v>21</v>
      </c>
      <c r="F1801" s="503">
        <v>1950</v>
      </c>
      <c r="G1801" s="139"/>
      <c r="H1801" s="152"/>
      <c r="I1801" s="505"/>
      <c r="J1801" s="139"/>
    </row>
    <row r="1802" spans="1:10" ht="13.5" customHeight="1" x14ac:dyDescent="0.2">
      <c r="A1802" s="504">
        <v>1987</v>
      </c>
      <c r="B1802" s="139" t="s">
        <v>1687</v>
      </c>
      <c r="C1802" s="501" t="s">
        <v>4205</v>
      </c>
      <c r="D1802" s="502" t="s">
        <v>20</v>
      </c>
      <c r="E1802" s="256" t="s">
        <v>21</v>
      </c>
      <c r="F1802" s="503">
        <v>1959</v>
      </c>
      <c r="G1802" s="139"/>
      <c r="H1802" s="152"/>
      <c r="I1802" s="505"/>
      <c r="J1802" s="139"/>
    </row>
    <row r="1803" spans="1:10" ht="13.5" customHeight="1" x14ac:dyDescent="0.2">
      <c r="A1803" s="504">
        <v>1988</v>
      </c>
      <c r="B1803" s="139" t="s">
        <v>1688</v>
      </c>
      <c r="C1803" s="139" t="s">
        <v>1750</v>
      </c>
      <c r="D1803" s="502" t="s">
        <v>20</v>
      </c>
      <c r="E1803" s="256" t="s">
        <v>76</v>
      </c>
      <c r="F1803" s="503">
        <v>1978</v>
      </c>
      <c r="G1803" s="139"/>
      <c r="H1803" s="152"/>
      <c r="I1803" s="505">
        <v>1</v>
      </c>
      <c r="J1803" s="139"/>
    </row>
    <row r="1804" spans="1:10" ht="13.5" customHeight="1" x14ac:dyDescent="0.2">
      <c r="A1804" s="504">
        <v>1989</v>
      </c>
      <c r="B1804" s="139" t="s">
        <v>1689</v>
      </c>
      <c r="C1804" s="139" t="s">
        <v>1750</v>
      </c>
      <c r="D1804" s="502" t="s">
        <v>20</v>
      </c>
      <c r="E1804" s="256" t="s">
        <v>21</v>
      </c>
      <c r="F1804" s="503">
        <v>1947</v>
      </c>
      <c r="G1804" s="139"/>
      <c r="H1804" s="152"/>
      <c r="I1804" s="505">
        <v>1</v>
      </c>
      <c r="J1804" s="139"/>
    </row>
    <row r="1805" spans="1:10" ht="13.5" customHeight="1" x14ac:dyDescent="0.2">
      <c r="A1805" s="504">
        <v>1990</v>
      </c>
      <c r="B1805" s="139" t="s">
        <v>1690</v>
      </c>
      <c r="C1805" s="501" t="s">
        <v>4205</v>
      </c>
      <c r="D1805" s="502" t="s">
        <v>20</v>
      </c>
      <c r="E1805" s="256" t="s">
        <v>76</v>
      </c>
      <c r="F1805" s="503">
        <v>1981</v>
      </c>
      <c r="G1805" s="139"/>
      <c r="H1805" s="152"/>
      <c r="I1805" s="505"/>
      <c r="J1805" s="139"/>
    </row>
    <row r="1806" spans="1:10" ht="13.5" customHeight="1" x14ac:dyDescent="0.2">
      <c r="A1806" s="504">
        <v>1991</v>
      </c>
      <c r="B1806" s="139" t="s">
        <v>1691</v>
      </c>
      <c r="C1806" s="501" t="s">
        <v>4205</v>
      </c>
      <c r="D1806" s="502" t="s">
        <v>20</v>
      </c>
      <c r="E1806" s="256" t="s">
        <v>76</v>
      </c>
      <c r="F1806" s="503">
        <v>1980</v>
      </c>
      <c r="G1806" s="139"/>
      <c r="H1806" s="152"/>
      <c r="I1806" s="505"/>
      <c r="J1806" s="139"/>
    </row>
    <row r="1807" spans="1:10" ht="13.5" customHeight="1" x14ac:dyDescent="0.2">
      <c r="A1807" s="504">
        <v>1992</v>
      </c>
      <c r="B1807" s="139" t="s">
        <v>1692</v>
      </c>
      <c r="C1807" s="501" t="s">
        <v>4205</v>
      </c>
      <c r="D1807" s="502" t="s">
        <v>20</v>
      </c>
      <c r="E1807" s="256" t="s">
        <v>76</v>
      </c>
      <c r="F1807" s="503">
        <v>1981</v>
      </c>
      <c r="G1807" s="139"/>
      <c r="H1807" s="152"/>
      <c r="I1807" s="505"/>
      <c r="J1807" s="139"/>
    </row>
    <row r="1808" spans="1:10" ht="13.5" customHeight="1" x14ac:dyDescent="0.2">
      <c r="A1808" s="504">
        <v>1993</v>
      </c>
      <c r="B1808" s="139" t="s">
        <v>1693</v>
      </c>
      <c r="C1808" s="501" t="s">
        <v>4205</v>
      </c>
      <c r="D1808" s="502" t="s">
        <v>20</v>
      </c>
      <c r="E1808" s="256" t="s">
        <v>76</v>
      </c>
      <c r="F1808" s="503">
        <v>1981</v>
      </c>
      <c r="G1808" s="139"/>
      <c r="H1808" s="152"/>
      <c r="I1808" s="505"/>
      <c r="J1808" s="139"/>
    </row>
    <row r="1809" spans="1:10" ht="13.5" customHeight="1" x14ac:dyDescent="0.2">
      <c r="A1809" s="504">
        <v>1994</v>
      </c>
      <c r="B1809" s="139" t="s">
        <v>1694</v>
      </c>
      <c r="C1809" s="501" t="s">
        <v>4205</v>
      </c>
      <c r="D1809" s="502" t="s">
        <v>20</v>
      </c>
      <c r="E1809" s="256" t="s">
        <v>76</v>
      </c>
      <c r="F1809" s="503">
        <v>1980</v>
      </c>
      <c r="G1809" s="139"/>
      <c r="H1809" s="152"/>
      <c r="I1809" s="505"/>
      <c r="J1809" s="139"/>
    </row>
    <row r="1810" spans="1:10" ht="13.5" customHeight="1" x14ac:dyDescent="0.2">
      <c r="A1810" s="504">
        <v>1995</v>
      </c>
      <c r="B1810" s="139" t="s">
        <v>1695</v>
      </c>
      <c r="C1810" s="501" t="s">
        <v>4205</v>
      </c>
      <c r="D1810" s="502" t="s">
        <v>20</v>
      </c>
      <c r="E1810" s="256" t="s">
        <v>76</v>
      </c>
      <c r="F1810" s="503">
        <v>1984</v>
      </c>
      <c r="G1810" s="139"/>
      <c r="H1810" s="152"/>
      <c r="I1810" s="505"/>
      <c r="J1810" s="139"/>
    </row>
    <row r="1811" spans="1:10" ht="13.5" customHeight="1" x14ac:dyDescent="0.2">
      <c r="A1811" s="504">
        <v>1996</v>
      </c>
      <c r="B1811" s="139" t="s">
        <v>1696</v>
      </c>
      <c r="C1811" s="501" t="s">
        <v>4205</v>
      </c>
      <c r="D1811" s="502" t="s">
        <v>20</v>
      </c>
      <c r="E1811" s="256" t="s">
        <v>4234</v>
      </c>
      <c r="F1811" s="503">
        <v>1950</v>
      </c>
      <c r="G1811" s="139"/>
      <c r="H1811" s="152"/>
      <c r="I1811" s="505"/>
      <c r="J1811" s="139"/>
    </row>
    <row r="1812" spans="1:10" ht="13.5" customHeight="1" x14ac:dyDescent="0.2">
      <c r="A1812" s="504">
        <v>1997</v>
      </c>
      <c r="B1812" s="139" t="s">
        <v>1697</v>
      </c>
      <c r="C1812" s="501" t="s">
        <v>4205</v>
      </c>
      <c r="D1812" s="502" t="s">
        <v>20</v>
      </c>
      <c r="E1812" s="256" t="s">
        <v>23</v>
      </c>
      <c r="F1812" s="503">
        <v>1970</v>
      </c>
      <c r="G1812" s="139"/>
      <c r="H1812" s="152"/>
      <c r="I1812" s="505"/>
      <c r="J1812" s="139"/>
    </row>
    <row r="1813" spans="1:10" ht="13.5" customHeight="1" x14ac:dyDescent="0.2">
      <c r="A1813" s="504">
        <v>1999</v>
      </c>
      <c r="B1813" s="139" t="s">
        <v>1698</v>
      </c>
      <c r="C1813" s="501" t="s">
        <v>4205</v>
      </c>
      <c r="D1813" s="502" t="s">
        <v>20</v>
      </c>
      <c r="E1813" s="256" t="s">
        <v>76</v>
      </c>
      <c r="F1813" s="503">
        <v>1981</v>
      </c>
      <c r="G1813" s="139"/>
      <c r="H1813" s="152"/>
      <c r="I1813" s="505"/>
      <c r="J1813" s="139"/>
    </row>
    <row r="1814" spans="1:10" ht="13.5" customHeight="1" x14ac:dyDescent="0.2">
      <c r="A1814" s="504">
        <v>2001</v>
      </c>
      <c r="B1814" s="139" t="s">
        <v>1699</v>
      </c>
      <c r="C1814" s="501" t="s">
        <v>4205</v>
      </c>
      <c r="D1814" s="502" t="s">
        <v>20</v>
      </c>
      <c r="E1814" s="256" t="s">
        <v>23</v>
      </c>
      <c r="F1814" s="503">
        <v>1965</v>
      </c>
      <c r="G1814" s="139"/>
      <c r="H1814" s="152"/>
      <c r="I1814" s="505"/>
      <c r="J1814" s="139"/>
    </row>
    <row r="1815" spans="1:10" ht="13.5" customHeight="1" x14ac:dyDescent="0.2">
      <c r="A1815" s="504">
        <v>2002</v>
      </c>
      <c r="B1815" s="139" t="s">
        <v>1700</v>
      </c>
      <c r="C1815" s="501" t="s">
        <v>4205</v>
      </c>
      <c r="D1815" s="502" t="s">
        <v>20</v>
      </c>
      <c r="E1815" s="256" t="s">
        <v>33</v>
      </c>
      <c r="F1815" s="503">
        <v>1968</v>
      </c>
      <c r="G1815" s="139"/>
      <c r="H1815" s="152"/>
      <c r="I1815" s="505"/>
      <c r="J1815" s="139"/>
    </row>
    <row r="1816" spans="1:10" ht="13.5" customHeight="1" x14ac:dyDescent="0.2">
      <c r="A1816" s="504">
        <v>2003</v>
      </c>
      <c r="B1816" s="139" t="s">
        <v>1701</v>
      </c>
      <c r="C1816" s="501" t="s">
        <v>4205</v>
      </c>
      <c r="D1816" s="502" t="s">
        <v>20</v>
      </c>
      <c r="E1816" s="256" t="s">
        <v>76</v>
      </c>
      <c r="F1816" s="503">
        <v>1981</v>
      </c>
      <c r="G1816" s="139"/>
      <c r="H1816" s="152"/>
      <c r="I1816" s="505"/>
      <c r="J1816" s="139"/>
    </row>
    <row r="1817" spans="1:10" ht="13.5" customHeight="1" x14ac:dyDescent="0.2">
      <c r="A1817" s="504">
        <v>2004</v>
      </c>
      <c r="B1817" s="139" t="s">
        <v>1702</v>
      </c>
      <c r="C1817" s="501" t="s">
        <v>4205</v>
      </c>
      <c r="D1817" s="502" t="s">
        <v>20</v>
      </c>
      <c r="E1817" s="256" t="s">
        <v>23</v>
      </c>
      <c r="F1817" s="503">
        <v>1970</v>
      </c>
      <c r="G1817" s="139"/>
      <c r="H1817" s="152"/>
      <c r="I1817" s="505"/>
      <c r="J1817" s="139"/>
    </row>
    <row r="1818" spans="1:10" ht="13.5" customHeight="1" x14ac:dyDescent="0.2">
      <c r="A1818" s="504">
        <v>2005</v>
      </c>
      <c r="B1818" s="139" t="s">
        <v>1703</v>
      </c>
      <c r="C1818" s="501" t="s">
        <v>4205</v>
      </c>
      <c r="D1818" s="502" t="s">
        <v>20</v>
      </c>
      <c r="E1818" s="256" t="s">
        <v>23</v>
      </c>
      <c r="F1818" s="503">
        <v>1971</v>
      </c>
      <c r="G1818" s="139"/>
      <c r="H1818" s="152"/>
      <c r="I1818" s="505"/>
      <c r="J1818" s="139"/>
    </row>
    <row r="1819" spans="1:10" ht="13.5" customHeight="1" x14ac:dyDescent="0.2">
      <c r="A1819" s="504">
        <v>2006</v>
      </c>
      <c r="B1819" s="139" t="s">
        <v>1704</v>
      </c>
      <c r="C1819" s="501" t="s">
        <v>4205</v>
      </c>
      <c r="D1819" s="502" t="s">
        <v>20</v>
      </c>
      <c r="E1819" s="256" t="s">
        <v>23</v>
      </c>
      <c r="F1819" s="503">
        <v>1969</v>
      </c>
      <c r="G1819" s="139"/>
      <c r="H1819" s="152"/>
      <c r="I1819" s="505"/>
      <c r="J1819" s="139"/>
    </row>
    <row r="1820" spans="1:10" ht="13.5" customHeight="1" x14ac:dyDescent="0.2">
      <c r="A1820" s="504">
        <v>2007</v>
      </c>
      <c r="B1820" s="139" t="s">
        <v>1705</v>
      </c>
      <c r="C1820" s="501" t="s">
        <v>4205</v>
      </c>
      <c r="D1820" s="502" t="s">
        <v>20</v>
      </c>
      <c r="E1820" s="256" t="s">
        <v>21</v>
      </c>
      <c r="F1820" s="503">
        <v>1959</v>
      </c>
      <c r="G1820" s="139"/>
      <c r="H1820" s="152"/>
      <c r="I1820" s="505"/>
      <c r="J1820" s="139"/>
    </row>
    <row r="1821" spans="1:10" ht="13.5" customHeight="1" x14ac:dyDescent="0.2">
      <c r="A1821" s="504">
        <v>2008</v>
      </c>
      <c r="B1821" s="139" t="s">
        <v>1706</v>
      </c>
      <c r="C1821" s="501" t="s">
        <v>4205</v>
      </c>
      <c r="D1821" s="502" t="s">
        <v>20</v>
      </c>
      <c r="E1821" s="256" t="s">
        <v>23</v>
      </c>
      <c r="F1821" s="503">
        <v>1970</v>
      </c>
      <c r="G1821" s="139"/>
      <c r="H1821" s="152"/>
      <c r="I1821" s="505"/>
      <c r="J1821" s="139"/>
    </row>
    <row r="1822" spans="1:10" ht="13.5" customHeight="1" x14ac:dyDescent="0.2">
      <c r="A1822" s="504">
        <v>2009</v>
      </c>
      <c r="B1822" s="139" t="s">
        <v>1707</v>
      </c>
      <c r="C1822" s="501" t="s">
        <v>4205</v>
      </c>
      <c r="D1822" s="502" t="s">
        <v>20</v>
      </c>
      <c r="E1822" s="256" t="s">
        <v>23</v>
      </c>
      <c r="F1822" s="503">
        <v>1973</v>
      </c>
      <c r="G1822" s="139"/>
      <c r="H1822" s="152"/>
      <c r="I1822" s="505"/>
      <c r="J1822" s="139"/>
    </row>
    <row r="1823" spans="1:10" ht="13.5" customHeight="1" x14ac:dyDescent="0.2">
      <c r="A1823" s="504">
        <v>2010</v>
      </c>
      <c r="B1823" s="139" t="s">
        <v>1708</v>
      </c>
      <c r="C1823" s="501" t="s">
        <v>4205</v>
      </c>
      <c r="D1823" s="502" t="s">
        <v>20</v>
      </c>
      <c r="E1823" s="256" t="s">
        <v>21</v>
      </c>
      <c r="F1823" s="503">
        <v>1950</v>
      </c>
      <c r="G1823" s="139"/>
      <c r="H1823" s="152"/>
      <c r="I1823" s="505"/>
      <c r="J1823" s="139"/>
    </row>
    <row r="1824" spans="1:10" ht="13.5" customHeight="1" x14ac:dyDescent="0.2">
      <c r="A1824" s="504">
        <v>2011</v>
      </c>
      <c r="B1824" s="139" t="s">
        <v>1709</v>
      </c>
      <c r="C1824" s="501" t="s">
        <v>4205</v>
      </c>
      <c r="D1824" s="502" t="s">
        <v>20</v>
      </c>
      <c r="E1824" s="256" t="s">
        <v>21</v>
      </c>
      <c r="F1824" s="503">
        <v>1947</v>
      </c>
      <c r="G1824" s="139"/>
      <c r="H1824" s="152"/>
      <c r="I1824" s="505"/>
      <c r="J1824" s="139"/>
    </row>
    <row r="1825" spans="1:10" ht="13.5" customHeight="1" x14ac:dyDescent="0.2">
      <c r="A1825" s="504">
        <v>2013</v>
      </c>
      <c r="B1825" s="139" t="s">
        <v>1710</v>
      </c>
      <c r="C1825" s="501" t="s">
        <v>4205</v>
      </c>
      <c r="D1825" s="502" t="s">
        <v>20</v>
      </c>
      <c r="E1825" s="256" t="s">
        <v>33</v>
      </c>
      <c r="F1825" s="503">
        <v>1966</v>
      </c>
      <c r="G1825" s="139"/>
      <c r="H1825" s="152"/>
      <c r="I1825" s="505"/>
      <c r="J1825" s="139"/>
    </row>
    <row r="1826" spans="1:10" ht="13.5" customHeight="1" x14ac:dyDescent="0.2">
      <c r="A1826" s="504">
        <v>2014</v>
      </c>
      <c r="B1826" s="139" t="s">
        <v>1711</v>
      </c>
      <c r="C1826" s="501" t="s">
        <v>4205</v>
      </c>
      <c r="D1826" s="502" t="s">
        <v>20</v>
      </c>
      <c r="E1826" s="256" t="s">
        <v>23</v>
      </c>
      <c r="F1826" s="503">
        <v>1974</v>
      </c>
      <c r="G1826" s="139"/>
      <c r="H1826" s="152"/>
      <c r="I1826" s="505"/>
      <c r="J1826" s="139"/>
    </row>
    <row r="1827" spans="1:10" ht="13.5" customHeight="1" x14ac:dyDescent="0.2">
      <c r="A1827" s="504">
        <v>2015</v>
      </c>
      <c r="B1827" s="139" t="s">
        <v>1712</v>
      </c>
      <c r="C1827" s="501" t="s">
        <v>4205</v>
      </c>
      <c r="D1827" s="502" t="s">
        <v>20</v>
      </c>
      <c r="E1827" s="256" t="s">
        <v>23</v>
      </c>
      <c r="F1827" s="503">
        <v>1970</v>
      </c>
      <c r="G1827" s="139"/>
      <c r="H1827" s="152"/>
      <c r="I1827" s="505"/>
      <c r="J1827" s="139"/>
    </row>
    <row r="1828" spans="1:10" ht="13.5" customHeight="1" x14ac:dyDescent="0.2">
      <c r="A1828" s="504">
        <v>2016</v>
      </c>
      <c r="B1828" s="139" t="s">
        <v>1713</v>
      </c>
      <c r="C1828" s="501" t="s">
        <v>4205</v>
      </c>
      <c r="D1828" s="502" t="s">
        <v>20</v>
      </c>
      <c r="E1828" s="256" t="s">
        <v>23</v>
      </c>
      <c r="F1828" s="503">
        <v>1970</v>
      </c>
      <c r="G1828" s="139"/>
      <c r="H1828" s="152"/>
      <c r="I1828" s="505"/>
      <c r="J1828" s="139"/>
    </row>
    <row r="1829" spans="1:10" ht="13.5" customHeight="1" x14ac:dyDescent="0.2">
      <c r="A1829" s="504">
        <v>2017</v>
      </c>
      <c r="B1829" s="139" t="s">
        <v>1714</v>
      </c>
      <c r="C1829" s="501" t="s">
        <v>4205</v>
      </c>
      <c r="D1829" s="502" t="s">
        <v>20</v>
      </c>
      <c r="E1829" s="256" t="s">
        <v>23</v>
      </c>
      <c r="F1829" s="503">
        <v>1967</v>
      </c>
      <c r="G1829" s="139"/>
      <c r="H1829" s="152"/>
      <c r="I1829" s="505"/>
      <c r="J1829" s="139"/>
    </row>
    <row r="1830" spans="1:10" ht="13.5" customHeight="1" x14ac:dyDescent="0.2">
      <c r="A1830" s="504">
        <v>2018</v>
      </c>
      <c r="B1830" s="139" t="s">
        <v>1715</v>
      </c>
      <c r="C1830" s="139" t="s">
        <v>107</v>
      </c>
      <c r="D1830" s="502" t="s">
        <v>20</v>
      </c>
      <c r="E1830" s="256" t="s">
        <v>21</v>
      </c>
      <c r="F1830" s="503">
        <v>1955</v>
      </c>
      <c r="G1830" s="139"/>
      <c r="H1830" s="152"/>
      <c r="I1830" s="505"/>
      <c r="J1830" s="139"/>
    </row>
    <row r="1831" spans="1:10" ht="13.5" customHeight="1" x14ac:dyDescent="0.2">
      <c r="A1831" s="504">
        <v>2019</v>
      </c>
      <c r="B1831" s="139" t="s">
        <v>1716</v>
      </c>
      <c r="C1831" s="501" t="s">
        <v>4205</v>
      </c>
      <c r="D1831" s="502" t="s">
        <v>20</v>
      </c>
      <c r="E1831" s="256" t="s">
        <v>21</v>
      </c>
      <c r="F1831" s="503">
        <v>1957</v>
      </c>
      <c r="G1831" s="139"/>
      <c r="H1831" s="152"/>
      <c r="I1831" s="505"/>
      <c r="J1831" s="139"/>
    </row>
    <row r="1832" spans="1:10" ht="13.5" customHeight="1" x14ac:dyDescent="0.2">
      <c r="A1832" s="504">
        <v>2020</v>
      </c>
      <c r="B1832" s="139" t="s">
        <v>1717</v>
      </c>
      <c r="C1832" s="501" t="s">
        <v>4205</v>
      </c>
      <c r="D1832" s="502" t="s">
        <v>20</v>
      </c>
      <c r="E1832" s="256" t="s">
        <v>23</v>
      </c>
      <c r="F1832" s="503">
        <v>1967</v>
      </c>
      <c r="G1832" s="139"/>
      <c r="H1832" s="152"/>
      <c r="I1832" s="505"/>
      <c r="J1832" s="139"/>
    </row>
    <row r="1833" spans="1:10" ht="13.5" customHeight="1" x14ac:dyDescent="0.2">
      <c r="A1833" s="504">
        <v>2021</v>
      </c>
      <c r="B1833" s="139" t="s">
        <v>1718</v>
      </c>
      <c r="C1833" s="501" t="s">
        <v>4205</v>
      </c>
      <c r="D1833" s="502" t="s">
        <v>20</v>
      </c>
      <c r="E1833" s="256" t="s">
        <v>21</v>
      </c>
      <c r="F1833" s="503">
        <v>1951</v>
      </c>
      <c r="G1833" s="139"/>
      <c r="H1833" s="152"/>
      <c r="I1833" s="505"/>
      <c r="J1833" s="139"/>
    </row>
    <row r="1834" spans="1:10" ht="13.5" customHeight="1" x14ac:dyDescent="0.2">
      <c r="A1834" s="504">
        <v>2023</v>
      </c>
      <c r="B1834" s="139" t="s">
        <v>1719</v>
      </c>
      <c r="C1834" s="501" t="s">
        <v>4205</v>
      </c>
      <c r="D1834" s="502" t="s">
        <v>20</v>
      </c>
      <c r="E1834" s="256" t="s">
        <v>23</v>
      </c>
      <c r="F1834" s="503">
        <v>1972</v>
      </c>
      <c r="G1834" s="139"/>
      <c r="H1834" s="152"/>
      <c r="I1834" s="505"/>
      <c r="J1834" s="139"/>
    </row>
    <row r="1835" spans="1:10" ht="13.5" customHeight="1" x14ac:dyDescent="0.2">
      <c r="A1835" s="504">
        <v>2025</v>
      </c>
      <c r="B1835" s="139" t="s">
        <v>1720</v>
      </c>
      <c r="C1835" s="501" t="s">
        <v>4205</v>
      </c>
      <c r="D1835" s="502" t="s">
        <v>20</v>
      </c>
      <c r="E1835" s="256" t="s">
        <v>4234</v>
      </c>
      <c r="F1835" s="503">
        <v>1950</v>
      </c>
      <c r="G1835" s="139"/>
      <c r="H1835" s="152"/>
      <c r="I1835" s="505"/>
      <c r="J1835" s="139"/>
    </row>
    <row r="1836" spans="1:10" ht="13.5" customHeight="1" x14ac:dyDescent="0.2">
      <c r="A1836" s="504">
        <v>2026</v>
      </c>
      <c r="B1836" s="139" t="s">
        <v>1721</v>
      </c>
      <c r="C1836" s="501" t="s">
        <v>4205</v>
      </c>
      <c r="D1836" s="502" t="s">
        <v>20</v>
      </c>
      <c r="E1836" s="256" t="s">
        <v>76</v>
      </c>
      <c r="F1836" s="503">
        <v>1982</v>
      </c>
      <c r="G1836" s="139"/>
      <c r="H1836" s="152"/>
      <c r="I1836" s="505"/>
      <c r="J1836" s="139"/>
    </row>
    <row r="1837" spans="1:10" ht="13.5" customHeight="1" x14ac:dyDescent="0.2">
      <c r="A1837" s="504">
        <v>2027</v>
      </c>
      <c r="B1837" s="139" t="s">
        <v>1722</v>
      </c>
      <c r="C1837" s="501" t="s">
        <v>4205</v>
      </c>
      <c r="D1837" s="502" t="s">
        <v>20</v>
      </c>
      <c r="E1837" s="256" t="s">
        <v>23</v>
      </c>
      <c r="F1837" s="503">
        <v>1971</v>
      </c>
      <c r="G1837" s="139"/>
      <c r="H1837" s="152"/>
      <c r="I1837" s="505"/>
      <c r="J1837" s="139"/>
    </row>
    <row r="1838" spans="1:10" ht="13.5" customHeight="1" x14ac:dyDescent="0.2">
      <c r="A1838" s="504">
        <v>2028</v>
      </c>
      <c r="B1838" s="139" t="s">
        <v>1723</v>
      </c>
      <c r="C1838" s="501" t="s">
        <v>4205</v>
      </c>
      <c r="D1838" s="502" t="s">
        <v>20</v>
      </c>
      <c r="E1838" s="256" t="s">
        <v>33</v>
      </c>
      <c r="F1838" s="503">
        <v>1967</v>
      </c>
      <c r="G1838" s="139"/>
      <c r="H1838" s="152"/>
      <c r="I1838" s="505"/>
      <c r="J1838" s="139"/>
    </row>
    <row r="1839" spans="1:10" ht="13.5" customHeight="1" x14ac:dyDescent="0.2">
      <c r="A1839" s="504">
        <v>2029</v>
      </c>
      <c r="B1839" s="139" t="s">
        <v>1724</v>
      </c>
      <c r="C1839" s="501" t="s">
        <v>4205</v>
      </c>
      <c r="D1839" s="502" t="s">
        <v>20</v>
      </c>
      <c r="E1839" s="256" t="s">
        <v>33</v>
      </c>
      <c r="F1839" s="503">
        <v>1966</v>
      </c>
      <c r="G1839" s="139"/>
      <c r="H1839" s="152"/>
      <c r="I1839" s="505"/>
      <c r="J1839" s="139"/>
    </row>
    <row r="1840" spans="1:10" ht="13.5" customHeight="1" x14ac:dyDescent="0.2">
      <c r="A1840" s="504">
        <v>2030</v>
      </c>
      <c r="B1840" s="139" t="s">
        <v>1725</v>
      </c>
      <c r="C1840" s="501" t="s">
        <v>4205</v>
      </c>
      <c r="D1840" s="502" t="s">
        <v>20</v>
      </c>
      <c r="E1840" s="256" t="s">
        <v>76</v>
      </c>
      <c r="F1840" s="503">
        <v>1980</v>
      </c>
      <c r="G1840" s="139"/>
      <c r="H1840" s="152"/>
      <c r="I1840" s="505"/>
      <c r="J1840" s="139"/>
    </row>
    <row r="1841" spans="1:10" ht="13.5" customHeight="1" x14ac:dyDescent="0.2">
      <c r="A1841" s="504">
        <v>2031</v>
      </c>
      <c r="B1841" s="139" t="s">
        <v>1726</v>
      </c>
      <c r="C1841" s="501" t="s">
        <v>4205</v>
      </c>
      <c r="D1841" s="502" t="s">
        <v>20</v>
      </c>
      <c r="E1841" s="256" t="s">
        <v>76</v>
      </c>
      <c r="F1841" s="503">
        <v>1980</v>
      </c>
      <c r="G1841" s="139"/>
      <c r="H1841" s="152"/>
      <c r="I1841" s="505"/>
      <c r="J1841" s="139"/>
    </row>
    <row r="1842" spans="1:10" ht="13.5" customHeight="1" x14ac:dyDescent="0.2">
      <c r="A1842" s="504">
        <v>2032</v>
      </c>
      <c r="B1842" s="139" t="s">
        <v>1727</v>
      </c>
      <c r="C1842" s="501" t="s">
        <v>4205</v>
      </c>
      <c r="D1842" s="502" t="s">
        <v>20</v>
      </c>
      <c r="E1842" s="256" t="s">
        <v>23</v>
      </c>
      <c r="F1842" s="503">
        <v>1963</v>
      </c>
      <c r="G1842" s="139"/>
      <c r="H1842" s="152"/>
      <c r="I1842" s="505"/>
      <c r="J1842" s="139"/>
    </row>
    <row r="1843" spans="1:10" ht="13.5" customHeight="1" x14ac:dyDescent="0.2">
      <c r="A1843" s="504">
        <v>2033</v>
      </c>
      <c r="B1843" s="139" t="s">
        <v>1728</v>
      </c>
      <c r="C1843" s="501" t="s">
        <v>4205</v>
      </c>
      <c r="D1843" s="502" t="s">
        <v>20</v>
      </c>
      <c r="E1843" s="256" t="s">
        <v>76</v>
      </c>
      <c r="F1843" s="503">
        <v>1981</v>
      </c>
      <c r="G1843" s="139"/>
      <c r="H1843" s="152"/>
      <c r="I1843" s="505"/>
      <c r="J1843" s="139"/>
    </row>
    <row r="1844" spans="1:10" ht="13.5" customHeight="1" x14ac:dyDescent="0.2">
      <c r="A1844" s="504">
        <v>2034</v>
      </c>
      <c r="B1844" s="139" t="s">
        <v>1729</v>
      </c>
      <c r="C1844" s="139" t="s">
        <v>911</v>
      </c>
      <c r="D1844" s="502" t="s">
        <v>20</v>
      </c>
      <c r="E1844" s="256" t="s">
        <v>76</v>
      </c>
      <c r="F1844" s="503">
        <v>1988</v>
      </c>
      <c r="G1844" s="139"/>
      <c r="H1844" s="152"/>
      <c r="I1844" s="505">
        <v>1</v>
      </c>
      <c r="J1844" s="139"/>
    </row>
    <row r="1845" spans="1:10" ht="13.5" customHeight="1" x14ac:dyDescent="0.2">
      <c r="A1845" s="504">
        <v>2035</v>
      </c>
      <c r="B1845" s="139" t="s">
        <v>1730</v>
      </c>
      <c r="C1845" s="501" t="s">
        <v>4205</v>
      </c>
      <c r="D1845" s="502" t="s">
        <v>20</v>
      </c>
      <c r="E1845" s="256" t="s">
        <v>76</v>
      </c>
      <c r="F1845" s="503">
        <v>1982</v>
      </c>
      <c r="G1845" s="139"/>
      <c r="H1845" s="152"/>
      <c r="I1845" s="505"/>
      <c r="J1845" s="139"/>
    </row>
    <row r="1846" spans="1:10" ht="13.5" customHeight="1" x14ac:dyDescent="0.2">
      <c r="A1846" s="504">
        <v>2036</v>
      </c>
      <c r="B1846" s="139" t="s">
        <v>1731</v>
      </c>
      <c r="C1846" s="501" t="s">
        <v>4205</v>
      </c>
      <c r="D1846" s="502" t="s">
        <v>20</v>
      </c>
      <c r="E1846" s="256" t="s">
        <v>76</v>
      </c>
      <c r="F1846" s="503">
        <v>1981</v>
      </c>
      <c r="G1846" s="139"/>
      <c r="H1846" s="152"/>
      <c r="I1846" s="505"/>
      <c r="J1846" s="139"/>
    </row>
    <row r="1847" spans="1:10" ht="13.5" customHeight="1" x14ac:dyDescent="0.2">
      <c r="A1847" s="504">
        <v>2037</v>
      </c>
      <c r="B1847" s="139" t="s">
        <v>1732</v>
      </c>
      <c r="C1847" s="501" t="s">
        <v>4205</v>
      </c>
      <c r="D1847" s="502" t="s">
        <v>20</v>
      </c>
      <c r="E1847" s="256" t="s">
        <v>76</v>
      </c>
      <c r="F1847" s="503">
        <v>1981</v>
      </c>
      <c r="G1847" s="139"/>
      <c r="H1847" s="152"/>
      <c r="I1847" s="505"/>
      <c r="J1847" s="139"/>
    </row>
    <row r="1848" spans="1:10" ht="13.5" customHeight="1" x14ac:dyDescent="0.2">
      <c r="A1848" s="504">
        <v>2038</v>
      </c>
      <c r="B1848" s="139" t="s">
        <v>1733</v>
      </c>
      <c r="C1848" s="139" t="s">
        <v>166</v>
      </c>
      <c r="D1848" s="502">
        <v>1</v>
      </c>
      <c r="E1848" s="256" t="s">
        <v>76</v>
      </c>
      <c r="F1848" s="503">
        <v>1980</v>
      </c>
      <c r="G1848" s="139"/>
      <c r="H1848" s="152"/>
      <c r="I1848" s="505">
        <v>1</v>
      </c>
      <c r="J1848" s="139"/>
    </row>
    <row r="1849" spans="1:10" ht="13.5" customHeight="1" x14ac:dyDescent="0.2">
      <c r="A1849" s="504">
        <v>2039</v>
      </c>
      <c r="B1849" s="139" t="s">
        <v>1734</v>
      </c>
      <c r="C1849" s="501" t="s">
        <v>4205</v>
      </c>
      <c r="D1849" s="502" t="s">
        <v>20</v>
      </c>
      <c r="E1849" s="256" t="s">
        <v>394</v>
      </c>
      <c r="F1849" s="503">
        <v>1979</v>
      </c>
      <c r="G1849" s="139"/>
      <c r="H1849" s="152"/>
      <c r="I1849" s="505"/>
      <c r="J1849" s="139"/>
    </row>
    <row r="1850" spans="1:10" ht="13.5" customHeight="1" x14ac:dyDescent="0.2">
      <c r="A1850" s="504">
        <v>2040</v>
      </c>
      <c r="B1850" s="139" t="s">
        <v>1735</v>
      </c>
      <c r="C1850" s="501" t="s">
        <v>4205</v>
      </c>
      <c r="D1850" s="502" t="s">
        <v>20</v>
      </c>
      <c r="E1850" s="256" t="s">
        <v>76</v>
      </c>
      <c r="F1850" s="503">
        <v>1981</v>
      </c>
      <c r="G1850" s="139"/>
      <c r="H1850" s="152"/>
      <c r="I1850" s="505"/>
      <c r="J1850" s="139"/>
    </row>
    <row r="1851" spans="1:10" ht="13.5" customHeight="1" x14ac:dyDescent="0.2">
      <c r="A1851" s="504">
        <v>2041</v>
      </c>
      <c r="B1851" s="139" t="s">
        <v>1736</v>
      </c>
      <c r="C1851" s="501" t="s">
        <v>4205</v>
      </c>
      <c r="D1851" s="502" t="s">
        <v>20</v>
      </c>
      <c r="E1851" s="256" t="s">
        <v>76</v>
      </c>
      <c r="F1851" s="503">
        <v>1982</v>
      </c>
      <c r="G1851" s="139"/>
      <c r="H1851" s="152"/>
      <c r="I1851" s="505"/>
      <c r="J1851" s="139"/>
    </row>
    <row r="1852" spans="1:10" ht="13.5" customHeight="1" x14ac:dyDescent="0.2">
      <c r="A1852" s="504">
        <v>2042</v>
      </c>
      <c r="B1852" s="139" t="s">
        <v>1737</v>
      </c>
      <c r="C1852" s="501" t="s">
        <v>4205</v>
      </c>
      <c r="D1852" s="502" t="s">
        <v>20</v>
      </c>
      <c r="E1852" s="256" t="s">
        <v>76</v>
      </c>
      <c r="F1852" s="503">
        <v>1982</v>
      </c>
      <c r="G1852" s="139"/>
      <c r="H1852" s="152"/>
      <c r="I1852" s="505"/>
      <c r="J1852" s="139"/>
    </row>
    <row r="1853" spans="1:10" ht="13.5" customHeight="1" x14ac:dyDescent="0.2">
      <c r="A1853" s="504">
        <v>2043</v>
      </c>
      <c r="B1853" s="139" t="s">
        <v>1738</v>
      </c>
      <c r="C1853" s="501" t="s">
        <v>4205</v>
      </c>
      <c r="D1853" s="502" t="s">
        <v>20</v>
      </c>
      <c r="E1853" s="256" t="s">
        <v>76</v>
      </c>
      <c r="F1853" s="503">
        <v>1983</v>
      </c>
      <c r="G1853" s="139"/>
      <c r="H1853" s="152"/>
      <c r="I1853" s="505"/>
      <c r="J1853" s="139"/>
    </row>
    <row r="1854" spans="1:10" ht="13.5" customHeight="1" x14ac:dyDescent="0.2">
      <c r="A1854" s="504">
        <v>2044</v>
      </c>
      <c r="B1854" s="139" t="s">
        <v>1739</v>
      </c>
      <c r="C1854" s="501" t="s">
        <v>4205</v>
      </c>
      <c r="D1854" s="502" t="s">
        <v>20</v>
      </c>
      <c r="E1854" s="256" t="s">
        <v>76</v>
      </c>
      <c r="F1854" s="503">
        <v>1983</v>
      </c>
      <c r="G1854" s="139"/>
      <c r="H1854" s="152"/>
      <c r="I1854" s="505"/>
      <c r="J1854" s="139"/>
    </row>
    <row r="1855" spans="1:10" ht="13.5" customHeight="1" x14ac:dyDescent="0.2">
      <c r="A1855" s="504">
        <v>2045</v>
      </c>
      <c r="B1855" s="139" t="s">
        <v>3761</v>
      </c>
      <c r="C1855" s="139" t="s">
        <v>1750</v>
      </c>
      <c r="D1855" s="502">
        <v>1</v>
      </c>
      <c r="E1855" s="256" t="s">
        <v>76</v>
      </c>
      <c r="F1855" s="503">
        <v>1983</v>
      </c>
      <c r="G1855" s="139"/>
      <c r="H1855" s="498"/>
      <c r="I1855" s="505">
        <v>1</v>
      </c>
      <c r="J1855" s="139"/>
    </row>
    <row r="1856" spans="1:10" ht="13.5" customHeight="1" x14ac:dyDescent="0.2">
      <c r="A1856" s="504">
        <v>2046</v>
      </c>
      <c r="B1856" s="139" t="s">
        <v>1740</v>
      </c>
      <c r="C1856" s="501" t="s">
        <v>4205</v>
      </c>
      <c r="D1856" s="502" t="s">
        <v>20</v>
      </c>
      <c r="E1856" s="256" t="s">
        <v>23</v>
      </c>
      <c r="F1856" s="503">
        <v>1969</v>
      </c>
      <c r="G1856" s="139"/>
      <c r="H1856" s="152"/>
      <c r="I1856" s="505"/>
      <c r="J1856" s="139"/>
    </row>
    <row r="1857" spans="1:10" ht="13.5" customHeight="1" x14ac:dyDescent="0.2">
      <c r="A1857" s="504">
        <v>2047</v>
      </c>
      <c r="B1857" s="139" t="s">
        <v>1741</v>
      </c>
      <c r="C1857" s="139" t="s">
        <v>4082</v>
      </c>
      <c r="D1857" s="502" t="s">
        <v>20</v>
      </c>
      <c r="E1857" s="256" t="s">
        <v>23</v>
      </c>
      <c r="F1857" s="503">
        <v>1969</v>
      </c>
      <c r="G1857" s="139"/>
      <c r="H1857" s="152"/>
      <c r="I1857" s="505"/>
      <c r="J1857" s="139"/>
    </row>
    <row r="1858" spans="1:10" ht="13.5" customHeight="1" x14ac:dyDescent="0.2">
      <c r="A1858" s="504">
        <v>2048</v>
      </c>
      <c r="B1858" s="139" t="s">
        <v>1742</v>
      </c>
      <c r="C1858" s="501" t="s">
        <v>4205</v>
      </c>
      <c r="D1858" s="502" t="s">
        <v>20</v>
      </c>
      <c r="E1858" s="256" t="s">
        <v>23</v>
      </c>
      <c r="F1858" s="503">
        <v>1970</v>
      </c>
      <c r="G1858" s="139"/>
      <c r="H1858" s="152"/>
      <c r="I1858" s="505"/>
      <c r="J1858" s="139"/>
    </row>
    <row r="1859" spans="1:10" ht="13.5" customHeight="1" x14ac:dyDescent="0.2">
      <c r="A1859" s="504">
        <v>2049</v>
      </c>
      <c r="B1859" s="139" t="s">
        <v>1743</v>
      </c>
      <c r="C1859" s="501" t="s">
        <v>4205</v>
      </c>
      <c r="D1859" s="502" t="s">
        <v>20</v>
      </c>
      <c r="E1859" s="256" t="s">
        <v>76</v>
      </c>
      <c r="F1859" s="503">
        <v>1983</v>
      </c>
      <c r="G1859" s="139"/>
      <c r="H1859" s="152"/>
      <c r="I1859" s="505"/>
      <c r="J1859" s="139"/>
    </row>
    <row r="1860" spans="1:10" ht="13.5" customHeight="1" x14ac:dyDescent="0.2">
      <c r="A1860" s="504">
        <v>2050</v>
      </c>
      <c r="B1860" s="139" t="s">
        <v>1744</v>
      </c>
      <c r="C1860" s="139" t="s">
        <v>166</v>
      </c>
      <c r="D1860" s="502" t="s">
        <v>20</v>
      </c>
      <c r="E1860" s="256" t="s">
        <v>76</v>
      </c>
      <c r="F1860" s="503">
        <v>1981</v>
      </c>
      <c r="G1860" s="139"/>
      <c r="H1860" s="152"/>
      <c r="I1860" s="505">
        <v>1</v>
      </c>
      <c r="J1860" s="139"/>
    </row>
    <row r="1861" spans="1:10" ht="13.5" customHeight="1" x14ac:dyDescent="0.2">
      <c r="A1861" s="504">
        <v>2051</v>
      </c>
      <c r="B1861" s="139" t="s">
        <v>1745</v>
      </c>
      <c r="C1861" s="501" t="s">
        <v>4205</v>
      </c>
      <c r="D1861" s="502" t="s">
        <v>20</v>
      </c>
      <c r="E1861" s="256" t="s">
        <v>76</v>
      </c>
      <c r="F1861" s="503">
        <v>1980</v>
      </c>
      <c r="G1861" s="139"/>
      <c r="H1861" s="152"/>
      <c r="I1861" s="505"/>
      <c r="J1861" s="139"/>
    </row>
    <row r="1862" spans="1:10" ht="13.5" customHeight="1" x14ac:dyDescent="0.2">
      <c r="A1862" s="504">
        <v>2052</v>
      </c>
      <c r="B1862" s="139" t="s">
        <v>1746</v>
      </c>
      <c r="C1862" s="501" t="s">
        <v>4205</v>
      </c>
      <c r="D1862" s="502" t="s">
        <v>20</v>
      </c>
      <c r="E1862" s="256" t="s">
        <v>23</v>
      </c>
      <c r="F1862" s="503">
        <v>1974</v>
      </c>
      <c r="G1862" s="139"/>
      <c r="H1862" s="152"/>
      <c r="I1862" s="505"/>
      <c r="J1862" s="139"/>
    </row>
    <row r="1863" spans="1:10" ht="13.5" customHeight="1" x14ac:dyDescent="0.2">
      <c r="A1863" s="504">
        <v>2053</v>
      </c>
      <c r="B1863" s="139" t="s">
        <v>1747</v>
      </c>
      <c r="C1863" s="501" t="s">
        <v>4205</v>
      </c>
      <c r="D1863" s="502" t="s">
        <v>20</v>
      </c>
      <c r="E1863" s="256" t="s">
        <v>23</v>
      </c>
      <c r="F1863" s="503">
        <v>1963</v>
      </c>
      <c r="G1863" s="139"/>
      <c r="H1863" s="152"/>
      <c r="I1863" s="505"/>
      <c r="J1863" s="139"/>
    </row>
    <row r="1864" spans="1:10" ht="13.5" customHeight="1" x14ac:dyDescent="0.2">
      <c r="A1864" s="504">
        <v>2054</v>
      </c>
      <c r="B1864" s="139" t="s">
        <v>1748</v>
      </c>
      <c r="C1864" s="501" t="s">
        <v>4205</v>
      </c>
      <c r="D1864" s="502" t="s">
        <v>20</v>
      </c>
      <c r="E1864" s="256" t="s">
        <v>394</v>
      </c>
      <c r="F1864" s="503">
        <v>1986</v>
      </c>
      <c r="G1864" s="139"/>
      <c r="H1864" s="152"/>
      <c r="I1864" s="505"/>
      <c r="J1864" s="139"/>
    </row>
    <row r="1865" spans="1:10" ht="13.5" customHeight="1" x14ac:dyDescent="0.2">
      <c r="A1865" s="504">
        <v>2055</v>
      </c>
      <c r="B1865" s="139" t="s">
        <v>1749</v>
      </c>
      <c r="C1865" s="501" t="s">
        <v>4205</v>
      </c>
      <c r="D1865" s="502" t="s">
        <v>20</v>
      </c>
      <c r="E1865" s="256" t="s">
        <v>76</v>
      </c>
      <c r="F1865" s="503">
        <v>1981</v>
      </c>
      <c r="G1865" s="139"/>
      <c r="H1865" s="152"/>
      <c r="I1865" s="505"/>
      <c r="J1865" s="139"/>
    </row>
    <row r="1866" spans="1:10" ht="13.5" customHeight="1" x14ac:dyDescent="0.2">
      <c r="A1866" s="504">
        <v>2056</v>
      </c>
      <c r="B1866" s="139" t="s">
        <v>1751</v>
      </c>
      <c r="C1866" s="501" t="s">
        <v>4205</v>
      </c>
      <c r="D1866" s="502" t="s">
        <v>20</v>
      </c>
      <c r="E1866" s="256" t="s">
        <v>23</v>
      </c>
      <c r="F1866" s="503">
        <v>1965</v>
      </c>
      <c r="G1866" s="139"/>
      <c r="H1866" s="152"/>
      <c r="I1866" s="505"/>
      <c r="J1866" s="139"/>
    </row>
    <row r="1867" spans="1:10" ht="13.5" customHeight="1" x14ac:dyDescent="0.2">
      <c r="A1867" s="504">
        <v>2057</v>
      </c>
      <c r="B1867" s="139" t="s">
        <v>1752</v>
      </c>
      <c r="C1867" s="501" t="s">
        <v>4205</v>
      </c>
      <c r="D1867" s="502" t="s">
        <v>20</v>
      </c>
      <c r="E1867" s="256" t="s">
        <v>23</v>
      </c>
      <c r="F1867" s="503">
        <v>1967</v>
      </c>
      <c r="G1867" s="139"/>
      <c r="H1867" s="152"/>
      <c r="I1867" s="505"/>
      <c r="J1867" s="139"/>
    </row>
    <row r="1868" spans="1:10" ht="13.5" customHeight="1" x14ac:dyDescent="0.2">
      <c r="A1868" s="504">
        <v>2058</v>
      </c>
      <c r="B1868" s="139" t="s">
        <v>1753</v>
      </c>
      <c r="C1868" s="501" t="s">
        <v>4205</v>
      </c>
      <c r="D1868" s="502" t="s">
        <v>20</v>
      </c>
      <c r="E1868" s="256" t="s">
        <v>76</v>
      </c>
      <c r="F1868" s="503">
        <v>1985</v>
      </c>
      <c r="G1868" s="139"/>
      <c r="H1868" s="152"/>
      <c r="I1868" s="505"/>
      <c r="J1868" s="139"/>
    </row>
    <row r="1869" spans="1:10" ht="13.5" customHeight="1" x14ac:dyDescent="0.2">
      <c r="A1869" s="504">
        <v>2059</v>
      </c>
      <c r="B1869" s="139" t="s">
        <v>3625</v>
      </c>
      <c r="C1869" s="501" t="s">
        <v>4205</v>
      </c>
      <c r="D1869" s="502" t="s">
        <v>20</v>
      </c>
      <c r="E1869" s="256" t="s">
        <v>23</v>
      </c>
      <c r="F1869" s="503">
        <v>1968</v>
      </c>
      <c r="G1869" s="139"/>
      <c r="H1869" s="152"/>
      <c r="I1869" s="505"/>
      <c r="J1869" s="139"/>
    </row>
    <row r="1870" spans="1:10" ht="13.5" customHeight="1" x14ac:dyDescent="0.2">
      <c r="A1870" s="504">
        <v>2060</v>
      </c>
      <c r="B1870" s="139" t="s">
        <v>1754</v>
      </c>
      <c r="C1870" s="501" t="s">
        <v>4205</v>
      </c>
      <c r="D1870" s="502" t="s">
        <v>20</v>
      </c>
      <c r="E1870" s="256" t="s">
        <v>33</v>
      </c>
      <c r="F1870" s="503">
        <v>1972</v>
      </c>
      <c r="G1870" s="139"/>
      <c r="H1870" s="152"/>
      <c r="I1870" s="505"/>
      <c r="J1870" s="139"/>
    </row>
    <row r="1871" spans="1:10" ht="13.5" customHeight="1" x14ac:dyDescent="0.2">
      <c r="A1871" s="504">
        <v>2061</v>
      </c>
      <c r="B1871" s="139" t="s">
        <v>1755</v>
      </c>
      <c r="C1871" s="501" t="s">
        <v>4205</v>
      </c>
      <c r="D1871" s="502" t="s">
        <v>20</v>
      </c>
      <c r="E1871" s="256" t="s">
        <v>23</v>
      </c>
      <c r="F1871" s="503">
        <v>1972</v>
      </c>
      <c r="G1871" s="139"/>
      <c r="H1871" s="152"/>
      <c r="I1871" s="505"/>
      <c r="J1871" s="139"/>
    </row>
    <row r="1872" spans="1:10" ht="13.5" customHeight="1" x14ac:dyDescent="0.2">
      <c r="A1872" s="504">
        <v>2062</v>
      </c>
      <c r="B1872" s="139" t="s">
        <v>1756</v>
      </c>
      <c r="C1872" s="501" t="s">
        <v>4205</v>
      </c>
      <c r="D1872" s="502" t="s">
        <v>20</v>
      </c>
      <c r="E1872" s="256" t="s">
        <v>4234</v>
      </c>
      <c r="F1872" s="503">
        <v>1961</v>
      </c>
      <c r="G1872" s="139"/>
      <c r="H1872" s="152"/>
      <c r="I1872" s="505"/>
      <c r="J1872" s="139"/>
    </row>
    <row r="1873" spans="1:10" ht="13.5" customHeight="1" x14ac:dyDescent="0.2">
      <c r="A1873" s="504">
        <v>2063</v>
      </c>
      <c r="B1873" s="139" t="s">
        <v>1757</v>
      </c>
      <c r="C1873" s="501" t="s">
        <v>4205</v>
      </c>
      <c r="D1873" s="502" t="s">
        <v>20</v>
      </c>
      <c r="E1873" s="256" t="s">
        <v>76</v>
      </c>
      <c r="F1873" s="503">
        <v>1980</v>
      </c>
      <c r="G1873" s="139"/>
      <c r="H1873" s="152"/>
      <c r="I1873" s="505"/>
      <c r="J1873" s="139"/>
    </row>
    <row r="1874" spans="1:10" ht="13.5" customHeight="1" x14ac:dyDescent="0.2">
      <c r="A1874" s="504">
        <v>2064</v>
      </c>
      <c r="B1874" s="139" t="s">
        <v>1758</v>
      </c>
      <c r="C1874" s="501" t="s">
        <v>4205</v>
      </c>
      <c r="D1874" s="502" t="s">
        <v>20</v>
      </c>
      <c r="E1874" s="256" t="s">
        <v>76</v>
      </c>
      <c r="F1874" s="503">
        <v>1979</v>
      </c>
      <c r="G1874" s="139"/>
      <c r="H1874" s="152"/>
      <c r="I1874" s="505"/>
      <c r="J1874" s="139"/>
    </row>
    <row r="1875" spans="1:10" ht="13.5" customHeight="1" x14ac:dyDescent="0.2">
      <c r="A1875" s="504">
        <v>2065</v>
      </c>
      <c r="B1875" s="139" t="s">
        <v>1759</v>
      </c>
      <c r="C1875" s="501" t="s">
        <v>4205</v>
      </c>
      <c r="D1875" s="502" t="s">
        <v>20</v>
      </c>
      <c r="E1875" s="256" t="s">
        <v>76</v>
      </c>
      <c r="F1875" s="503">
        <v>1980</v>
      </c>
      <c r="G1875" s="139"/>
      <c r="H1875" s="152"/>
      <c r="I1875" s="505"/>
      <c r="J1875" s="139"/>
    </row>
    <row r="1876" spans="1:10" ht="13.5" customHeight="1" x14ac:dyDescent="0.2">
      <c r="A1876" s="504">
        <v>2066</v>
      </c>
      <c r="B1876" s="139" t="s">
        <v>1760</v>
      </c>
      <c r="C1876" s="501" t="s">
        <v>4205</v>
      </c>
      <c r="D1876" s="502" t="s">
        <v>20</v>
      </c>
      <c r="E1876" s="256" t="s">
        <v>23</v>
      </c>
      <c r="F1876" s="503">
        <v>1965</v>
      </c>
      <c r="G1876" s="139"/>
      <c r="H1876" s="152"/>
      <c r="I1876" s="505"/>
      <c r="J1876" s="139"/>
    </row>
    <row r="1877" spans="1:10" ht="13.5" customHeight="1" x14ac:dyDescent="0.2">
      <c r="A1877" s="504">
        <v>2067</v>
      </c>
      <c r="B1877" s="139" t="s">
        <v>1761</v>
      </c>
      <c r="C1877" s="501" t="s">
        <v>4205</v>
      </c>
      <c r="D1877" s="502" t="s">
        <v>20</v>
      </c>
      <c r="E1877" s="256" t="s">
        <v>23</v>
      </c>
      <c r="F1877" s="503">
        <v>1967</v>
      </c>
      <c r="G1877" s="139"/>
      <c r="H1877" s="152"/>
      <c r="I1877" s="505"/>
      <c r="J1877" s="139"/>
    </row>
    <row r="1878" spans="1:10" ht="13.5" customHeight="1" x14ac:dyDescent="0.2">
      <c r="A1878" s="504">
        <v>2068</v>
      </c>
      <c r="B1878" s="139" t="s">
        <v>1672</v>
      </c>
      <c r="C1878" s="501" t="s">
        <v>4205</v>
      </c>
      <c r="D1878" s="502" t="s">
        <v>20</v>
      </c>
      <c r="E1878" s="256" t="s">
        <v>76</v>
      </c>
      <c r="F1878" s="503">
        <v>1981</v>
      </c>
      <c r="G1878" s="139"/>
      <c r="H1878" s="152"/>
      <c r="I1878" s="505"/>
      <c r="J1878" s="139"/>
    </row>
    <row r="1879" spans="1:10" ht="13.5" customHeight="1" x14ac:dyDescent="0.2">
      <c r="A1879" s="504">
        <v>2069</v>
      </c>
      <c r="B1879" s="139" t="s">
        <v>1762</v>
      </c>
      <c r="C1879" s="501" t="s">
        <v>4205</v>
      </c>
      <c r="D1879" s="502" t="s">
        <v>20</v>
      </c>
      <c r="E1879" s="256" t="s">
        <v>76</v>
      </c>
      <c r="F1879" s="503">
        <v>1980</v>
      </c>
      <c r="G1879" s="139"/>
      <c r="H1879" s="152"/>
      <c r="I1879" s="505"/>
      <c r="J1879" s="139"/>
    </row>
    <row r="1880" spans="1:10" ht="13.5" customHeight="1" x14ac:dyDescent="0.2">
      <c r="A1880" s="504">
        <v>2070</v>
      </c>
      <c r="B1880" s="139" t="s">
        <v>1763</v>
      </c>
      <c r="C1880" s="501" t="s">
        <v>4205</v>
      </c>
      <c r="D1880" s="502" t="s">
        <v>20</v>
      </c>
      <c r="E1880" s="256" t="s">
        <v>76</v>
      </c>
      <c r="F1880" s="503">
        <v>1983</v>
      </c>
      <c r="G1880" s="139"/>
      <c r="H1880" s="152"/>
      <c r="I1880" s="505"/>
      <c r="J1880" s="139"/>
    </row>
    <row r="1881" spans="1:10" ht="13.5" customHeight="1" x14ac:dyDescent="0.2">
      <c r="A1881" s="504">
        <v>2071</v>
      </c>
      <c r="B1881" s="139" t="s">
        <v>1764</v>
      </c>
      <c r="C1881" s="501" t="s">
        <v>4205</v>
      </c>
      <c r="D1881" s="502" t="s">
        <v>20</v>
      </c>
      <c r="E1881" s="256" t="s">
        <v>76</v>
      </c>
      <c r="F1881" s="503">
        <v>1982</v>
      </c>
      <c r="G1881" s="139"/>
      <c r="H1881" s="152"/>
      <c r="I1881" s="505"/>
      <c r="J1881" s="139"/>
    </row>
    <row r="1882" spans="1:10" ht="13.5" customHeight="1" x14ac:dyDescent="0.2">
      <c r="A1882" s="504">
        <v>2072</v>
      </c>
      <c r="B1882" s="139" t="s">
        <v>1765</v>
      </c>
      <c r="C1882" s="501" t="s">
        <v>4205</v>
      </c>
      <c r="D1882" s="502" t="s">
        <v>20</v>
      </c>
      <c r="E1882" s="256" t="s">
        <v>76</v>
      </c>
      <c r="F1882" s="503">
        <v>1977</v>
      </c>
      <c r="G1882" s="139"/>
      <c r="H1882" s="152"/>
      <c r="I1882" s="505"/>
      <c r="J1882" s="139"/>
    </row>
    <row r="1883" spans="1:10" ht="13.5" customHeight="1" x14ac:dyDescent="0.2">
      <c r="A1883" s="504">
        <v>2073</v>
      </c>
      <c r="B1883" s="139" t="s">
        <v>1766</v>
      </c>
      <c r="C1883" s="501" t="s">
        <v>4205</v>
      </c>
      <c r="D1883" s="502" t="s">
        <v>20</v>
      </c>
      <c r="E1883" s="256" t="s">
        <v>76</v>
      </c>
      <c r="F1883" s="503">
        <v>1982</v>
      </c>
      <c r="G1883" s="139"/>
      <c r="H1883" s="152"/>
      <c r="I1883" s="505"/>
      <c r="J1883" s="139"/>
    </row>
    <row r="1884" spans="1:10" ht="13.5" customHeight="1" x14ac:dyDescent="0.2">
      <c r="A1884" s="504">
        <v>2074</v>
      </c>
      <c r="B1884" s="139" t="s">
        <v>1767</v>
      </c>
      <c r="C1884" s="501" t="s">
        <v>4205</v>
      </c>
      <c r="D1884" s="502" t="s">
        <v>20</v>
      </c>
      <c r="E1884" s="256" t="s">
        <v>76</v>
      </c>
      <c r="F1884" s="503">
        <v>1981</v>
      </c>
      <c r="G1884" s="139"/>
      <c r="H1884" s="152"/>
      <c r="I1884" s="505"/>
      <c r="J1884" s="139"/>
    </row>
    <row r="1885" spans="1:10" ht="13.5" customHeight="1" x14ac:dyDescent="0.2">
      <c r="A1885" s="504">
        <v>2075</v>
      </c>
      <c r="B1885" s="139" t="s">
        <v>1768</v>
      </c>
      <c r="C1885" s="501" t="s">
        <v>4205</v>
      </c>
      <c r="D1885" s="502" t="s">
        <v>20</v>
      </c>
      <c r="E1885" s="256" t="s">
        <v>76</v>
      </c>
      <c r="F1885" s="503">
        <v>1982</v>
      </c>
      <c r="G1885" s="139"/>
      <c r="H1885" s="152"/>
      <c r="I1885" s="505"/>
      <c r="J1885" s="139"/>
    </row>
    <row r="1886" spans="1:10" ht="13.5" customHeight="1" x14ac:dyDescent="0.2">
      <c r="A1886" s="504">
        <v>2076</v>
      </c>
      <c r="B1886" s="139" t="s">
        <v>1769</v>
      </c>
      <c r="C1886" s="501" t="s">
        <v>4156</v>
      </c>
      <c r="D1886" s="502">
        <v>1</v>
      </c>
      <c r="E1886" s="256" t="s">
        <v>76</v>
      </c>
      <c r="F1886" s="503">
        <v>1987</v>
      </c>
      <c r="G1886" s="151"/>
      <c r="H1886" s="152"/>
      <c r="I1886" s="505"/>
      <c r="J1886" s="139"/>
    </row>
    <row r="1887" spans="1:10" ht="13.5" customHeight="1" x14ac:dyDescent="0.2">
      <c r="A1887" s="504">
        <v>2077</v>
      </c>
      <c r="B1887" s="139" t="s">
        <v>1770</v>
      </c>
      <c r="C1887" s="501" t="s">
        <v>4205</v>
      </c>
      <c r="D1887" s="502" t="s">
        <v>20</v>
      </c>
      <c r="E1887" s="256" t="s">
        <v>76</v>
      </c>
      <c r="F1887" s="503">
        <v>1983</v>
      </c>
      <c r="G1887" s="139"/>
      <c r="H1887" s="152"/>
      <c r="I1887" s="505"/>
      <c r="J1887" s="139"/>
    </row>
    <row r="1888" spans="1:10" ht="13.5" customHeight="1" x14ac:dyDescent="0.2">
      <c r="A1888" s="504">
        <v>2078</v>
      </c>
      <c r="B1888" s="139" t="s">
        <v>3762</v>
      </c>
      <c r="C1888" s="501" t="s">
        <v>4205</v>
      </c>
      <c r="D1888" s="502" t="s">
        <v>20</v>
      </c>
      <c r="E1888" s="256" t="s">
        <v>76</v>
      </c>
      <c r="F1888" s="503">
        <v>1984</v>
      </c>
      <c r="G1888" s="139"/>
      <c r="H1888" s="152"/>
      <c r="I1888" s="505"/>
      <c r="J1888" s="139"/>
    </row>
    <row r="1889" spans="1:10" ht="13.5" customHeight="1" x14ac:dyDescent="0.2">
      <c r="A1889" s="504">
        <v>2079</v>
      </c>
      <c r="B1889" s="139" t="s">
        <v>1373</v>
      </c>
      <c r="C1889" s="501" t="s">
        <v>4205</v>
      </c>
      <c r="D1889" s="502" t="s">
        <v>20</v>
      </c>
      <c r="E1889" s="256" t="s">
        <v>76</v>
      </c>
      <c r="F1889" s="503">
        <v>1984</v>
      </c>
      <c r="G1889" s="139"/>
      <c r="H1889" s="152"/>
      <c r="I1889" s="505"/>
      <c r="J1889" s="139"/>
    </row>
    <row r="1890" spans="1:10" ht="13.5" customHeight="1" x14ac:dyDescent="0.2">
      <c r="A1890" s="504">
        <v>2080</v>
      </c>
      <c r="B1890" s="139" t="s">
        <v>1771</v>
      </c>
      <c r="C1890" s="501" t="s">
        <v>4205</v>
      </c>
      <c r="D1890" s="502" t="s">
        <v>20</v>
      </c>
      <c r="E1890" s="256" t="s">
        <v>76</v>
      </c>
      <c r="F1890" s="503">
        <v>1982</v>
      </c>
      <c r="G1890" s="139"/>
      <c r="H1890" s="152"/>
      <c r="I1890" s="505"/>
      <c r="J1890" s="139"/>
    </row>
    <row r="1891" spans="1:10" ht="13.5" customHeight="1" x14ac:dyDescent="0.2">
      <c r="A1891" s="504">
        <v>2081</v>
      </c>
      <c r="B1891" s="139" t="s">
        <v>1772</v>
      </c>
      <c r="C1891" s="501" t="s">
        <v>4205</v>
      </c>
      <c r="D1891" s="502" t="s">
        <v>20</v>
      </c>
      <c r="E1891" s="256" t="s">
        <v>23</v>
      </c>
      <c r="F1891" s="503">
        <v>1965</v>
      </c>
      <c r="G1891" s="139"/>
      <c r="H1891" s="152"/>
      <c r="I1891" s="505"/>
      <c r="J1891" s="139"/>
    </row>
    <row r="1892" spans="1:10" ht="13.5" customHeight="1" x14ac:dyDescent="0.2">
      <c r="A1892" s="504">
        <v>2082</v>
      </c>
      <c r="B1892" s="139" t="s">
        <v>1773</v>
      </c>
      <c r="C1892" s="501" t="s">
        <v>4205</v>
      </c>
      <c r="D1892" s="502" t="s">
        <v>20</v>
      </c>
      <c r="E1892" s="256" t="s">
        <v>23</v>
      </c>
      <c r="F1892" s="503">
        <v>1974</v>
      </c>
      <c r="G1892" s="139"/>
      <c r="H1892" s="152"/>
      <c r="I1892" s="505"/>
      <c r="J1892" s="139"/>
    </row>
    <row r="1893" spans="1:10" ht="13.5" customHeight="1" x14ac:dyDescent="0.2">
      <c r="A1893" s="504">
        <v>2083</v>
      </c>
      <c r="B1893" s="139" t="s">
        <v>1774</v>
      </c>
      <c r="C1893" s="501" t="s">
        <v>4205</v>
      </c>
      <c r="D1893" s="502" t="s">
        <v>20</v>
      </c>
      <c r="E1893" s="256" t="s">
        <v>76</v>
      </c>
      <c r="F1893" s="503">
        <v>1979</v>
      </c>
      <c r="G1893" s="139"/>
      <c r="H1893" s="152"/>
      <c r="I1893" s="505"/>
      <c r="J1893" s="139"/>
    </row>
    <row r="1894" spans="1:10" ht="13.5" customHeight="1" x14ac:dyDescent="0.2">
      <c r="A1894" s="504">
        <v>2084</v>
      </c>
      <c r="B1894" s="139" t="s">
        <v>1775</v>
      </c>
      <c r="C1894" s="501" t="s">
        <v>4205</v>
      </c>
      <c r="D1894" s="502" t="s">
        <v>20</v>
      </c>
      <c r="E1894" s="256" t="s">
        <v>76</v>
      </c>
      <c r="F1894" s="503">
        <v>1983</v>
      </c>
      <c r="G1894" s="139"/>
      <c r="H1894" s="152"/>
      <c r="I1894" s="505"/>
      <c r="J1894" s="139"/>
    </row>
    <row r="1895" spans="1:10" ht="13.5" customHeight="1" x14ac:dyDescent="0.2">
      <c r="A1895" s="504">
        <v>2085</v>
      </c>
      <c r="B1895" s="139" t="s">
        <v>1776</v>
      </c>
      <c r="C1895" s="501" t="s">
        <v>4205</v>
      </c>
      <c r="D1895" s="502" t="s">
        <v>20</v>
      </c>
      <c r="E1895" s="256" t="s">
        <v>76</v>
      </c>
      <c r="F1895" s="503">
        <v>1989</v>
      </c>
      <c r="G1895" s="139"/>
      <c r="H1895" s="152"/>
      <c r="I1895" s="505"/>
      <c r="J1895" s="139"/>
    </row>
    <row r="1896" spans="1:10" ht="13.5" customHeight="1" x14ac:dyDescent="0.2">
      <c r="A1896" s="504">
        <v>2086</v>
      </c>
      <c r="B1896" s="139" t="s">
        <v>3763</v>
      </c>
      <c r="C1896" s="139" t="s">
        <v>880</v>
      </c>
      <c r="D1896" s="502" t="s">
        <v>20</v>
      </c>
      <c r="E1896" s="256" t="s">
        <v>23</v>
      </c>
      <c r="F1896" s="503">
        <v>1964</v>
      </c>
      <c r="G1896" s="139"/>
      <c r="H1896" s="152"/>
      <c r="I1896" s="505">
        <v>1</v>
      </c>
      <c r="J1896" s="139"/>
    </row>
    <row r="1897" spans="1:10" ht="13.5" customHeight="1" x14ac:dyDescent="0.2">
      <c r="A1897" s="504">
        <v>2087</v>
      </c>
      <c r="B1897" s="139" t="s">
        <v>1777</v>
      </c>
      <c r="C1897" s="501" t="s">
        <v>4205</v>
      </c>
      <c r="D1897" s="502" t="s">
        <v>20</v>
      </c>
      <c r="E1897" s="256" t="s">
        <v>76</v>
      </c>
      <c r="F1897" s="503">
        <v>1987</v>
      </c>
      <c r="G1897" s="139"/>
      <c r="H1897" s="152"/>
      <c r="I1897" s="505"/>
      <c r="J1897" s="139"/>
    </row>
    <row r="1898" spans="1:10" ht="13.5" customHeight="1" x14ac:dyDescent="0.2">
      <c r="A1898" s="504">
        <v>2088</v>
      </c>
      <c r="B1898" s="139" t="s">
        <v>1778</v>
      </c>
      <c r="C1898" s="501" t="s">
        <v>4205</v>
      </c>
      <c r="D1898" s="502" t="s">
        <v>20</v>
      </c>
      <c r="E1898" s="256" t="s">
        <v>33</v>
      </c>
      <c r="F1898" s="503">
        <v>1967</v>
      </c>
      <c r="G1898" s="139"/>
      <c r="H1898" s="152"/>
      <c r="I1898" s="505"/>
      <c r="J1898" s="139"/>
    </row>
    <row r="1899" spans="1:10" ht="13.5" customHeight="1" x14ac:dyDescent="0.2">
      <c r="A1899" s="504">
        <v>2089</v>
      </c>
      <c r="B1899" s="139" t="s">
        <v>1779</v>
      </c>
      <c r="C1899" s="501" t="s">
        <v>4205</v>
      </c>
      <c r="D1899" s="502" t="s">
        <v>20</v>
      </c>
      <c r="E1899" s="256" t="s">
        <v>76</v>
      </c>
      <c r="F1899" s="503">
        <v>1978</v>
      </c>
      <c r="G1899" s="139"/>
      <c r="H1899" s="152"/>
      <c r="I1899" s="505"/>
      <c r="J1899" s="139"/>
    </row>
    <row r="1900" spans="1:10" ht="13.5" customHeight="1" x14ac:dyDescent="0.2">
      <c r="A1900" s="504">
        <v>2090</v>
      </c>
      <c r="B1900" s="139" t="s">
        <v>1780</v>
      </c>
      <c r="C1900" s="501" t="s">
        <v>4205</v>
      </c>
      <c r="D1900" s="502" t="s">
        <v>20</v>
      </c>
      <c r="E1900" s="256" t="s">
        <v>76</v>
      </c>
      <c r="F1900" s="503">
        <v>1976</v>
      </c>
      <c r="G1900" s="139"/>
      <c r="H1900" s="152"/>
      <c r="I1900" s="505"/>
      <c r="J1900" s="139"/>
    </row>
    <row r="1901" spans="1:10" ht="13.5" customHeight="1" x14ac:dyDescent="0.2">
      <c r="A1901" s="504">
        <v>2091</v>
      </c>
      <c r="B1901" s="139" t="s">
        <v>1781</v>
      </c>
      <c r="C1901" s="501" t="s">
        <v>4205</v>
      </c>
      <c r="D1901" s="502" t="s">
        <v>20</v>
      </c>
      <c r="E1901" s="256" t="s">
        <v>23</v>
      </c>
      <c r="F1901" s="503">
        <v>1964</v>
      </c>
      <c r="G1901" s="139"/>
      <c r="H1901" s="152"/>
      <c r="I1901" s="505"/>
      <c r="J1901" s="139"/>
    </row>
    <row r="1902" spans="1:10" ht="13.5" customHeight="1" x14ac:dyDescent="0.2">
      <c r="A1902" s="504">
        <v>2092</v>
      </c>
      <c r="B1902" s="139" t="s">
        <v>3764</v>
      </c>
      <c r="C1902" s="139" t="s">
        <v>1750</v>
      </c>
      <c r="D1902" s="502" t="s">
        <v>20</v>
      </c>
      <c r="E1902" s="256" t="s">
        <v>21</v>
      </c>
      <c r="F1902" s="503">
        <v>1953</v>
      </c>
      <c r="G1902" s="139"/>
      <c r="H1902" s="152"/>
      <c r="I1902" s="505">
        <v>1</v>
      </c>
      <c r="J1902" s="139"/>
    </row>
    <row r="1903" spans="1:10" ht="13.5" customHeight="1" x14ac:dyDescent="0.2">
      <c r="A1903" s="504">
        <v>2093</v>
      </c>
      <c r="B1903" s="139" t="s">
        <v>1782</v>
      </c>
      <c r="C1903" s="501" t="s">
        <v>4205</v>
      </c>
      <c r="D1903" s="502" t="s">
        <v>20</v>
      </c>
      <c r="E1903" s="256" t="s">
        <v>76</v>
      </c>
      <c r="F1903" s="503">
        <v>1981</v>
      </c>
      <c r="G1903" s="139"/>
      <c r="H1903" s="152"/>
      <c r="I1903" s="505"/>
      <c r="J1903" s="139"/>
    </row>
    <row r="1904" spans="1:10" ht="13.5" customHeight="1" x14ac:dyDescent="0.2">
      <c r="A1904" s="504">
        <v>2094</v>
      </c>
      <c r="B1904" s="139" t="s">
        <v>1783</v>
      </c>
      <c r="C1904" s="501" t="s">
        <v>4205</v>
      </c>
      <c r="D1904" s="502" t="s">
        <v>20</v>
      </c>
      <c r="E1904" s="256" t="s">
        <v>21</v>
      </c>
      <c r="F1904" s="503">
        <v>1961</v>
      </c>
      <c r="G1904" s="139"/>
      <c r="H1904" s="152"/>
      <c r="I1904" s="505"/>
      <c r="J1904" s="139"/>
    </row>
    <row r="1905" spans="1:10" ht="13.5" customHeight="1" x14ac:dyDescent="0.2">
      <c r="A1905" s="504">
        <v>2095</v>
      </c>
      <c r="B1905" s="139" t="s">
        <v>1784</v>
      </c>
      <c r="C1905" s="501" t="s">
        <v>4205</v>
      </c>
      <c r="D1905" s="502" t="s">
        <v>20</v>
      </c>
      <c r="E1905" s="256" t="s">
        <v>33</v>
      </c>
      <c r="F1905" s="503">
        <v>1966</v>
      </c>
      <c r="G1905" s="139"/>
      <c r="H1905" s="152"/>
      <c r="I1905" s="505"/>
      <c r="J1905" s="139"/>
    </row>
    <row r="1906" spans="1:10" ht="13.5" customHeight="1" x14ac:dyDescent="0.2">
      <c r="A1906" s="504">
        <v>2096</v>
      </c>
      <c r="B1906" s="139" t="s">
        <v>3765</v>
      </c>
      <c r="C1906" s="501" t="s">
        <v>4205</v>
      </c>
      <c r="D1906" s="502" t="s">
        <v>20</v>
      </c>
      <c r="E1906" s="256" t="s">
        <v>76</v>
      </c>
      <c r="F1906" s="503">
        <v>1978</v>
      </c>
      <c r="G1906" s="139"/>
      <c r="H1906" s="152"/>
      <c r="I1906" s="505"/>
      <c r="J1906" s="139"/>
    </row>
    <row r="1907" spans="1:10" ht="13.5" customHeight="1" x14ac:dyDescent="0.2">
      <c r="A1907" s="504">
        <v>2097</v>
      </c>
      <c r="B1907" s="139" t="s">
        <v>1785</v>
      </c>
      <c r="C1907" s="501" t="s">
        <v>4205</v>
      </c>
      <c r="D1907" s="502" t="s">
        <v>20</v>
      </c>
      <c r="E1907" s="256" t="s">
        <v>76</v>
      </c>
      <c r="F1907" s="503">
        <v>1979</v>
      </c>
      <c r="G1907" s="139"/>
      <c r="H1907" s="152"/>
      <c r="I1907" s="505"/>
      <c r="J1907" s="139"/>
    </row>
    <row r="1908" spans="1:10" ht="13.5" customHeight="1" x14ac:dyDescent="0.2">
      <c r="A1908" s="504">
        <v>2099</v>
      </c>
      <c r="B1908" s="139" t="s">
        <v>1786</v>
      </c>
      <c r="C1908" s="501" t="s">
        <v>4205</v>
      </c>
      <c r="D1908" s="502" t="s">
        <v>20</v>
      </c>
      <c r="E1908" s="256" t="s">
        <v>76</v>
      </c>
      <c r="F1908" s="503">
        <v>1979</v>
      </c>
      <c r="G1908" s="139"/>
      <c r="H1908" s="152"/>
      <c r="I1908" s="505"/>
      <c r="J1908" s="139"/>
    </row>
    <row r="1909" spans="1:10" ht="13.5" customHeight="1" x14ac:dyDescent="0.2">
      <c r="A1909" s="504">
        <v>2100</v>
      </c>
      <c r="B1909" s="139" t="s">
        <v>1787</v>
      </c>
      <c r="C1909" s="501" t="s">
        <v>4205</v>
      </c>
      <c r="D1909" s="502" t="s">
        <v>20</v>
      </c>
      <c r="E1909" s="256" t="s">
        <v>76</v>
      </c>
      <c r="F1909" s="503">
        <v>1986</v>
      </c>
      <c r="G1909" s="139"/>
      <c r="H1909" s="152"/>
      <c r="I1909" s="505"/>
      <c r="J1909" s="139"/>
    </row>
    <row r="1910" spans="1:10" ht="13.5" customHeight="1" x14ac:dyDescent="0.2">
      <c r="A1910" s="504">
        <v>2101</v>
      </c>
      <c r="B1910" s="139" t="s">
        <v>1788</v>
      </c>
      <c r="C1910" s="501" t="s">
        <v>4205</v>
      </c>
      <c r="D1910" s="502" t="s">
        <v>20</v>
      </c>
      <c r="E1910" s="256" t="s">
        <v>4234</v>
      </c>
      <c r="F1910" s="503">
        <v>1951</v>
      </c>
      <c r="G1910" s="139"/>
      <c r="H1910" s="152"/>
      <c r="I1910" s="505"/>
      <c r="J1910" s="139"/>
    </row>
    <row r="1911" spans="1:10" ht="13.5" customHeight="1" x14ac:dyDescent="0.2">
      <c r="A1911" s="504">
        <v>2102</v>
      </c>
      <c r="B1911" s="139" t="s">
        <v>1789</v>
      </c>
      <c r="C1911" s="501" t="s">
        <v>4205</v>
      </c>
      <c r="D1911" s="502" t="s">
        <v>20</v>
      </c>
      <c r="E1911" s="256" t="s">
        <v>76</v>
      </c>
      <c r="F1911" s="503">
        <v>1981</v>
      </c>
      <c r="G1911" s="139"/>
      <c r="H1911" s="152"/>
      <c r="I1911" s="505"/>
      <c r="J1911" s="139"/>
    </row>
    <row r="1912" spans="1:10" ht="13.5" customHeight="1" x14ac:dyDescent="0.2">
      <c r="A1912" s="504">
        <v>2103</v>
      </c>
      <c r="B1912" s="139" t="s">
        <v>1790</v>
      </c>
      <c r="C1912" s="501" t="s">
        <v>4205</v>
      </c>
      <c r="D1912" s="502" t="s">
        <v>20</v>
      </c>
      <c r="E1912" s="256" t="s">
        <v>33</v>
      </c>
      <c r="F1912" s="503">
        <v>1973</v>
      </c>
      <c r="G1912" s="139"/>
      <c r="H1912" s="152"/>
      <c r="I1912" s="505"/>
      <c r="J1912" s="139"/>
    </row>
    <row r="1913" spans="1:10" ht="13.5" customHeight="1" x14ac:dyDescent="0.2">
      <c r="A1913" s="504">
        <v>2104</v>
      </c>
      <c r="B1913" s="139" t="s">
        <v>3626</v>
      </c>
      <c r="C1913" s="501" t="s">
        <v>4205</v>
      </c>
      <c r="D1913" s="502" t="s">
        <v>20</v>
      </c>
      <c r="E1913" s="256" t="s">
        <v>33</v>
      </c>
      <c r="F1913" s="503">
        <v>1971</v>
      </c>
      <c r="G1913" s="139"/>
      <c r="H1913" s="152"/>
      <c r="I1913" s="505"/>
      <c r="J1913" s="139"/>
    </row>
    <row r="1914" spans="1:10" ht="13.5" customHeight="1" x14ac:dyDescent="0.2">
      <c r="A1914" s="504">
        <v>2105</v>
      </c>
      <c r="B1914" s="139" t="s">
        <v>1791</v>
      </c>
      <c r="C1914" s="501" t="s">
        <v>4205</v>
      </c>
      <c r="D1914" s="502" t="s">
        <v>20</v>
      </c>
      <c r="E1914" s="256" t="s">
        <v>23</v>
      </c>
      <c r="F1914" s="503">
        <v>1967</v>
      </c>
      <c r="G1914" s="139"/>
      <c r="H1914" s="152"/>
      <c r="I1914" s="505"/>
      <c r="J1914" s="139"/>
    </row>
    <row r="1915" spans="1:10" ht="13.5" customHeight="1" x14ac:dyDescent="0.2">
      <c r="A1915" s="504">
        <v>2106</v>
      </c>
      <c r="B1915" s="139" t="s">
        <v>1792</v>
      </c>
      <c r="C1915" s="139" t="s">
        <v>218</v>
      </c>
      <c r="D1915" s="502">
        <v>2</v>
      </c>
      <c r="E1915" s="256" t="s">
        <v>76</v>
      </c>
      <c r="F1915" s="503">
        <v>1977</v>
      </c>
      <c r="G1915" s="139" t="s">
        <v>4084</v>
      </c>
      <c r="H1915" s="498">
        <v>44408</v>
      </c>
      <c r="I1915" s="505">
        <v>1</v>
      </c>
      <c r="J1915" s="139"/>
    </row>
    <row r="1916" spans="1:10" ht="13.5" customHeight="1" x14ac:dyDescent="0.2">
      <c r="A1916" s="504">
        <v>2107</v>
      </c>
      <c r="B1916" s="139" t="s">
        <v>1793</v>
      </c>
      <c r="C1916" s="501" t="s">
        <v>4205</v>
      </c>
      <c r="D1916" s="502" t="s">
        <v>20</v>
      </c>
      <c r="E1916" s="256" t="s">
        <v>394</v>
      </c>
      <c r="F1916" s="503">
        <v>1978</v>
      </c>
      <c r="G1916" s="139"/>
      <c r="H1916" s="152"/>
      <c r="I1916" s="505"/>
      <c r="J1916" s="139"/>
    </row>
    <row r="1917" spans="1:10" ht="13.5" customHeight="1" x14ac:dyDescent="0.2">
      <c r="A1917" s="504">
        <v>2108</v>
      </c>
      <c r="B1917" s="139" t="s">
        <v>3766</v>
      </c>
      <c r="C1917" s="501" t="s">
        <v>4156</v>
      </c>
      <c r="D1917" s="502">
        <v>1</v>
      </c>
      <c r="E1917" s="256" t="s">
        <v>76</v>
      </c>
      <c r="F1917" s="503">
        <v>1987</v>
      </c>
      <c r="G1917" s="151"/>
      <c r="H1917" s="152"/>
      <c r="I1917" s="505"/>
      <c r="J1917" s="139"/>
    </row>
    <row r="1918" spans="1:10" ht="13.5" customHeight="1" x14ac:dyDescent="0.2">
      <c r="A1918" s="504">
        <v>2109</v>
      </c>
      <c r="B1918" s="139" t="s">
        <v>1795</v>
      </c>
      <c r="C1918" s="501" t="s">
        <v>4205</v>
      </c>
      <c r="D1918" s="502" t="s">
        <v>20</v>
      </c>
      <c r="E1918" s="256" t="s">
        <v>76</v>
      </c>
      <c r="F1918" s="503">
        <v>1979</v>
      </c>
      <c r="G1918" s="139"/>
      <c r="H1918" s="152"/>
      <c r="I1918" s="505"/>
      <c r="J1918" s="139"/>
    </row>
    <row r="1919" spans="1:10" ht="13.5" customHeight="1" x14ac:dyDescent="0.2">
      <c r="A1919" s="504">
        <v>2110</v>
      </c>
      <c r="B1919" s="139" t="s">
        <v>1796</v>
      </c>
      <c r="C1919" s="501" t="s">
        <v>4205</v>
      </c>
      <c r="D1919" s="502" t="s">
        <v>20</v>
      </c>
      <c r="E1919" s="256" t="s">
        <v>76</v>
      </c>
      <c r="F1919" s="503">
        <v>1978</v>
      </c>
      <c r="G1919" s="139"/>
      <c r="H1919" s="152"/>
      <c r="I1919" s="505"/>
      <c r="J1919" s="139"/>
    </row>
    <row r="1920" spans="1:10" ht="13.5" customHeight="1" x14ac:dyDescent="0.2">
      <c r="A1920" s="504">
        <v>2111</v>
      </c>
      <c r="B1920" s="139" t="s">
        <v>1797</v>
      </c>
      <c r="C1920" s="501" t="s">
        <v>4205</v>
      </c>
      <c r="D1920" s="502" t="s">
        <v>20</v>
      </c>
      <c r="E1920" s="256" t="s">
        <v>394</v>
      </c>
      <c r="F1920" s="503">
        <v>1976</v>
      </c>
      <c r="G1920" s="139"/>
      <c r="H1920" s="152"/>
      <c r="I1920" s="505"/>
      <c r="J1920" s="139"/>
    </row>
    <row r="1921" spans="1:10" ht="13.5" customHeight="1" x14ac:dyDescent="0.2">
      <c r="A1921" s="504">
        <v>2112</v>
      </c>
      <c r="B1921" s="139" t="s">
        <v>1798</v>
      </c>
      <c r="C1921" s="501" t="s">
        <v>4205</v>
      </c>
      <c r="D1921" s="502" t="s">
        <v>20</v>
      </c>
      <c r="E1921" s="256" t="s">
        <v>33</v>
      </c>
      <c r="F1921" s="503">
        <v>1974</v>
      </c>
      <c r="G1921" s="139"/>
      <c r="H1921" s="152"/>
      <c r="I1921" s="505"/>
      <c r="J1921" s="139"/>
    </row>
    <row r="1922" spans="1:10" ht="13.5" customHeight="1" x14ac:dyDescent="0.2">
      <c r="A1922" s="504">
        <v>2113</v>
      </c>
      <c r="B1922" s="139" t="s">
        <v>1799</v>
      </c>
      <c r="C1922" s="501" t="s">
        <v>4205</v>
      </c>
      <c r="D1922" s="502" t="s">
        <v>20</v>
      </c>
      <c r="E1922" s="256" t="s">
        <v>394</v>
      </c>
      <c r="F1922" s="503">
        <v>1984</v>
      </c>
      <c r="G1922" s="139"/>
      <c r="H1922" s="152"/>
      <c r="I1922" s="505"/>
      <c r="J1922" s="139"/>
    </row>
    <row r="1923" spans="1:10" ht="13.5" customHeight="1" x14ac:dyDescent="0.2">
      <c r="A1923" s="504">
        <v>2114</v>
      </c>
      <c r="B1923" s="139" t="s">
        <v>1800</v>
      </c>
      <c r="C1923" s="139" t="s">
        <v>419</v>
      </c>
      <c r="D1923" s="502">
        <v>4</v>
      </c>
      <c r="E1923" s="256" t="s">
        <v>76</v>
      </c>
      <c r="F1923" s="503">
        <v>1987</v>
      </c>
      <c r="G1923" s="139"/>
      <c r="H1923" s="152"/>
      <c r="I1923" s="505">
        <v>1</v>
      </c>
      <c r="J1923" s="139"/>
    </row>
    <row r="1924" spans="1:10" ht="13.5" customHeight="1" x14ac:dyDescent="0.2">
      <c r="A1924" s="504">
        <v>2115</v>
      </c>
      <c r="B1924" s="139" t="s">
        <v>1801</v>
      </c>
      <c r="C1924" s="139" t="s">
        <v>880</v>
      </c>
      <c r="D1924" s="502" t="s">
        <v>20</v>
      </c>
      <c r="E1924" s="256" t="s">
        <v>33</v>
      </c>
      <c r="F1924" s="503">
        <v>1965</v>
      </c>
      <c r="G1924" s="139"/>
      <c r="H1924" s="152"/>
      <c r="I1924" s="505">
        <v>1</v>
      </c>
      <c r="J1924" s="139"/>
    </row>
    <row r="1925" spans="1:10" ht="13.5" customHeight="1" x14ac:dyDescent="0.2">
      <c r="A1925" s="504">
        <v>2116</v>
      </c>
      <c r="B1925" s="139" t="s">
        <v>1802</v>
      </c>
      <c r="C1925" s="139" t="s">
        <v>880</v>
      </c>
      <c r="D1925" s="502" t="s">
        <v>20</v>
      </c>
      <c r="E1925" s="256" t="s">
        <v>23</v>
      </c>
      <c r="F1925" s="503">
        <v>1975</v>
      </c>
      <c r="G1925" s="139"/>
      <c r="H1925" s="152"/>
      <c r="I1925" s="505"/>
      <c r="J1925" s="139"/>
    </row>
    <row r="1926" spans="1:10" ht="13.5" customHeight="1" x14ac:dyDescent="0.2">
      <c r="A1926" s="504">
        <v>2117</v>
      </c>
      <c r="B1926" s="139" t="s">
        <v>3126</v>
      </c>
      <c r="C1926" s="139" t="s">
        <v>166</v>
      </c>
      <c r="D1926" s="502">
        <v>1</v>
      </c>
      <c r="E1926" s="256" t="s">
        <v>76</v>
      </c>
      <c r="F1926" s="503">
        <v>1980</v>
      </c>
      <c r="G1926" s="139"/>
      <c r="H1926" s="152"/>
      <c r="I1926" s="505">
        <v>1</v>
      </c>
      <c r="J1926" s="139"/>
    </row>
    <row r="1927" spans="1:10" ht="13.5" customHeight="1" x14ac:dyDescent="0.2">
      <c r="A1927" s="504">
        <v>2118</v>
      </c>
      <c r="B1927" s="139" t="s">
        <v>1803</v>
      </c>
      <c r="C1927" s="501" t="s">
        <v>4205</v>
      </c>
      <c r="D1927" s="502" t="s">
        <v>20</v>
      </c>
      <c r="E1927" s="256" t="s">
        <v>21</v>
      </c>
      <c r="F1927" s="503">
        <v>1961</v>
      </c>
      <c r="G1927" s="139"/>
      <c r="H1927" s="152"/>
      <c r="I1927" s="505"/>
      <c r="J1927" s="139"/>
    </row>
    <row r="1928" spans="1:10" ht="13.5" customHeight="1" x14ac:dyDescent="0.2">
      <c r="A1928" s="504">
        <v>2119</v>
      </c>
      <c r="B1928" s="139" t="s">
        <v>3767</v>
      </c>
      <c r="C1928" s="501" t="s">
        <v>4205</v>
      </c>
      <c r="D1928" s="502" t="s">
        <v>20</v>
      </c>
      <c r="E1928" s="256" t="s">
        <v>21</v>
      </c>
      <c r="F1928" s="503">
        <v>1959</v>
      </c>
      <c r="G1928" s="139"/>
      <c r="H1928" s="152"/>
      <c r="I1928" s="505"/>
      <c r="J1928" s="139"/>
    </row>
    <row r="1929" spans="1:10" ht="13.5" customHeight="1" x14ac:dyDescent="0.2">
      <c r="A1929" s="504">
        <v>2120</v>
      </c>
      <c r="B1929" s="139" t="s">
        <v>1804</v>
      </c>
      <c r="C1929" s="501" t="s">
        <v>4205</v>
      </c>
      <c r="D1929" s="502" t="s">
        <v>20</v>
      </c>
      <c r="E1929" s="256" t="s">
        <v>33</v>
      </c>
      <c r="F1929" s="503">
        <v>1964</v>
      </c>
      <c r="G1929" s="139"/>
      <c r="H1929" s="152"/>
      <c r="I1929" s="505"/>
      <c r="J1929" s="139"/>
    </row>
    <row r="1930" spans="1:10" ht="13.5" customHeight="1" x14ac:dyDescent="0.2">
      <c r="A1930" s="504">
        <v>2121</v>
      </c>
      <c r="B1930" s="139" t="s">
        <v>1805</v>
      </c>
      <c r="C1930" s="501" t="s">
        <v>4205</v>
      </c>
      <c r="D1930" s="502" t="s">
        <v>20</v>
      </c>
      <c r="E1930" s="256" t="s">
        <v>394</v>
      </c>
      <c r="F1930" s="503">
        <v>1977</v>
      </c>
      <c r="G1930" s="139"/>
      <c r="H1930" s="152"/>
      <c r="I1930" s="505"/>
      <c r="J1930" s="139"/>
    </row>
    <row r="1931" spans="1:10" ht="13.5" customHeight="1" x14ac:dyDescent="0.2">
      <c r="A1931" s="504">
        <v>2122</v>
      </c>
      <c r="B1931" s="139" t="s">
        <v>1806</v>
      </c>
      <c r="C1931" s="501" t="s">
        <v>4205</v>
      </c>
      <c r="D1931" s="502" t="s">
        <v>20</v>
      </c>
      <c r="E1931" s="256" t="s">
        <v>76</v>
      </c>
      <c r="F1931" s="503">
        <v>1985</v>
      </c>
      <c r="G1931" s="139"/>
      <c r="H1931" s="152"/>
      <c r="I1931" s="505"/>
      <c r="J1931" s="139"/>
    </row>
    <row r="1932" spans="1:10" ht="13.5" customHeight="1" x14ac:dyDescent="0.2">
      <c r="A1932" s="504">
        <v>2123</v>
      </c>
      <c r="B1932" s="139" t="s">
        <v>1807</v>
      </c>
      <c r="C1932" s="501" t="s">
        <v>4205</v>
      </c>
      <c r="D1932" s="502" t="s">
        <v>20</v>
      </c>
      <c r="E1932" s="256" t="s">
        <v>21</v>
      </c>
      <c r="F1932" s="503">
        <v>1960</v>
      </c>
      <c r="G1932" s="139"/>
      <c r="H1932" s="152"/>
      <c r="I1932" s="505"/>
      <c r="J1932" s="139"/>
    </row>
    <row r="1933" spans="1:10" ht="13.5" customHeight="1" x14ac:dyDescent="0.2">
      <c r="A1933" s="504">
        <v>2124</v>
      </c>
      <c r="B1933" s="139" t="s">
        <v>1808</v>
      </c>
      <c r="C1933" s="501" t="s">
        <v>4205</v>
      </c>
      <c r="D1933" s="502" t="s">
        <v>20</v>
      </c>
      <c r="E1933" s="256" t="s">
        <v>76</v>
      </c>
      <c r="F1933" s="503">
        <v>1983</v>
      </c>
      <c r="G1933" s="139"/>
      <c r="H1933" s="152"/>
      <c r="I1933" s="505"/>
      <c r="J1933" s="139"/>
    </row>
    <row r="1934" spans="1:10" ht="13.5" customHeight="1" x14ac:dyDescent="0.2">
      <c r="A1934" s="504">
        <v>2125</v>
      </c>
      <c r="B1934" s="139" t="s">
        <v>1809</v>
      </c>
      <c r="C1934" s="501" t="s">
        <v>4205</v>
      </c>
      <c r="D1934" s="502" t="s">
        <v>20</v>
      </c>
      <c r="E1934" s="256" t="s">
        <v>76</v>
      </c>
      <c r="F1934" s="503">
        <v>1980</v>
      </c>
      <c r="G1934" s="139"/>
      <c r="H1934" s="152"/>
      <c r="I1934" s="505"/>
      <c r="J1934" s="139"/>
    </row>
    <row r="1935" spans="1:10" ht="13.5" customHeight="1" x14ac:dyDescent="0.2">
      <c r="A1935" s="504">
        <v>2126</v>
      </c>
      <c r="B1935" s="139" t="s">
        <v>1810</v>
      </c>
      <c r="C1935" s="501" t="s">
        <v>4205</v>
      </c>
      <c r="D1935" s="502" t="s">
        <v>20</v>
      </c>
      <c r="E1935" s="256" t="s">
        <v>23</v>
      </c>
      <c r="F1935" s="503">
        <v>1975</v>
      </c>
      <c r="G1935" s="139"/>
      <c r="H1935" s="152"/>
      <c r="I1935" s="505"/>
      <c r="J1935" s="139"/>
    </row>
    <row r="1936" spans="1:10" ht="13.5" customHeight="1" x14ac:dyDescent="0.2">
      <c r="A1936" s="504">
        <v>2127</v>
      </c>
      <c r="B1936" s="139" t="s">
        <v>1811</v>
      </c>
      <c r="C1936" s="501" t="s">
        <v>4205</v>
      </c>
      <c r="D1936" s="502" t="s">
        <v>20</v>
      </c>
      <c r="E1936" s="256" t="s">
        <v>76</v>
      </c>
      <c r="F1936" s="503">
        <v>1981</v>
      </c>
      <c r="G1936" s="139"/>
      <c r="H1936" s="152"/>
      <c r="I1936" s="505"/>
      <c r="J1936" s="139"/>
    </row>
    <row r="1937" spans="1:10" ht="13.5" customHeight="1" x14ac:dyDescent="0.2">
      <c r="A1937" s="504">
        <v>2128</v>
      </c>
      <c r="B1937" s="139" t="s">
        <v>1812</v>
      </c>
      <c r="C1937" s="501" t="s">
        <v>4205</v>
      </c>
      <c r="D1937" s="502" t="s">
        <v>20</v>
      </c>
      <c r="E1937" s="256" t="s">
        <v>76</v>
      </c>
      <c r="F1937" s="503">
        <v>1976</v>
      </c>
      <c r="G1937" s="139"/>
      <c r="H1937" s="152"/>
      <c r="I1937" s="505"/>
      <c r="J1937" s="139"/>
    </row>
    <row r="1938" spans="1:10" ht="13.5" customHeight="1" x14ac:dyDescent="0.2">
      <c r="A1938" s="504">
        <v>2129</v>
      </c>
      <c r="B1938" s="139" t="s">
        <v>1813</v>
      </c>
      <c r="C1938" s="501" t="s">
        <v>4205</v>
      </c>
      <c r="D1938" s="502" t="s">
        <v>20</v>
      </c>
      <c r="E1938" s="256" t="s">
        <v>76</v>
      </c>
      <c r="F1938" s="503">
        <v>1979</v>
      </c>
      <c r="G1938" s="139"/>
      <c r="H1938" s="152"/>
      <c r="I1938" s="505"/>
      <c r="J1938" s="139"/>
    </row>
    <row r="1939" spans="1:10" ht="13.5" customHeight="1" x14ac:dyDescent="0.2">
      <c r="A1939" s="504">
        <v>2130</v>
      </c>
      <c r="B1939" s="139" t="s">
        <v>1814</v>
      </c>
      <c r="C1939" s="501" t="s">
        <v>4205</v>
      </c>
      <c r="D1939" s="502" t="s">
        <v>20</v>
      </c>
      <c r="E1939" s="256" t="s">
        <v>23</v>
      </c>
      <c r="F1939" s="503">
        <v>1970</v>
      </c>
      <c r="G1939" s="139"/>
      <c r="H1939" s="152"/>
      <c r="I1939" s="505"/>
      <c r="J1939" s="139"/>
    </row>
    <row r="1940" spans="1:10" ht="13.5" customHeight="1" x14ac:dyDescent="0.2">
      <c r="A1940" s="504">
        <v>2131</v>
      </c>
      <c r="B1940" s="139" t="s">
        <v>1815</v>
      </c>
      <c r="C1940" s="501" t="s">
        <v>4205</v>
      </c>
      <c r="D1940" s="502" t="s">
        <v>20</v>
      </c>
      <c r="E1940" s="256" t="s">
        <v>21</v>
      </c>
      <c r="F1940" s="503">
        <v>1962</v>
      </c>
      <c r="G1940" s="139"/>
      <c r="H1940" s="152"/>
      <c r="I1940" s="505"/>
      <c r="J1940" s="139"/>
    </row>
    <row r="1941" spans="1:10" ht="13.5" customHeight="1" x14ac:dyDescent="0.2">
      <c r="A1941" s="504">
        <v>2132</v>
      </c>
      <c r="B1941" s="139" t="s">
        <v>1816</v>
      </c>
      <c r="C1941" s="501" t="s">
        <v>4205</v>
      </c>
      <c r="D1941" s="502" t="s">
        <v>20</v>
      </c>
      <c r="E1941" s="256" t="s">
        <v>394</v>
      </c>
      <c r="F1941" s="503">
        <v>1977</v>
      </c>
      <c r="G1941" s="139"/>
      <c r="H1941" s="152"/>
      <c r="I1941" s="505"/>
      <c r="J1941" s="139"/>
    </row>
    <row r="1942" spans="1:10" ht="13.5" customHeight="1" x14ac:dyDescent="0.2">
      <c r="A1942" s="504">
        <v>2133</v>
      </c>
      <c r="B1942" s="139" t="s">
        <v>1817</v>
      </c>
      <c r="C1942" s="501" t="s">
        <v>4205</v>
      </c>
      <c r="D1942" s="502" t="s">
        <v>20</v>
      </c>
      <c r="E1942" s="256" t="s">
        <v>394</v>
      </c>
      <c r="F1942" s="503">
        <v>1987</v>
      </c>
      <c r="G1942" s="139"/>
      <c r="H1942" s="152"/>
      <c r="I1942" s="505"/>
      <c r="J1942" s="139"/>
    </row>
    <row r="1943" spans="1:10" ht="13.5" customHeight="1" x14ac:dyDescent="0.2">
      <c r="A1943" s="504">
        <v>2134</v>
      </c>
      <c r="B1943" s="139" t="s">
        <v>1818</v>
      </c>
      <c r="C1943" s="501" t="s">
        <v>4205</v>
      </c>
      <c r="D1943" s="502" t="s">
        <v>20</v>
      </c>
      <c r="E1943" s="256" t="s">
        <v>76</v>
      </c>
      <c r="F1943" s="503">
        <v>1985</v>
      </c>
      <c r="G1943" s="139"/>
      <c r="H1943" s="152"/>
      <c r="I1943" s="505"/>
      <c r="J1943" s="139"/>
    </row>
    <row r="1944" spans="1:10" ht="13.5" customHeight="1" x14ac:dyDescent="0.2">
      <c r="A1944" s="504">
        <v>2135</v>
      </c>
      <c r="B1944" s="139" t="s">
        <v>1819</v>
      </c>
      <c r="C1944" s="501" t="s">
        <v>4205</v>
      </c>
      <c r="D1944" s="502" t="s">
        <v>20</v>
      </c>
      <c r="E1944" s="256" t="s">
        <v>76</v>
      </c>
      <c r="F1944" s="503">
        <v>1982</v>
      </c>
      <c r="G1944" s="139"/>
      <c r="H1944" s="152"/>
      <c r="I1944" s="505"/>
      <c r="J1944" s="139"/>
    </row>
    <row r="1945" spans="1:10" ht="13.5" customHeight="1" x14ac:dyDescent="0.2">
      <c r="A1945" s="504">
        <v>2136</v>
      </c>
      <c r="B1945" s="139" t="s">
        <v>1820</v>
      </c>
      <c r="C1945" s="501" t="s">
        <v>4205</v>
      </c>
      <c r="D1945" s="502" t="s">
        <v>20</v>
      </c>
      <c r="E1945" s="256" t="s">
        <v>76</v>
      </c>
      <c r="F1945" s="503">
        <v>1984</v>
      </c>
      <c r="G1945" s="139"/>
      <c r="H1945" s="152"/>
      <c r="I1945" s="505"/>
      <c r="J1945" s="139"/>
    </row>
    <row r="1946" spans="1:10" ht="13.5" customHeight="1" x14ac:dyDescent="0.2">
      <c r="A1946" s="504">
        <v>2137</v>
      </c>
      <c r="B1946" s="139" t="s">
        <v>1821</v>
      </c>
      <c r="C1946" s="501" t="s">
        <v>4205</v>
      </c>
      <c r="D1946" s="502" t="s">
        <v>20</v>
      </c>
      <c r="E1946" s="256" t="s">
        <v>76</v>
      </c>
      <c r="F1946" s="503">
        <v>1985</v>
      </c>
      <c r="G1946" s="139"/>
      <c r="H1946" s="152"/>
      <c r="I1946" s="505"/>
      <c r="J1946" s="139"/>
    </row>
    <row r="1947" spans="1:10" ht="13.5" customHeight="1" x14ac:dyDescent="0.2">
      <c r="A1947" s="504">
        <v>2138</v>
      </c>
      <c r="B1947" s="139" t="s">
        <v>1822</v>
      </c>
      <c r="C1947" s="501" t="s">
        <v>4205</v>
      </c>
      <c r="D1947" s="502" t="s">
        <v>20</v>
      </c>
      <c r="E1947" s="256" t="s">
        <v>76</v>
      </c>
      <c r="F1947" s="503">
        <v>1979</v>
      </c>
      <c r="G1947" s="139"/>
      <c r="H1947" s="152"/>
      <c r="I1947" s="505"/>
      <c r="J1947" s="139"/>
    </row>
    <row r="1948" spans="1:10" ht="13.5" customHeight="1" x14ac:dyDescent="0.2">
      <c r="A1948" s="504">
        <v>2139</v>
      </c>
      <c r="B1948" s="139" t="s">
        <v>1823</v>
      </c>
      <c r="C1948" s="501" t="s">
        <v>4205</v>
      </c>
      <c r="D1948" s="502" t="s">
        <v>20</v>
      </c>
      <c r="E1948" s="256" t="s">
        <v>76</v>
      </c>
      <c r="F1948" s="503">
        <v>1980</v>
      </c>
      <c r="G1948" s="139"/>
      <c r="H1948" s="152"/>
      <c r="I1948" s="505"/>
      <c r="J1948" s="139"/>
    </row>
    <row r="1949" spans="1:10" ht="13.5" customHeight="1" x14ac:dyDescent="0.2">
      <c r="A1949" s="504">
        <v>2140</v>
      </c>
      <c r="B1949" s="139" t="s">
        <v>1824</v>
      </c>
      <c r="C1949" s="501" t="s">
        <v>4205</v>
      </c>
      <c r="D1949" s="502" t="s">
        <v>20</v>
      </c>
      <c r="E1949" s="256" t="s">
        <v>23</v>
      </c>
      <c r="F1949" s="503">
        <v>1967</v>
      </c>
      <c r="G1949" s="139"/>
      <c r="H1949" s="152"/>
      <c r="I1949" s="505"/>
      <c r="J1949" s="139"/>
    </row>
    <row r="1950" spans="1:10" ht="13.5" customHeight="1" x14ac:dyDescent="0.2">
      <c r="A1950" s="504">
        <v>2141</v>
      </c>
      <c r="B1950" s="139" t="s">
        <v>1825</v>
      </c>
      <c r="C1950" s="501" t="s">
        <v>4205</v>
      </c>
      <c r="D1950" s="502" t="s">
        <v>20</v>
      </c>
      <c r="E1950" s="256" t="s">
        <v>76</v>
      </c>
      <c r="F1950" s="503">
        <v>1979</v>
      </c>
      <c r="G1950" s="139"/>
      <c r="H1950" s="152"/>
      <c r="I1950" s="505"/>
      <c r="J1950" s="139"/>
    </row>
    <row r="1951" spans="1:10" ht="13.5" customHeight="1" x14ac:dyDescent="0.2">
      <c r="A1951" s="504">
        <v>2142</v>
      </c>
      <c r="B1951" s="139" t="s">
        <v>687</v>
      </c>
      <c r="C1951" s="501" t="s">
        <v>4205</v>
      </c>
      <c r="D1951" s="502" t="s">
        <v>20</v>
      </c>
      <c r="E1951" s="256" t="s">
        <v>21</v>
      </c>
      <c r="F1951" s="503">
        <v>1960</v>
      </c>
      <c r="G1951" s="139"/>
      <c r="H1951" s="152"/>
      <c r="I1951" s="505"/>
      <c r="J1951" s="139"/>
    </row>
    <row r="1952" spans="1:10" ht="13.5" customHeight="1" x14ac:dyDescent="0.2">
      <c r="A1952" s="504">
        <v>2143</v>
      </c>
      <c r="B1952" s="139" t="s">
        <v>1826</v>
      </c>
      <c r="C1952" s="501" t="s">
        <v>4205</v>
      </c>
      <c r="D1952" s="502" t="s">
        <v>20</v>
      </c>
      <c r="E1952" s="256" t="s">
        <v>394</v>
      </c>
      <c r="F1952" s="503">
        <v>1977</v>
      </c>
      <c r="G1952" s="139"/>
      <c r="H1952" s="152"/>
      <c r="I1952" s="505"/>
      <c r="J1952" s="139"/>
    </row>
    <row r="1953" spans="1:10" ht="13.5" customHeight="1" x14ac:dyDescent="0.2">
      <c r="A1953" s="504">
        <v>2144</v>
      </c>
      <c r="B1953" s="139" t="s">
        <v>1827</v>
      </c>
      <c r="C1953" s="501" t="s">
        <v>4205</v>
      </c>
      <c r="D1953" s="502" t="s">
        <v>20</v>
      </c>
      <c r="E1953" s="256" t="s">
        <v>76</v>
      </c>
      <c r="F1953" s="503">
        <v>1976</v>
      </c>
      <c r="G1953" s="139"/>
      <c r="H1953" s="152"/>
      <c r="I1953" s="505"/>
      <c r="J1953" s="139"/>
    </row>
    <row r="1954" spans="1:10" ht="13.5" customHeight="1" x14ac:dyDescent="0.2">
      <c r="A1954" s="504">
        <v>2145</v>
      </c>
      <c r="B1954" s="139" t="s">
        <v>1828</v>
      </c>
      <c r="C1954" s="139" t="s">
        <v>357</v>
      </c>
      <c r="D1954" s="502">
        <v>3</v>
      </c>
      <c r="E1954" s="256" t="s">
        <v>76</v>
      </c>
      <c r="F1954" s="503">
        <v>1981</v>
      </c>
      <c r="G1954" s="139"/>
      <c r="H1954" s="498"/>
      <c r="I1954" s="505">
        <v>1</v>
      </c>
      <c r="J1954" s="139"/>
    </row>
    <row r="1955" spans="1:10" ht="13.5" customHeight="1" x14ac:dyDescent="0.2">
      <c r="A1955" s="504">
        <v>2146</v>
      </c>
      <c r="B1955" s="139" t="s">
        <v>1829</v>
      </c>
      <c r="C1955" s="501" t="s">
        <v>4205</v>
      </c>
      <c r="D1955" s="502" t="s">
        <v>20</v>
      </c>
      <c r="E1955" s="256" t="s">
        <v>23</v>
      </c>
      <c r="F1955" s="503">
        <v>1966</v>
      </c>
      <c r="G1955" s="139"/>
      <c r="H1955" s="152"/>
      <c r="I1955" s="505"/>
      <c r="J1955" s="139"/>
    </row>
    <row r="1956" spans="1:10" ht="13.5" customHeight="1" x14ac:dyDescent="0.2">
      <c r="A1956" s="504">
        <v>2147</v>
      </c>
      <c r="B1956" s="139" t="s">
        <v>1830</v>
      </c>
      <c r="C1956" s="139" t="s">
        <v>357</v>
      </c>
      <c r="D1956" s="502" t="s">
        <v>20</v>
      </c>
      <c r="E1956" s="256" t="s">
        <v>76</v>
      </c>
      <c r="F1956" s="503">
        <v>1981</v>
      </c>
      <c r="G1956" s="139"/>
      <c r="H1956" s="152"/>
      <c r="I1956" s="505"/>
      <c r="J1956" s="139"/>
    </row>
    <row r="1957" spans="1:10" ht="13.5" customHeight="1" x14ac:dyDescent="0.2">
      <c r="A1957" s="504">
        <v>2148</v>
      </c>
      <c r="B1957" s="139" t="s">
        <v>1831</v>
      </c>
      <c r="C1957" s="139" t="s">
        <v>4085</v>
      </c>
      <c r="D1957" s="502">
        <v>3</v>
      </c>
      <c r="E1957" s="256" t="s">
        <v>76</v>
      </c>
      <c r="F1957" s="503">
        <v>1979</v>
      </c>
      <c r="G1957" s="139"/>
      <c r="H1957" s="152"/>
      <c r="I1957" s="505">
        <v>1</v>
      </c>
      <c r="J1957" s="139"/>
    </row>
    <row r="1958" spans="1:10" ht="13.5" customHeight="1" x14ac:dyDescent="0.2">
      <c r="A1958" s="504">
        <v>2149</v>
      </c>
      <c r="B1958" s="139" t="s">
        <v>3554</v>
      </c>
      <c r="C1958" s="501" t="s">
        <v>4205</v>
      </c>
      <c r="D1958" s="502" t="s">
        <v>20</v>
      </c>
      <c r="E1958" s="256" t="s">
        <v>21</v>
      </c>
      <c r="F1958" s="503">
        <v>1954</v>
      </c>
      <c r="G1958" s="139"/>
      <c r="H1958" s="152"/>
      <c r="I1958" s="505"/>
      <c r="J1958" s="139"/>
    </row>
    <row r="1959" spans="1:10" ht="13.5" customHeight="1" x14ac:dyDescent="0.2">
      <c r="A1959" s="504">
        <v>2150</v>
      </c>
      <c r="B1959" s="139" t="s">
        <v>1832</v>
      </c>
      <c r="C1959" s="501" t="s">
        <v>4205</v>
      </c>
      <c r="D1959" s="502" t="s">
        <v>20</v>
      </c>
      <c r="E1959" s="256" t="s">
        <v>76</v>
      </c>
      <c r="F1959" s="503">
        <v>1989</v>
      </c>
      <c r="G1959" s="139"/>
      <c r="H1959" s="152"/>
      <c r="I1959" s="505"/>
      <c r="J1959" s="139"/>
    </row>
    <row r="1960" spans="1:10" ht="13.5" customHeight="1" x14ac:dyDescent="0.2">
      <c r="A1960" s="504">
        <v>2151</v>
      </c>
      <c r="B1960" s="139" t="s">
        <v>1833</v>
      </c>
      <c r="C1960" s="501" t="s">
        <v>4205</v>
      </c>
      <c r="D1960" s="502" t="s">
        <v>20</v>
      </c>
      <c r="E1960" s="256" t="s">
        <v>23</v>
      </c>
      <c r="F1960" s="503">
        <v>1975</v>
      </c>
      <c r="G1960" s="139"/>
      <c r="H1960" s="152"/>
      <c r="I1960" s="505"/>
      <c r="J1960" s="139"/>
    </row>
    <row r="1961" spans="1:10" ht="13.5" customHeight="1" x14ac:dyDescent="0.2">
      <c r="A1961" s="504">
        <v>2152</v>
      </c>
      <c r="B1961" s="139" t="s">
        <v>1834</v>
      </c>
      <c r="C1961" s="501" t="s">
        <v>4205</v>
      </c>
      <c r="D1961" s="502" t="s">
        <v>20</v>
      </c>
      <c r="E1961" s="256" t="s">
        <v>394</v>
      </c>
      <c r="F1961" s="503">
        <v>1977</v>
      </c>
      <c r="G1961" s="139"/>
      <c r="H1961" s="152"/>
      <c r="I1961" s="505"/>
      <c r="J1961" s="139"/>
    </row>
    <row r="1962" spans="1:10" ht="13.5" customHeight="1" x14ac:dyDescent="0.2">
      <c r="A1962" s="504">
        <v>2153</v>
      </c>
      <c r="B1962" s="139" t="s">
        <v>1835</v>
      </c>
      <c r="C1962" s="139" t="s">
        <v>3532</v>
      </c>
      <c r="D1962" s="502" t="s">
        <v>20</v>
      </c>
      <c r="E1962" s="256" t="s">
        <v>76</v>
      </c>
      <c r="F1962" s="503">
        <v>1984</v>
      </c>
      <c r="G1962" s="139"/>
      <c r="H1962" s="152"/>
      <c r="I1962" s="505">
        <v>1</v>
      </c>
      <c r="J1962" s="139"/>
    </row>
    <row r="1963" spans="1:10" ht="13.5" customHeight="1" x14ac:dyDescent="0.2">
      <c r="A1963" s="504">
        <v>2154</v>
      </c>
      <c r="B1963" s="139" t="s">
        <v>1836</v>
      </c>
      <c r="C1963" s="501" t="s">
        <v>4205</v>
      </c>
      <c r="D1963" s="502" t="s">
        <v>20</v>
      </c>
      <c r="E1963" s="256" t="s">
        <v>76</v>
      </c>
      <c r="F1963" s="503">
        <v>1985</v>
      </c>
      <c r="G1963" s="139"/>
      <c r="H1963" s="152"/>
      <c r="I1963" s="505"/>
      <c r="J1963" s="139"/>
    </row>
    <row r="1964" spans="1:10" ht="13.5" customHeight="1" x14ac:dyDescent="0.2">
      <c r="A1964" s="504">
        <v>2155</v>
      </c>
      <c r="B1964" s="139" t="s">
        <v>1837</v>
      </c>
      <c r="C1964" s="501" t="s">
        <v>4205</v>
      </c>
      <c r="D1964" s="502" t="s">
        <v>20</v>
      </c>
      <c r="E1964" s="256" t="s">
        <v>76</v>
      </c>
      <c r="F1964" s="503">
        <v>1987</v>
      </c>
      <c r="G1964" s="139"/>
      <c r="H1964" s="152"/>
      <c r="I1964" s="505"/>
      <c r="J1964" s="139"/>
    </row>
    <row r="1965" spans="1:10" ht="13.5" customHeight="1" x14ac:dyDescent="0.2">
      <c r="A1965" s="504">
        <v>2156</v>
      </c>
      <c r="B1965" s="139" t="s">
        <v>1838</v>
      </c>
      <c r="C1965" s="501" t="s">
        <v>4205</v>
      </c>
      <c r="D1965" s="502" t="s">
        <v>20</v>
      </c>
      <c r="E1965" s="256" t="s">
        <v>76</v>
      </c>
      <c r="F1965" s="503">
        <v>1985</v>
      </c>
      <c r="G1965" s="139"/>
      <c r="H1965" s="152"/>
      <c r="I1965" s="505"/>
      <c r="J1965" s="139"/>
    </row>
    <row r="1966" spans="1:10" ht="13.5" customHeight="1" x14ac:dyDescent="0.2">
      <c r="A1966" s="504">
        <v>2157</v>
      </c>
      <c r="B1966" s="139" t="s">
        <v>1839</v>
      </c>
      <c r="C1966" s="501" t="s">
        <v>4205</v>
      </c>
      <c r="D1966" s="502" t="s">
        <v>20</v>
      </c>
      <c r="E1966" s="256" t="s">
        <v>394</v>
      </c>
      <c r="F1966" s="503">
        <v>1986</v>
      </c>
      <c r="G1966" s="139"/>
      <c r="H1966" s="152"/>
      <c r="I1966" s="505"/>
      <c r="J1966" s="139"/>
    </row>
    <row r="1967" spans="1:10" ht="13.5" customHeight="1" x14ac:dyDescent="0.2">
      <c r="A1967" s="504">
        <v>2158</v>
      </c>
      <c r="B1967" s="139" t="s">
        <v>1840</v>
      </c>
      <c r="C1967" s="501" t="s">
        <v>4205</v>
      </c>
      <c r="D1967" s="502" t="s">
        <v>20</v>
      </c>
      <c r="E1967" s="256" t="s">
        <v>23</v>
      </c>
      <c r="F1967" s="503">
        <v>1972</v>
      </c>
      <c r="G1967" s="139"/>
      <c r="H1967" s="152"/>
      <c r="I1967" s="505"/>
      <c r="J1967" s="139"/>
    </row>
    <row r="1968" spans="1:10" ht="13.5" customHeight="1" x14ac:dyDescent="0.2">
      <c r="A1968" s="504">
        <v>2159</v>
      </c>
      <c r="B1968" s="139" t="s">
        <v>1841</v>
      </c>
      <c r="C1968" s="501" t="s">
        <v>4205</v>
      </c>
      <c r="D1968" s="502" t="s">
        <v>20</v>
      </c>
      <c r="E1968" s="256" t="s">
        <v>76</v>
      </c>
      <c r="F1968" s="503">
        <v>1985</v>
      </c>
      <c r="G1968" s="139"/>
      <c r="H1968" s="152"/>
      <c r="I1968" s="505"/>
      <c r="J1968" s="139"/>
    </row>
    <row r="1969" spans="1:10" ht="13.5" customHeight="1" x14ac:dyDescent="0.2">
      <c r="A1969" s="504">
        <v>2160</v>
      </c>
      <c r="B1969" s="139" t="s">
        <v>1842</v>
      </c>
      <c r="C1969" s="501" t="s">
        <v>4205</v>
      </c>
      <c r="D1969" s="502" t="s">
        <v>20</v>
      </c>
      <c r="E1969" s="256" t="s">
        <v>76</v>
      </c>
      <c r="F1969" s="503">
        <v>1985</v>
      </c>
      <c r="G1969" s="139"/>
      <c r="H1969" s="152"/>
      <c r="I1969" s="505"/>
      <c r="J1969" s="139"/>
    </row>
    <row r="1970" spans="1:10" ht="13.5" customHeight="1" x14ac:dyDescent="0.2">
      <c r="A1970" s="504">
        <v>2161</v>
      </c>
      <c r="B1970" s="139" t="s">
        <v>1843</v>
      </c>
      <c r="C1970" s="501" t="s">
        <v>4205</v>
      </c>
      <c r="D1970" s="502" t="s">
        <v>20</v>
      </c>
      <c r="E1970" s="256" t="s">
        <v>76</v>
      </c>
      <c r="F1970" s="503">
        <v>1982</v>
      </c>
      <c r="G1970" s="139"/>
      <c r="H1970" s="152"/>
      <c r="I1970" s="505"/>
      <c r="J1970" s="139"/>
    </row>
    <row r="1971" spans="1:10" ht="13.5" customHeight="1" x14ac:dyDescent="0.2">
      <c r="A1971" s="504">
        <v>2162</v>
      </c>
      <c r="B1971" s="139" t="s">
        <v>1844</v>
      </c>
      <c r="C1971" s="139" t="s">
        <v>3532</v>
      </c>
      <c r="D1971" s="502" t="s">
        <v>20</v>
      </c>
      <c r="E1971" s="256" t="s">
        <v>76</v>
      </c>
      <c r="F1971" s="503">
        <v>1986</v>
      </c>
      <c r="G1971" s="139"/>
      <c r="H1971" s="152"/>
      <c r="I1971" s="505">
        <v>1</v>
      </c>
      <c r="J1971" s="139"/>
    </row>
    <row r="1972" spans="1:10" ht="13.5" customHeight="1" x14ac:dyDescent="0.2">
      <c r="A1972" s="504">
        <v>2163</v>
      </c>
      <c r="B1972" s="139" t="s">
        <v>1845</v>
      </c>
      <c r="C1972" s="501" t="s">
        <v>4205</v>
      </c>
      <c r="D1972" s="502" t="s">
        <v>20</v>
      </c>
      <c r="E1972" s="256" t="s">
        <v>76</v>
      </c>
      <c r="F1972" s="503">
        <v>1984</v>
      </c>
      <c r="G1972" s="139"/>
      <c r="H1972" s="152"/>
      <c r="I1972" s="505"/>
      <c r="J1972" s="139"/>
    </row>
    <row r="1973" spans="1:10" ht="13.5" customHeight="1" x14ac:dyDescent="0.2">
      <c r="A1973" s="504">
        <v>2164</v>
      </c>
      <c r="B1973" s="139" t="s">
        <v>1846</v>
      </c>
      <c r="C1973" s="139" t="s">
        <v>218</v>
      </c>
      <c r="D1973" s="502">
        <v>3</v>
      </c>
      <c r="E1973" s="256" t="s">
        <v>76</v>
      </c>
      <c r="F1973" s="503">
        <v>1977</v>
      </c>
      <c r="G1973" s="139"/>
      <c r="H1973" s="152"/>
      <c r="I1973" s="505">
        <v>1</v>
      </c>
      <c r="J1973" s="139"/>
    </row>
    <row r="1974" spans="1:10" ht="13.5" customHeight="1" x14ac:dyDescent="0.2">
      <c r="A1974" s="504">
        <v>2165</v>
      </c>
      <c r="B1974" s="139" t="s">
        <v>1847</v>
      </c>
      <c r="C1974" s="501" t="s">
        <v>4205</v>
      </c>
      <c r="D1974" s="502" t="s">
        <v>20</v>
      </c>
      <c r="E1974" s="256" t="s">
        <v>76</v>
      </c>
      <c r="F1974" s="503">
        <v>1981</v>
      </c>
      <c r="G1974" s="139"/>
      <c r="H1974" s="152"/>
      <c r="I1974" s="505"/>
      <c r="J1974" s="139"/>
    </row>
    <row r="1975" spans="1:10" ht="13.5" customHeight="1" x14ac:dyDescent="0.2">
      <c r="A1975" s="504">
        <v>2166</v>
      </c>
      <c r="B1975" s="139" t="s">
        <v>1848</v>
      </c>
      <c r="C1975" s="501" t="s">
        <v>4205</v>
      </c>
      <c r="D1975" s="502" t="s">
        <v>20</v>
      </c>
      <c r="E1975" s="256" t="s">
        <v>76</v>
      </c>
      <c r="F1975" s="503">
        <v>1982</v>
      </c>
      <c r="G1975" s="139"/>
      <c r="H1975" s="152"/>
      <c r="I1975" s="505"/>
      <c r="J1975" s="139"/>
    </row>
    <row r="1976" spans="1:10" ht="13.5" customHeight="1" x14ac:dyDescent="0.2">
      <c r="A1976" s="504">
        <v>2167</v>
      </c>
      <c r="B1976" s="139" t="s">
        <v>1849</v>
      </c>
      <c r="C1976" s="501" t="s">
        <v>4205</v>
      </c>
      <c r="D1976" s="502" t="s">
        <v>20</v>
      </c>
      <c r="E1976" s="256" t="s">
        <v>76</v>
      </c>
      <c r="F1976" s="503">
        <v>1982</v>
      </c>
      <c r="G1976" s="139"/>
      <c r="H1976" s="152"/>
      <c r="I1976" s="505"/>
      <c r="J1976" s="139"/>
    </row>
    <row r="1977" spans="1:10" ht="13.5" customHeight="1" x14ac:dyDescent="0.2">
      <c r="A1977" s="504">
        <v>2168</v>
      </c>
      <c r="B1977" s="139" t="s">
        <v>1850</v>
      </c>
      <c r="C1977" s="501" t="s">
        <v>4205</v>
      </c>
      <c r="D1977" s="502" t="s">
        <v>20</v>
      </c>
      <c r="E1977" s="256" t="s">
        <v>76</v>
      </c>
      <c r="F1977" s="503">
        <v>1976</v>
      </c>
      <c r="G1977" s="139"/>
      <c r="H1977" s="152"/>
      <c r="I1977" s="505"/>
      <c r="J1977" s="139"/>
    </row>
    <row r="1978" spans="1:10" ht="13.5" customHeight="1" x14ac:dyDescent="0.2">
      <c r="A1978" s="504">
        <v>2169</v>
      </c>
      <c r="B1978" s="139" t="s">
        <v>1851</v>
      </c>
      <c r="C1978" s="501" t="s">
        <v>4205</v>
      </c>
      <c r="D1978" s="502" t="s">
        <v>20</v>
      </c>
      <c r="E1978" s="256" t="s">
        <v>76</v>
      </c>
      <c r="F1978" s="503">
        <v>1986</v>
      </c>
      <c r="G1978" s="139"/>
      <c r="H1978" s="152"/>
      <c r="I1978" s="505"/>
      <c r="J1978" s="139"/>
    </row>
    <row r="1979" spans="1:10" ht="13.5" customHeight="1" x14ac:dyDescent="0.2">
      <c r="A1979" s="504">
        <v>2170</v>
      </c>
      <c r="B1979" s="139" t="s">
        <v>1852</v>
      </c>
      <c r="C1979" s="501" t="s">
        <v>4205</v>
      </c>
      <c r="D1979" s="502" t="s">
        <v>20</v>
      </c>
      <c r="E1979" s="256" t="s">
        <v>76</v>
      </c>
      <c r="F1979" s="503">
        <v>1982</v>
      </c>
      <c r="G1979" s="139"/>
      <c r="H1979" s="152"/>
      <c r="I1979" s="505"/>
      <c r="J1979" s="139"/>
    </row>
    <row r="1980" spans="1:10" ht="13.5" customHeight="1" x14ac:dyDescent="0.2">
      <c r="A1980" s="504">
        <v>2171</v>
      </c>
      <c r="B1980" s="139" t="s">
        <v>1853</v>
      </c>
      <c r="C1980" s="501" t="s">
        <v>4205</v>
      </c>
      <c r="D1980" s="502" t="s">
        <v>20</v>
      </c>
      <c r="E1980" s="256" t="s">
        <v>394</v>
      </c>
      <c r="F1980" s="503">
        <v>1985</v>
      </c>
      <c r="G1980" s="139"/>
      <c r="H1980" s="152"/>
      <c r="I1980" s="505"/>
      <c r="J1980" s="139"/>
    </row>
    <row r="1981" spans="1:10" ht="13.5" customHeight="1" x14ac:dyDescent="0.2">
      <c r="A1981" s="504">
        <v>2172</v>
      </c>
      <c r="B1981" s="139" t="s">
        <v>1854</v>
      </c>
      <c r="C1981" s="139" t="s">
        <v>1750</v>
      </c>
      <c r="D1981" s="502" t="s">
        <v>20</v>
      </c>
      <c r="E1981" s="256" t="s">
        <v>76</v>
      </c>
      <c r="F1981" s="503">
        <v>1984</v>
      </c>
      <c r="G1981" s="139"/>
      <c r="H1981" s="152"/>
      <c r="I1981" s="505">
        <v>1</v>
      </c>
      <c r="J1981" s="139"/>
    </row>
    <row r="1982" spans="1:10" ht="13.5" customHeight="1" x14ac:dyDescent="0.2">
      <c r="A1982" s="504">
        <v>2173</v>
      </c>
      <c r="B1982" s="139" t="s">
        <v>1855</v>
      </c>
      <c r="C1982" s="501" t="s">
        <v>4205</v>
      </c>
      <c r="D1982" s="502" t="s">
        <v>20</v>
      </c>
      <c r="E1982" s="256" t="s">
        <v>76</v>
      </c>
      <c r="F1982" s="503">
        <v>1985</v>
      </c>
      <c r="G1982" s="139"/>
      <c r="H1982" s="152"/>
      <c r="I1982" s="505"/>
      <c r="J1982" s="139"/>
    </row>
    <row r="1983" spans="1:10" ht="13.5" customHeight="1" x14ac:dyDescent="0.2">
      <c r="A1983" s="504">
        <v>2175</v>
      </c>
      <c r="B1983" s="139" t="s">
        <v>1856</v>
      </c>
      <c r="C1983" s="139" t="s">
        <v>880</v>
      </c>
      <c r="D1983" s="502" t="s">
        <v>20</v>
      </c>
      <c r="E1983" s="256" t="s">
        <v>394</v>
      </c>
      <c r="F1983" s="503">
        <v>1985</v>
      </c>
      <c r="G1983" s="139"/>
      <c r="H1983" s="152"/>
      <c r="I1983" s="505">
        <v>1</v>
      </c>
      <c r="J1983" s="139"/>
    </row>
    <row r="1984" spans="1:10" ht="13.5" customHeight="1" x14ac:dyDescent="0.2">
      <c r="A1984" s="504">
        <v>2176</v>
      </c>
      <c r="B1984" s="139" t="s">
        <v>1857</v>
      </c>
      <c r="C1984" s="139" t="s">
        <v>3532</v>
      </c>
      <c r="D1984" s="502" t="s">
        <v>20</v>
      </c>
      <c r="E1984" s="256" t="s">
        <v>76</v>
      </c>
      <c r="F1984" s="503">
        <v>1983</v>
      </c>
      <c r="G1984" s="139"/>
      <c r="H1984" s="152"/>
      <c r="I1984" s="505">
        <v>1</v>
      </c>
      <c r="J1984" s="139"/>
    </row>
    <row r="1985" spans="1:10" ht="13.5" customHeight="1" x14ac:dyDescent="0.2">
      <c r="A1985" s="504">
        <v>2177</v>
      </c>
      <c r="B1985" s="139" t="s">
        <v>1858</v>
      </c>
      <c r="C1985" s="139" t="s">
        <v>880</v>
      </c>
      <c r="D1985" s="502" t="s">
        <v>20</v>
      </c>
      <c r="E1985" s="256" t="s">
        <v>23</v>
      </c>
      <c r="F1985" s="503">
        <v>1975</v>
      </c>
      <c r="G1985" s="139"/>
      <c r="H1985" s="152"/>
      <c r="I1985" s="505">
        <v>1</v>
      </c>
      <c r="J1985" s="139"/>
    </row>
    <row r="1986" spans="1:10" ht="13.5" customHeight="1" x14ac:dyDescent="0.2">
      <c r="A1986" s="504">
        <v>2178</v>
      </c>
      <c r="B1986" s="139" t="s">
        <v>1859</v>
      </c>
      <c r="C1986" s="501" t="s">
        <v>4205</v>
      </c>
      <c r="D1986" s="502" t="s">
        <v>20</v>
      </c>
      <c r="E1986" s="256" t="s">
        <v>76</v>
      </c>
      <c r="F1986" s="503">
        <v>1985</v>
      </c>
      <c r="G1986" s="139"/>
      <c r="H1986" s="152"/>
      <c r="I1986" s="505"/>
      <c r="J1986" s="139"/>
    </row>
    <row r="1987" spans="1:10" ht="13.5" customHeight="1" x14ac:dyDescent="0.2">
      <c r="A1987" s="504">
        <v>2179</v>
      </c>
      <c r="B1987" s="139" t="s">
        <v>1860</v>
      </c>
      <c r="C1987" s="501" t="s">
        <v>4205</v>
      </c>
      <c r="D1987" s="502" t="s">
        <v>20</v>
      </c>
      <c r="E1987" s="256" t="s">
        <v>33</v>
      </c>
      <c r="F1987" s="503">
        <v>1965</v>
      </c>
      <c r="G1987" s="139"/>
      <c r="H1987" s="152"/>
      <c r="I1987" s="505"/>
      <c r="J1987" s="139"/>
    </row>
    <row r="1988" spans="1:10" ht="13.5" customHeight="1" x14ac:dyDescent="0.2">
      <c r="A1988" s="504">
        <v>2180</v>
      </c>
      <c r="B1988" s="139" t="s">
        <v>1861</v>
      </c>
      <c r="C1988" s="501" t="s">
        <v>4205</v>
      </c>
      <c r="D1988" s="502" t="s">
        <v>20</v>
      </c>
      <c r="E1988" s="256" t="s">
        <v>33</v>
      </c>
      <c r="F1988" s="503">
        <v>1966</v>
      </c>
      <c r="G1988" s="139"/>
      <c r="H1988" s="152"/>
      <c r="I1988" s="505"/>
      <c r="J1988" s="139"/>
    </row>
    <row r="1989" spans="1:10" ht="13.5" customHeight="1" x14ac:dyDescent="0.2">
      <c r="A1989" s="504">
        <v>2181</v>
      </c>
      <c r="B1989" s="139" t="s">
        <v>1862</v>
      </c>
      <c r="C1989" s="501" t="s">
        <v>4205</v>
      </c>
      <c r="D1989" s="502" t="s">
        <v>20</v>
      </c>
      <c r="E1989" s="256" t="s">
        <v>394</v>
      </c>
      <c r="F1989" s="503">
        <v>1987</v>
      </c>
      <c r="G1989" s="139"/>
      <c r="H1989" s="152"/>
      <c r="I1989" s="505"/>
      <c r="J1989" s="139"/>
    </row>
    <row r="1990" spans="1:10" ht="13.5" customHeight="1" x14ac:dyDescent="0.2">
      <c r="A1990" s="504">
        <v>2182</v>
      </c>
      <c r="B1990" s="139" t="s">
        <v>1863</v>
      </c>
      <c r="C1990" s="501" t="s">
        <v>4205</v>
      </c>
      <c r="D1990" s="502" t="s">
        <v>20</v>
      </c>
      <c r="E1990" s="256" t="s">
        <v>76</v>
      </c>
      <c r="F1990" s="503">
        <v>1981</v>
      </c>
      <c r="G1990" s="139"/>
      <c r="H1990" s="152"/>
      <c r="I1990" s="505"/>
      <c r="J1990" s="139"/>
    </row>
    <row r="1991" spans="1:10" ht="13.5" customHeight="1" x14ac:dyDescent="0.2">
      <c r="A1991" s="504">
        <v>2183</v>
      </c>
      <c r="B1991" s="139" t="s">
        <v>1864</v>
      </c>
      <c r="C1991" s="501" t="s">
        <v>4205</v>
      </c>
      <c r="D1991" s="502" t="s">
        <v>20</v>
      </c>
      <c r="E1991" s="256" t="s">
        <v>76</v>
      </c>
      <c r="F1991" s="503">
        <v>1987</v>
      </c>
      <c r="G1991" s="139"/>
      <c r="H1991" s="152"/>
      <c r="I1991" s="505"/>
      <c r="J1991" s="139"/>
    </row>
    <row r="1992" spans="1:10" ht="13.5" customHeight="1" x14ac:dyDescent="0.2">
      <c r="A1992" s="504">
        <v>2184</v>
      </c>
      <c r="B1992" s="139" t="s">
        <v>1865</v>
      </c>
      <c r="C1992" s="501" t="s">
        <v>4205</v>
      </c>
      <c r="D1992" s="502" t="s">
        <v>20</v>
      </c>
      <c r="E1992" s="256" t="s">
        <v>76</v>
      </c>
      <c r="F1992" s="503">
        <v>1982</v>
      </c>
      <c r="G1992" s="139"/>
      <c r="H1992" s="152"/>
      <c r="I1992" s="505"/>
      <c r="J1992" s="139"/>
    </row>
    <row r="1993" spans="1:10" ht="13.5" customHeight="1" x14ac:dyDescent="0.2">
      <c r="A1993" s="504">
        <v>2185</v>
      </c>
      <c r="B1993" s="139" t="s">
        <v>1866</v>
      </c>
      <c r="C1993" s="501" t="s">
        <v>4205</v>
      </c>
      <c r="D1993" s="502" t="s">
        <v>20</v>
      </c>
      <c r="E1993" s="256" t="s">
        <v>76</v>
      </c>
      <c r="F1993" s="503">
        <v>1981</v>
      </c>
      <c r="G1993" s="139"/>
      <c r="H1993" s="152"/>
      <c r="I1993" s="505"/>
      <c r="J1993" s="139"/>
    </row>
    <row r="1994" spans="1:10" ht="13.5" customHeight="1" x14ac:dyDescent="0.2">
      <c r="A1994" s="504">
        <v>2186</v>
      </c>
      <c r="B1994" s="139" t="s">
        <v>1867</v>
      </c>
      <c r="C1994" s="501" t="s">
        <v>4205</v>
      </c>
      <c r="D1994" s="502" t="s">
        <v>20</v>
      </c>
      <c r="E1994" s="256" t="s">
        <v>76</v>
      </c>
      <c r="F1994" s="503">
        <v>1982</v>
      </c>
      <c r="G1994" s="139"/>
      <c r="H1994" s="152"/>
      <c r="I1994" s="505"/>
      <c r="J1994" s="139"/>
    </row>
    <row r="1995" spans="1:10" ht="13.5" customHeight="1" x14ac:dyDescent="0.2">
      <c r="A1995" s="504">
        <v>2187</v>
      </c>
      <c r="B1995" s="139" t="s">
        <v>1868</v>
      </c>
      <c r="C1995" s="501" t="s">
        <v>4205</v>
      </c>
      <c r="D1995" s="502" t="s">
        <v>20</v>
      </c>
      <c r="E1995" s="256" t="s">
        <v>76</v>
      </c>
      <c r="F1995" s="503">
        <v>1981</v>
      </c>
      <c r="G1995" s="139"/>
      <c r="H1995" s="152"/>
      <c r="I1995" s="505"/>
      <c r="J1995" s="139"/>
    </row>
    <row r="1996" spans="1:10" ht="13.5" customHeight="1" x14ac:dyDescent="0.2">
      <c r="A1996" s="504">
        <v>2188</v>
      </c>
      <c r="B1996" s="139" t="s">
        <v>1869</v>
      </c>
      <c r="C1996" s="501" t="s">
        <v>4205</v>
      </c>
      <c r="D1996" s="502" t="s">
        <v>20</v>
      </c>
      <c r="E1996" s="256" t="s">
        <v>76</v>
      </c>
      <c r="F1996" s="503">
        <v>1984</v>
      </c>
      <c r="G1996" s="139"/>
      <c r="H1996" s="152"/>
      <c r="I1996" s="505"/>
      <c r="J1996" s="139"/>
    </row>
    <row r="1997" spans="1:10" ht="13.5" customHeight="1" x14ac:dyDescent="0.2">
      <c r="A1997" s="504">
        <v>2189</v>
      </c>
      <c r="B1997" s="139" t="s">
        <v>1870</v>
      </c>
      <c r="C1997" s="139" t="s">
        <v>3619</v>
      </c>
      <c r="D1997" s="502" t="s">
        <v>20</v>
      </c>
      <c r="E1997" s="256" t="s">
        <v>76</v>
      </c>
      <c r="F1997" s="503">
        <v>1985</v>
      </c>
      <c r="G1997" s="139"/>
      <c r="H1997" s="152"/>
      <c r="I1997" s="505"/>
      <c r="J1997" s="139"/>
    </row>
    <row r="1998" spans="1:10" ht="13.5" customHeight="1" x14ac:dyDescent="0.2">
      <c r="A1998" s="504">
        <v>2190</v>
      </c>
      <c r="B1998" s="139" t="s">
        <v>1871</v>
      </c>
      <c r="C1998" s="501" t="s">
        <v>4205</v>
      </c>
      <c r="D1998" s="502" t="s">
        <v>20</v>
      </c>
      <c r="E1998" s="256" t="s">
        <v>76</v>
      </c>
      <c r="F1998" s="503">
        <v>1984</v>
      </c>
      <c r="G1998" s="139"/>
      <c r="H1998" s="152"/>
      <c r="I1998" s="505"/>
      <c r="J1998" s="139"/>
    </row>
    <row r="1999" spans="1:10" ht="13.5" customHeight="1" x14ac:dyDescent="0.2">
      <c r="A1999" s="504">
        <v>2191</v>
      </c>
      <c r="B1999" s="139" t="s">
        <v>1872</v>
      </c>
      <c r="C1999" s="501" t="s">
        <v>4205</v>
      </c>
      <c r="D1999" s="502" t="s">
        <v>20</v>
      </c>
      <c r="E1999" s="256" t="s">
        <v>76</v>
      </c>
      <c r="F1999" s="503">
        <v>1983</v>
      </c>
      <c r="G1999" s="139"/>
      <c r="H1999" s="152"/>
      <c r="I1999" s="505"/>
      <c r="J1999" s="139"/>
    </row>
    <row r="2000" spans="1:10" ht="13.5" customHeight="1" x14ac:dyDescent="0.2">
      <c r="A2000" s="504">
        <v>2192</v>
      </c>
      <c r="B2000" s="139" t="s">
        <v>1873</v>
      </c>
      <c r="C2000" s="501" t="s">
        <v>4205</v>
      </c>
      <c r="D2000" s="502" t="s">
        <v>20</v>
      </c>
      <c r="E2000" s="256" t="s">
        <v>76</v>
      </c>
      <c r="F2000" s="503">
        <v>1979</v>
      </c>
      <c r="G2000" s="139"/>
      <c r="H2000" s="152"/>
      <c r="I2000" s="505"/>
      <c r="J2000" s="139"/>
    </row>
    <row r="2001" spans="1:10" ht="13.5" customHeight="1" x14ac:dyDescent="0.2">
      <c r="A2001" s="504">
        <v>2193</v>
      </c>
      <c r="B2001" s="139" t="s">
        <v>1874</v>
      </c>
      <c r="C2001" s="501" t="s">
        <v>4205</v>
      </c>
      <c r="D2001" s="502" t="s">
        <v>20</v>
      </c>
      <c r="E2001" s="256" t="s">
        <v>76</v>
      </c>
      <c r="F2001" s="503">
        <v>1982</v>
      </c>
      <c r="G2001" s="139"/>
      <c r="H2001" s="152"/>
      <c r="I2001" s="505"/>
      <c r="J2001" s="139"/>
    </row>
    <row r="2002" spans="1:10" ht="13.5" customHeight="1" x14ac:dyDescent="0.2">
      <c r="A2002" s="504">
        <v>2194</v>
      </c>
      <c r="B2002" s="139" t="s">
        <v>1875</v>
      </c>
      <c r="C2002" s="501" t="s">
        <v>4205</v>
      </c>
      <c r="D2002" s="502" t="s">
        <v>20</v>
      </c>
      <c r="E2002" s="256" t="s">
        <v>76</v>
      </c>
      <c r="F2002" s="503">
        <v>1983</v>
      </c>
      <c r="G2002" s="139"/>
      <c r="H2002" s="152"/>
      <c r="I2002" s="505"/>
      <c r="J2002" s="139"/>
    </row>
    <row r="2003" spans="1:10" ht="13.5" customHeight="1" x14ac:dyDescent="0.2">
      <c r="A2003" s="504">
        <v>2195</v>
      </c>
      <c r="B2003" s="139" t="s">
        <v>1876</v>
      </c>
      <c r="C2003" s="501" t="s">
        <v>4205</v>
      </c>
      <c r="D2003" s="502" t="s">
        <v>20</v>
      </c>
      <c r="E2003" s="256" t="s">
        <v>76</v>
      </c>
      <c r="F2003" s="503">
        <v>1976</v>
      </c>
      <c r="G2003" s="139"/>
      <c r="H2003" s="152"/>
      <c r="I2003" s="505"/>
      <c r="J2003" s="139"/>
    </row>
    <row r="2004" spans="1:10" ht="13.5" customHeight="1" x14ac:dyDescent="0.2">
      <c r="A2004" s="504">
        <v>2196</v>
      </c>
      <c r="B2004" s="139" t="s">
        <v>1877</v>
      </c>
      <c r="C2004" s="501" t="s">
        <v>4205</v>
      </c>
      <c r="D2004" s="502" t="s">
        <v>20</v>
      </c>
      <c r="E2004" s="256" t="s">
        <v>76</v>
      </c>
      <c r="F2004" s="503">
        <v>1983</v>
      </c>
      <c r="G2004" s="139"/>
      <c r="H2004" s="152"/>
      <c r="I2004" s="505"/>
      <c r="J2004" s="139"/>
    </row>
    <row r="2005" spans="1:10" ht="13.5" customHeight="1" x14ac:dyDescent="0.2">
      <c r="A2005" s="504">
        <v>2197</v>
      </c>
      <c r="B2005" s="139" t="s">
        <v>1878</v>
      </c>
      <c r="C2005" s="501" t="s">
        <v>4205</v>
      </c>
      <c r="D2005" s="502" t="s">
        <v>20</v>
      </c>
      <c r="E2005" s="256" t="s">
        <v>76</v>
      </c>
      <c r="F2005" s="503">
        <v>1979</v>
      </c>
      <c r="G2005" s="139"/>
      <c r="H2005" s="152"/>
      <c r="I2005" s="505"/>
      <c r="J2005" s="139"/>
    </row>
    <row r="2006" spans="1:10" ht="13.5" customHeight="1" x14ac:dyDescent="0.2">
      <c r="A2006" s="504">
        <v>2198</v>
      </c>
      <c r="B2006" s="139" t="s">
        <v>1879</v>
      </c>
      <c r="C2006" s="501" t="s">
        <v>4205</v>
      </c>
      <c r="D2006" s="502" t="s">
        <v>20</v>
      </c>
      <c r="E2006" s="256" t="s">
        <v>76</v>
      </c>
      <c r="F2006" s="503">
        <v>1988</v>
      </c>
      <c r="G2006" s="139"/>
      <c r="H2006" s="152"/>
      <c r="I2006" s="505"/>
      <c r="J2006" s="139"/>
    </row>
    <row r="2007" spans="1:10" ht="13.5" customHeight="1" x14ac:dyDescent="0.2">
      <c r="A2007" s="504">
        <v>2199</v>
      </c>
      <c r="B2007" s="139" t="s">
        <v>1880</v>
      </c>
      <c r="C2007" s="501" t="s">
        <v>4205</v>
      </c>
      <c r="D2007" s="502" t="s">
        <v>20</v>
      </c>
      <c r="E2007" s="256" t="s">
        <v>23</v>
      </c>
      <c r="F2007" s="503">
        <v>1964</v>
      </c>
      <c r="G2007" s="139"/>
      <c r="H2007" s="152"/>
      <c r="I2007" s="505"/>
      <c r="J2007" s="139"/>
    </row>
    <row r="2008" spans="1:10" ht="13.5" customHeight="1" x14ac:dyDescent="0.2">
      <c r="A2008" s="504">
        <v>2200</v>
      </c>
      <c r="B2008" s="139" t="s">
        <v>1881</v>
      </c>
      <c r="C2008" s="501" t="s">
        <v>4205</v>
      </c>
      <c r="D2008" s="502" t="s">
        <v>20</v>
      </c>
      <c r="E2008" s="256" t="s">
        <v>33</v>
      </c>
      <c r="F2008" s="503">
        <v>1972</v>
      </c>
      <c r="G2008" s="139"/>
      <c r="H2008" s="152"/>
      <c r="I2008" s="505"/>
      <c r="J2008" s="139"/>
    </row>
    <row r="2009" spans="1:10" ht="13.5" customHeight="1" x14ac:dyDescent="0.2">
      <c r="A2009" s="504">
        <v>2201</v>
      </c>
      <c r="B2009" s="139" t="s">
        <v>1882</v>
      </c>
      <c r="C2009" s="501" t="s">
        <v>4205</v>
      </c>
      <c r="D2009" s="502" t="s">
        <v>20</v>
      </c>
      <c r="E2009" s="256" t="s">
        <v>76</v>
      </c>
      <c r="F2009" s="503">
        <v>1978</v>
      </c>
      <c r="G2009" s="139"/>
      <c r="H2009" s="152"/>
      <c r="I2009" s="505"/>
      <c r="J2009" s="139"/>
    </row>
    <row r="2010" spans="1:10" ht="13.5" customHeight="1" x14ac:dyDescent="0.2">
      <c r="A2010" s="504">
        <v>2202</v>
      </c>
      <c r="B2010" s="139" t="s">
        <v>1883</v>
      </c>
      <c r="C2010" s="501" t="s">
        <v>4205</v>
      </c>
      <c r="D2010" s="502" t="s">
        <v>20</v>
      </c>
      <c r="E2010" s="256" t="s">
        <v>21</v>
      </c>
      <c r="F2010" s="503">
        <v>1949</v>
      </c>
      <c r="G2010" s="139"/>
      <c r="H2010" s="152"/>
      <c r="I2010" s="505"/>
      <c r="J2010" s="139"/>
    </row>
    <row r="2011" spans="1:10" ht="13.5" customHeight="1" x14ac:dyDescent="0.2">
      <c r="A2011" s="504">
        <v>2203</v>
      </c>
      <c r="B2011" s="139" t="s">
        <v>1884</v>
      </c>
      <c r="C2011" s="501" t="s">
        <v>4205</v>
      </c>
      <c r="D2011" s="502" t="s">
        <v>20</v>
      </c>
      <c r="E2011" s="256" t="s">
        <v>76</v>
      </c>
      <c r="F2011" s="503">
        <v>1979</v>
      </c>
      <c r="G2011" s="139"/>
      <c r="H2011" s="152"/>
      <c r="I2011" s="505"/>
      <c r="J2011" s="139"/>
    </row>
    <row r="2012" spans="1:10" ht="13.5" customHeight="1" x14ac:dyDescent="0.2">
      <c r="A2012" s="504">
        <v>2204</v>
      </c>
      <c r="B2012" s="139" t="s">
        <v>3540</v>
      </c>
      <c r="C2012" s="139" t="s">
        <v>3532</v>
      </c>
      <c r="D2012" s="502">
        <v>1</v>
      </c>
      <c r="E2012" s="256" t="s">
        <v>394</v>
      </c>
      <c r="F2012" s="503">
        <v>1984</v>
      </c>
      <c r="G2012" s="139"/>
      <c r="H2012" s="152"/>
      <c r="I2012" s="505">
        <v>1</v>
      </c>
      <c r="J2012" s="139"/>
    </row>
    <row r="2013" spans="1:10" ht="13.5" customHeight="1" x14ac:dyDescent="0.2">
      <c r="A2013" s="504">
        <v>2205</v>
      </c>
      <c r="B2013" s="139" t="s">
        <v>1885</v>
      </c>
      <c r="C2013" s="501" t="s">
        <v>4205</v>
      </c>
      <c r="D2013" s="502" t="s">
        <v>20</v>
      </c>
      <c r="E2013" s="256" t="s">
        <v>394</v>
      </c>
      <c r="F2013" s="503">
        <v>1987</v>
      </c>
      <c r="G2013" s="139"/>
      <c r="H2013" s="152"/>
      <c r="I2013" s="505"/>
      <c r="J2013" s="139"/>
    </row>
    <row r="2014" spans="1:10" ht="13.5" customHeight="1" x14ac:dyDescent="0.2">
      <c r="A2014" s="504">
        <v>2206</v>
      </c>
      <c r="B2014" s="139" t="s">
        <v>1886</v>
      </c>
      <c r="C2014" s="501" t="s">
        <v>4205</v>
      </c>
      <c r="D2014" s="502" t="s">
        <v>20</v>
      </c>
      <c r="E2014" s="256" t="s">
        <v>76</v>
      </c>
      <c r="F2014" s="503">
        <v>1983</v>
      </c>
      <c r="G2014" s="139"/>
      <c r="H2014" s="152"/>
      <c r="I2014" s="505"/>
      <c r="J2014" s="139"/>
    </row>
    <row r="2015" spans="1:10" ht="13.5" customHeight="1" x14ac:dyDescent="0.2">
      <c r="A2015" s="504">
        <v>2207</v>
      </c>
      <c r="B2015" s="139" t="s">
        <v>1887</v>
      </c>
      <c r="C2015" s="501" t="s">
        <v>4205</v>
      </c>
      <c r="D2015" s="502" t="s">
        <v>20</v>
      </c>
      <c r="E2015" s="256" t="s">
        <v>76</v>
      </c>
      <c r="F2015" s="503">
        <v>1985</v>
      </c>
      <c r="G2015" s="139"/>
      <c r="H2015" s="152"/>
      <c r="I2015" s="505"/>
      <c r="J2015" s="139"/>
    </row>
    <row r="2016" spans="1:10" ht="13.5" customHeight="1" x14ac:dyDescent="0.2">
      <c r="A2016" s="504">
        <v>2208</v>
      </c>
      <c r="B2016" s="139" t="s">
        <v>1888</v>
      </c>
      <c r="C2016" s="501" t="s">
        <v>4205</v>
      </c>
      <c r="D2016" s="502" t="s">
        <v>20</v>
      </c>
      <c r="E2016" s="256" t="s">
        <v>76</v>
      </c>
      <c r="F2016" s="503">
        <v>1983</v>
      </c>
      <c r="G2016" s="139"/>
      <c r="H2016" s="152"/>
      <c r="I2016" s="505"/>
      <c r="J2016" s="139"/>
    </row>
    <row r="2017" spans="1:10" ht="13.5" customHeight="1" x14ac:dyDescent="0.2">
      <c r="A2017" s="504">
        <v>2209</v>
      </c>
      <c r="B2017" s="139" t="s">
        <v>1889</v>
      </c>
      <c r="C2017" s="501" t="s">
        <v>4205</v>
      </c>
      <c r="D2017" s="502" t="s">
        <v>20</v>
      </c>
      <c r="E2017" s="256" t="s">
        <v>76</v>
      </c>
      <c r="F2017" s="503">
        <v>1982</v>
      </c>
      <c r="G2017" s="139"/>
      <c r="H2017" s="152"/>
      <c r="I2017" s="505"/>
      <c r="J2017" s="139"/>
    </row>
    <row r="2018" spans="1:10" ht="13.5" customHeight="1" x14ac:dyDescent="0.2">
      <c r="A2018" s="504">
        <v>2210</v>
      </c>
      <c r="B2018" s="139" t="s">
        <v>1884</v>
      </c>
      <c r="C2018" s="501" t="s">
        <v>4205</v>
      </c>
      <c r="D2018" s="502" t="s">
        <v>20</v>
      </c>
      <c r="E2018" s="256" t="s">
        <v>76</v>
      </c>
      <c r="F2018" s="503">
        <v>1982</v>
      </c>
      <c r="G2018" s="139"/>
      <c r="H2018" s="152"/>
      <c r="I2018" s="505"/>
      <c r="J2018" s="139"/>
    </row>
    <row r="2019" spans="1:10" ht="13.5" customHeight="1" x14ac:dyDescent="0.2">
      <c r="A2019" s="504">
        <v>2211</v>
      </c>
      <c r="B2019" s="139" t="s">
        <v>1890</v>
      </c>
      <c r="C2019" s="501" t="s">
        <v>4205</v>
      </c>
      <c r="D2019" s="502" t="s">
        <v>20</v>
      </c>
      <c r="E2019" s="256" t="s">
        <v>76</v>
      </c>
      <c r="F2019" s="503">
        <v>1986</v>
      </c>
      <c r="G2019" s="139"/>
      <c r="H2019" s="152"/>
      <c r="I2019" s="505"/>
      <c r="J2019" s="139"/>
    </row>
    <row r="2020" spans="1:10" ht="13.5" customHeight="1" x14ac:dyDescent="0.2">
      <c r="A2020" s="504">
        <v>2212</v>
      </c>
      <c r="B2020" s="139" t="s">
        <v>1891</v>
      </c>
      <c r="C2020" s="501" t="s">
        <v>4205</v>
      </c>
      <c r="D2020" s="502" t="s">
        <v>20</v>
      </c>
      <c r="E2020" s="256" t="s">
        <v>76</v>
      </c>
      <c r="F2020" s="503">
        <v>1980</v>
      </c>
      <c r="G2020" s="139"/>
      <c r="H2020" s="152"/>
      <c r="I2020" s="505"/>
      <c r="J2020" s="139"/>
    </row>
    <row r="2021" spans="1:10" ht="13.5" customHeight="1" x14ac:dyDescent="0.2">
      <c r="A2021" s="504">
        <v>2213</v>
      </c>
      <c r="B2021" s="139" t="s">
        <v>1892</v>
      </c>
      <c r="C2021" s="501" t="s">
        <v>4205</v>
      </c>
      <c r="D2021" s="502" t="s">
        <v>20</v>
      </c>
      <c r="E2021" s="256" t="s">
        <v>394</v>
      </c>
      <c r="F2021" s="503">
        <v>1991</v>
      </c>
      <c r="G2021" s="139"/>
      <c r="H2021" s="152"/>
      <c r="I2021" s="505"/>
      <c r="J2021" s="139"/>
    </row>
    <row r="2022" spans="1:10" ht="13.5" customHeight="1" x14ac:dyDescent="0.2">
      <c r="A2022" s="504">
        <v>2214</v>
      </c>
      <c r="B2022" s="139" t="s">
        <v>1894</v>
      </c>
      <c r="C2022" s="501" t="s">
        <v>4205</v>
      </c>
      <c r="D2022" s="502" t="s">
        <v>20</v>
      </c>
      <c r="E2022" s="256" t="s">
        <v>76</v>
      </c>
      <c r="F2022" s="503">
        <v>1981</v>
      </c>
      <c r="G2022" s="139"/>
      <c r="H2022" s="152"/>
      <c r="I2022" s="505"/>
      <c r="J2022" s="139"/>
    </row>
    <row r="2023" spans="1:10" ht="13.5" customHeight="1" x14ac:dyDescent="0.2">
      <c r="A2023" s="504">
        <v>2215</v>
      </c>
      <c r="B2023" s="139" t="s">
        <v>1895</v>
      </c>
      <c r="C2023" s="501" t="s">
        <v>4205</v>
      </c>
      <c r="D2023" s="502" t="s">
        <v>20</v>
      </c>
      <c r="E2023" s="256" t="s">
        <v>76</v>
      </c>
      <c r="F2023" s="503">
        <v>1980</v>
      </c>
      <c r="G2023" s="139"/>
      <c r="H2023" s="152"/>
      <c r="I2023" s="505"/>
      <c r="J2023" s="139"/>
    </row>
    <row r="2024" spans="1:10" ht="13.5" customHeight="1" x14ac:dyDescent="0.2">
      <c r="A2024" s="504">
        <v>2216</v>
      </c>
      <c r="B2024" s="139" t="s">
        <v>1896</v>
      </c>
      <c r="C2024" s="501" t="s">
        <v>4205</v>
      </c>
      <c r="D2024" s="502" t="s">
        <v>20</v>
      </c>
      <c r="E2024" s="256" t="s">
        <v>394</v>
      </c>
      <c r="F2024" s="503">
        <v>1978</v>
      </c>
      <c r="G2024" s="139"/>
      <c r="H2024" s="152"/>
      <c r="I2024" s="505"/>
      <c r="J2024" s="139"/>
    </row>
    <row r="2025" spans="1:10" ht="13.5" customHeight="1" x14ac:dyDescent="0.2">
      <c r="A2025" s="504">
        <v>2217</v>
      </c>
      <c r="B2025" s="139" t="s">
        <v>1897</v>
      </c>
      <c r="C2025" s="501" t="s">
        <v>4205</v>
      </c>
      <c r="D2025" s="502" t="s">
        <v>20</v>
      </c>
      <c r="E2025" s="256" t="s">
        <v>76</v>
      </c>
      <c r="F2025" s="503">
        <v>1990</v>
      </c>
      <c r="G2025" s="139"/>
      <c r="H2025" s="152"/>
      <c r="I2025" s="505"/>
      <c r="J2025" s="139"/>
    </row>
    <row r="2026" spans="1:10" ht="13.5" customHeight="1" x14ac:dyDescent="0.2">
      <c r="A2026" s="504">
        <v>2218</v>
      </c>
      <c r="B2026" s="139" t="s">
        <v>1898</v>
      </c>
      <c r="C2026" s="501" t="s">
        <v>4205</v>
      </c>
      <c r="D2026" s="502" t="s">
        <v>20</v>
      </c>
      <c r="E2026" s="256" t="s">
        <v>76</v>
      </c>
      <c r="F2026" s="503">
        <v>1981</v>
      </c>
      <c r="G2026" s="139"/>
      <c r="H2026" s="152"/>
      <c r="I2026" s="505"/>
      <c r="J2026" s="139"/>
    </row>
    <row r="2027" spans="1:10" ht="13.5" customHeight="1" x14ac:dyDescent="0.2">
      <c r="A2027" s="504">
        <v>2219</v>
      </c>
      <c r="B2027" s="139" t="s">
        <v>1899</v>
      </c>
      <c r="C2027" s="501" t="s">
        <v>4205</v>
      </c>
      <c r="D2027" s="502" t="s">
        <v>20</v>
      </c>
      <c r="E2027" s="256" t="s">
        <v>76</v>
      </c>
      <c r="F2027" s="503">
        <v>1981</v>
      </c>
      <c r="G2027" s="139"/>
      <c r="H2027" s="152"/>
      <c r="I2027" s="505"/>
      <c r="J2027" s="139"/>
    </row>
    <row r="2028" spans="1:10" ht="13.5" customHeight="1" x14ac:dyDescent="0.2">
      <c r="A2028" s="504">
        <v>2220</v>
      </c>
      <c r="B2028" s="139" t="s">
        <v>1900</v>
      </c>
      <c r="C2028" s="501" t="s">
        <v>4205</v>
      </c>
      <c r="D2028" s="502" t="s">
        <v>20</v>
      </c>
      <c r="E2028" s="256" t="s">
        <v>76</v>
      </c>
      <c r="F2028" s="503">
        <v>1981</v>
      </c>
      <c r="G2028" s="139"/>
      <c r="H2028" s="152"/>
      <c r="I2028" s="505"/>
      <c r="J2028" s="139"/>
    </row>
    <row r="2029" spans="1:10" ht="13.5" customHeight="1" x14ac:dyDescent="0.2">
      <c r="A2029" s="504">
        <v>2221</v>
      </c>
      <c r="B2029" s="139" t="s">
        <v>1901</v>
      </c>
      <c r="C2029" s="501" t="s">
        <v>4205</v>
      </c>
      <c r="D2029" s="502" t="s">
        <v>20</v>
      </c>
      <c r="E2029" s="256" t="s">
        <v>76</v>
      </c>
      <c r="F2029" s="503">
        <v>1980</v>
      </c>
      <c r="G2029" s="139"/>
      <c r="H2029" s="152"/>
      <c r="I2029" s="505"/>
      <c r="J2029" s="139"/>
    </row>
    <row r="2030" spans="1:10" ht="13.5" customHeight="1" x14ac:dyDescent="0.2">
      <c r="A2030" s="504">
        <v>2222</v>
      </c>
      <c r="B2030" s="139" t="s">
        <v>1902</v>
      </c>
      <c r="C2030" s="501" t="s">
        <v>4205</v>
      </c>
      <c r="D2030" s="502" t="s">
        <v>20</v>
      </c>
      <c r="E2030" s="256" t="s">
        <v>394</v>
      </c>
      <c r="F2030" s="503">
        <v>1980</v>
      </c>
      <c r="G2030" s="139"/>
      <c r="H2030" s="152"/>
      <c r="I2030" s="505"/>
      <c r="J2030" s="139"/>
    </row>
    <row r="2031" spans="1:10" ht="13.5" customHeight="1" x14ac:dyDescent="0.2">
      <c r="A2031" s="504">
        <v>2223</v>
      </c>
      <c r="B2031" s="139" t="s">
        <v>1903</v>
      </c>
      <c r="C2031" s="501" t="s">
        <v>4205</v>
      </c>
      <c r="D2031" s="502" t="s">
        <v>20</v>
      </c>
      <c r="E2031" s="256" t="s">
        <v>23</v>
      </c>
      <c r="F2031" s="503">
        <v>1970</v>
      </c>
      <c r="G2031" s="139"/>
      <c r="H2031" s="152"/>
      <c r="I2031" s="505"/>
      <c r="J2031" s="139"/>
    </row>
    <row r="2032" spans="1:10" ht="13.5" customHeight="1" x14ac:dyDescent="0.2">
      <c r="A2032" s="504">
        <v>2224</v>
      </c>
      <c r="B2032" s="139" t="s">
        <v>1904</v>
      </c>
      <c r="C2032" s="501" t="s">
        <v>4205</v>
      </c>
      <c r="D2032" s="502" t="s">
        <v>20</v>
      </c>
      <c r="E2032" s="256" t="s">
        <v>394</v>
      </c>
      <c r="F2032" s="503">
        <v>1977</v>
      </c>
      <c r="G2032" s="139"/>
      <c r="H2032" s="152"/>
      <c r="I2032" s="505"/>
      <c r="J2032" s="139"/>
    </row>
    <row r="2033" spans="1:10" ht="13.5" customHeight="1" x14ac:dyDescent="0.2">
      <c r="A2033" s="504">
        <v>2225</v>
      </c>
      <c r="B2033" s="139" t="s">
        <v>1905</v>
      </c>
      <c r="C2033" s="501" t="s">
        <v>4205</v>
      </c>
      <c r="D2033" s="502" t="s">
        <v>20</v>
      </c>
      <c r="E2033" s="256" t="s">
        <v>33</v>
      </c>
      <c r="F2033" s="503">
        <v>1974</v>
      </c>
      <c r="G2033" s="139"/>
      <c r="H2033" s="152"/>
      <c r="I2033" s="505"/>
      <c r="J2033" s="139"/>
    </row>
    <row r="2034" spans="1:10" ht="13.5" customHeight="1" x14ac:dyDescent="0.2">
      <c r="A2034" s="504">
        <v>2226</v>
      </c>
      <c r="B2034" s="139" t="s">
        <v>3555</v>
      </c>
      <c r="C2034" s="501" t="s">
        <v>4205</v>
      </c>
      <c r="D2034" s="502" t="s">
        <v>20</v>
      </c>
      <c r="E2034" s="256" t="s">
        <v>23</v>
      </c>
      <c r="F2034" s="503">
        <v>1965</v>
      </c>
      <c r="G2034" s="139"/>
      <c r="H2034" s="152"/>
      <c r="I2034" s="505"/>
      <c r="J2034" s="139"/>
    </row>
    <row r="2035" spans="1:10" ht="13.5" customHeight="1" x14ac:dyDescent="0.2">
      <c r="A2035" s="504">
        <v>2227</v>
      </c>
      <c r="B2035" s="139" t="s">
        <v>3555</v>
      </c>
      <c r="C2035" s="501" t="s">
        <v>4205</v>
      </c>
      <c r="D2035" s="502" t="s">
        <v>20</v>
      </c>
      <c r="E2035" s="256" t="s">
        <v>76</v>
      </c>
      <c r="F2035" s="503">
        <v>1984</v>
      </c>
      <c r="G2035" s="139"/>
      <c r="H2035" s="152"/>
      <c r="I2035" s="505"/>
      <c r="J2035" s="139"/>
    </row>
    <row r="2036" spans="1:10" ht="13.5" customHeight="1" x14ac:dyDescent="0.2">
      <c r="A2036" s="504">
        <v>2228</v>
      </c>
      <c r="B2036" s="139" t="s">
        <v>3556</v>
      </c>
      <c r="C2036" s="501" t="s">
        <v>4205</v>
      </c>
      <c r="D2036" s="502" t="s">
        <v>20</v>
      </c>
      <c r="E2036" s="256" t="s">
        <v>23</v>
      </c>
      <c r="F2036" s="503">
        <v>1965</v>
      </c>
      <c r="G2036" s="139"/>
      <c r="H2036" s="152"/>
      <c r="I2036" s="505"/>
      <c r="J2036" s="139"/>
    </row>
    <row r="2037" spans="1:10" ht="13.5" customHeight="1" x14ac:dyDescent="0.2">
      <c r="A2037" s="504">
        <v>2230</v>
      </c>
      <c r="B2037" s="139" t="s">
        <v>1906</v>
      </c>
      <c r="C2037" s="501" t="s">
        <v>4205</v>
      </c>
      <c r="D2037" s="502" t="s">
        <v>20</v>
      </c>
      <c r="E2037" s="256" t="s">
        <v>33</v>
      </c>
      <c r="F2037" s="503">
        <v>1974</v>
      </c>
      <c r="G2037" s="139"/>
      <c r="H2037" s="152"/>
      <c r="I2037" s="505"/>
      <c r="J2037" s="139"/>
    </row>
    <row r="2038" spans="1:10" ht="13.5" customHeight="1" x14ac:dyDescent="0.2">
      <c r="A2038" s="504">
        <v>2231</v>
      </c>
      <c r="B2038" s="139" t="s">
        <v>1907</v>
      </c>
      <c r="C2038" s="501" t="s">
        <v>4205</v>
      </c>
      <c r="D2038" s="502" t="s">
        <v>20</v>
      </c>
      <c r="E2038" s="256" t="s">
        <v>23</v>
      </c>
      <c r="F2038" s="503">
        <v>1973</v>
      </c>
      <c r="G2038" s="139"/>
      <c r="H2038" s="152"/>
      <c r="I2038" s="505"/>
      <c r="J2038" s="139"/>
    </row>
    <row r="2039" spans="1:10" ht="13.5" customHeight="1" x14ac:dyDescent="0.2">
      <c r="A2039" s="504">
        <v>2232</v>
      </c>
      <c r="B2039" s="139" t="s">
        <v>1908</v>
      </c>
      <c r="C2039" s="501" t="s">
        <v>4205</v>
      </c>
      <c r="D2039" s="502" t="s">
        <v>20</v>
      </c>
      <c r="E2039" s="256" t="s">
        <v>33</v>
      </c>
      <c r="F2039" s="503">
        <v>1968</v>
      </c>
      <c r="G2039" s="139"/>
      <c r="H2039" s="152"/>
      <c r="I2039" s="505"/>
      <c r="J2039" s="139"/>
    </row>
    <row r="2040" spans="1:10" ht="13.5" customHeight="1" x14ac:dyDescent="0.2">
      <c r="A2040" s="504">
        <v>2233</v>
      </c>
      <c r="B2040" s="139" t="s">
        <v>1909</v>
      </c>
      <c r="C2040" s="501" t="s">
        <v>4205</v>
      </c>
      <c r="D2040" s="502" t="s">
        <v>20</v>
      </c>
      <c r="E2040" s="256" t="s">
        <v>76</v>
      </c>
      <c r="F2040" s="503">
        <v>1984</v>
      </c>
      <c r="G2040" s="139"/>
      <c r="H2040" s="152"/>
      <c r="I2040" s="505"/>
      <c r="J2040" s="139"/>
    </row>
    <row r="2041" spans="1:10" ht="13.5" customHeight="1" x14ac:dyDescent="0.2">
      <c r="A2041" s="504">
        <v>2234</v>
      </c>
      <c r="B2041" s="139" t="s">
        <v>1910</v>
      </c>
      <c r="C2041" s="501" t="s">
        <v>4205</v>
      </c>
      <c r="D2041" s="502" t="s">
        <v>20</v>
      </c>
      <c r="E2041" s="256" t="s">
        <v>76</v>
      </c>
      <c r="F2041" s="503">
        <v>1983</v>
      </c>
      <c r="G2041" s="139"/>
      <c r="H2041" s="152"/>
      <c r="I2041" s="505"/>
      <c r="J2041" s="139"/>
    </row>
    <row r="2042" spans="1:10" ht="13.5" customHeight="1" x14ac:dyDescent="0.2">
      <c r="A2042" s="504">
        <v>2235</v>
      </c>
      <c r="B2042" s="139" t="s">
        <v>1911</v>
      </c>
      <c r="C2042" s="501" t="s">
        <v>4205</v>
      </c>
      <c r="D2042" s="502" t="s">
        <v>20</v>
      </c>
      <c r="E2042" s="256" t="s">
        <v>76</v>
      </c>
      <c r="F2042" s="503">
        <v>1984</v>
      </c>
      <c r="G2042" s="139"/>
      <c r="H2042" s="152"/>
      <c r="I2042" s="505"/>
      <c r="J2042" s="139"/>
    </row>
    <row r="2043" spans="1:10" ht="13.5" customHeight="1" x14ac:dyDescent="0.2">
      <c r="A2043" s="504">
        <v>2236</v>
      </c>
      <c r="B2043" s="139" t="s">
        <v>1912</v>
      </c>
      <c r="C2043" s="501" t="s">
        <v>4205</v>
      </c>
      <c r="D2043" s="502" t="s">
        <v>20</v>
      </c>
      <c r="E2043" s="256" t="s">
        <v>23</v>
      </c>
      <c r="F2043" s="503">
        <v>1969</v>
      </c>
      <c r="G2043" s="139"/>
      <c r="H2043" s="152"/>
      <c r="I2043" s="505"/>
      <c r="J2043" s="139"/>
    </row>
    <row r="2044" spans="1:10" ht="13.5" customHeight="1" x14ac:dyDescent="0.2">
      <c r="A2044" s="504">
        <v>2237</v>
      </c>
      <c r="B2044" s="139" t="s">
        <v>1913</v>
      </c>
      <c r="C2044" s="501" t="s">
        <v>4205</v>
      </c>
      <c r="D2044" s="502" t="s">
        <v>20</v>
      </c>
      <c r="E2044" s="256" t="s">
        <v>76</v>
      </c>
      <c r="F2044" s="503">
        <v>1994</v>
      </c>
      <c r="G2044" s="139"/>
      <c r="H2044" s="152"/>
      <c r="I2044" s="505"/>
      <c r="J2044" s="139"/>
    </row>
    <row r="2045" spans="1:10" ht="13.5" customHeight="1" x14ac:dyDescent="0.2">
      <c r="A2045" s="504">
        <v>2238</v>
      </c>
      <c r="B2045" s="139" t="s">
        <v>3768</v>
      </c>
      <c r="C2045" s="501" t="s">
        <v>4205</v>
      </c>
      <c r="D2045" s="502" t="s">
        <v>20</v>
      </c>
      <c r="E2045" s="256" t="s">
        <v>33</v>
      </c>
      <c r="F2045" s="503">
        <v>1972</v>
      </c>
      <c r="G2045" s="139"/>
      <c r="H2045" s="152"/>
      <c r="I2045" s="505"/>
      <c r="J2045" s="139"/>
    </row>
    <row r="2046" spans="1:10" ht="13.5" customHeight="1" x14ac:dyDescent="0.2">
      <c r="A2046" s="504">
        <v>2239</v>
      </c>
      <c r="B2046" s="139" t="s">
        <v>1914</v>
      </c>
      <c r="C2046" s="501" t="s">
        <v>4205</v>
      </c>
      <c r="D2046" s="502" t="s">
        <v>20</v>
      </c>
      <c r="E2046" s="256" t="s">
        <v>76</v>
      </c>
      <c r="F2046" s="503">
        <v>1985</v>
      </c>
      <c r="G2046" s="139"/>
      <c r="H2046" s="152"/>
      <c r="I2046" s="505"/>
      <c r="J2046" s="139"/>
    </row>
    <row r="2047" spans="1:10" ht="13.5" customHeight="1" x14ac:dyDescent="0.2">
      <c r="A2047" s="504">
        <v>2240</v>
      </c>
      <c r="B2047" s="139" t="s">
        <v>3557</v>
      </c>
      <c r="C2047" s="501" t="s">
        <v>4205</v>
      </c>
      <c r="D2047" s="502" t="s">
        <v>20</v>
      </c>
      <c r="E2047" s="256" t="s">
        <v>21</v>
      </c>
      <c r="F2047" s="503">
        <v>1947</v>
      </c>
      <c r="G2047" s="139"/>
      <c r="H2047" s="152"/>
      <c r="I2047" s="505"/>
      <c r="J2047" s="139"/>
    </row>
    <row r="2048" spans="1:10" ht="13.5" customHeight="1" x14ac:dyDescent="0.2">
      <c r="A2048" s="504">
        <v>2241</v>
      </c>
      <c r="B2048" s="139" t="s">
        <v>3557</v>
      </c>
      <c r="C2048" s="501" t="s">
        <v>4205</v>
      </c>
      <c r="D2048" s="502" t="s">
        <v>20</v>
      </c>
      <c r="E2048" s="256" t="s">
        <v>23</v>
      </c>
      <c r="F2048" s="503">
        <v>1971</v>
      </c>
      <c r="G2048" s="139"/>
      <c r="H2048" s="152"/>
      <c r="I2048" s="505"/>
      <c r="J2048" s="139"/>
    </row>
    <row r="2049" spans="1:10" ht="13.5" customHeight="1" x14ac:dyDescent="0.2">
      <c r="A2049" s="504">
        <v>2242</v>
      </c>
      <c r="B2049" s="139" t="s">
        <v>1915</v>
      </c>
      <c r="C2049" s="501" t="s">
        <v>4205</v>
      </c>
      <c r="D2049" s="502" t="s">
        <v>20</v>
      </c>
      <c r="E2049" s="256" t="s">
        <v>23</v>
      </c>
      <c r="F2049" s="503">
        <v>1967</v>
      </c>
      <c r="G2049" s="139"/>
      <c r="H2049" s="152"/>
      <c r="I2049" s="505"/>
      <c r="J2049" s="139"/>
    </row>
    <row r="2050" spans="1:10" ht="13.5" customHeight="1" x14ac:dyDescent="0.2">
      <c r="A2050" s="504">
        <v>2243</v>
      </c>
      <c r="B2050" s="139" t="s">
        <v>1916</v>
      </c>
      <c r="C2050" s="501" t="s">
        <v>4205</v>
      </c>
      <c r="D2050" s="502" t="s">
        <v>20</v>
      </c>
      <c r="E2050" s="256" t="s">
        <v>4234</v>
      </c>
      <c r="F2050" s="503">
        <v>1948</v>
      </c>
      <c r="G2050" s="139"/>
      <c r="H2050" s="152"/>
      <c r="I2050" s="505"/>
      <c r="J2050" s="139"/>
    </row>
    <row r="2051" spans="1:10" ht="13.5" customHeight="1" x14ac:dyDescent="0.2">
      <c r="A2051" s="504">
        <v>2244</v>
      </c>
      <c r="B2051" s="139" t="s">
        <v>1917</v>
      </c>
      <c r="C2051" s="501" t="s">
        <v>4205</v>
      </c>
      <c r="D2051" s="502" t="s">
        <v>20</v>
      </c>
      <c r="E2051" s="256" t="s">
        <v>76</v>
      </c>
      <c r="F2051" s="503">
        <v>1981</v>
      </c>
      <c r="G2051" s="139"/>
      <c r="H2051" s="152"/>
      <c r="I2051" s="505"/>
      <c r="J2051" s="139"/>
    </row>
    <row r="2052" spans="1:10" ht="13.5" customHeight="1" x14ac:dyDescent="0.2">
      <c r="A2052" s="504">
        <v>2245</v>
      </c>
      <c r="B2052" s="139" t="s">
        <v>1918</v>
      </c>
      <c r="C2052" s="501" t="s">
        <v>4205</v>
      </c>
      <c r="D2052" s="502" t="s">
        <v>20</v>
      </c>
      <c r="E2052" s="256" t="s">
        <v>394</v>
      </c>
      <c r="F2052" s="503">
        <v>1981</v>
      </c>
      <c r="G2052" s="139"/>
      <c r="H2052" s="152"/>
      <c r="I2052" s="505"/>
      <c r="J2052" s="139"/>
    </row>
    <row r="2053" spans="1:10" ht="13.5" customHeight="1" x14ac:dyDescent="0.2">
      <c r="A2053" s="504">
        <v>2246</v>
      </c>
      <c r="B2053" s="139" t="s">
        <v>1919</v>
      </c>
      <c r="C2053" s="139" t="s">
        <v>357</v>
      </c>
      <c r="D2053" s="502" t="s">
        <v>20</v>
      </c>
      <c r="E2053" s="256" t="s">
        <v>76</v>
      </c>
      <c r="F2053" s="503">
        <v>1981</v>
      </c>
      <c r="G2053" s="139"/>
      <c r="H2053" s="152"/>
      <c r="I2053" s="505"/>
      <c r="J2053" s="139"/>
    </row>
    <row r="2054" spans="1:10" ht="13.5" customHeight="1" x14ac:dyDescent="0.2">
      <c r="A2054" s="504">
        <v>2247</v>
      </c>
      <c r="B2054" s="139" t="s">
        <v>1920</v>
      </c>
      <c r="C2054" s="501" t="s">
        <v>4205</v>
      </c>
      <c r="D2054" s="502" t="s">
        <v>20</v>
      </c>
      <c r="E2054" s="256" t="s">
        <v>394</v>
      </c>
      <c r="F2054" s="503">
        <v>1977</v>
      </c>
      <c r="G2054" s="139"/>
      <c r="H2054" s="152"/>
      <c r="I2054" s="505"/>
      <c r="J2054" s="139"/>
    </row>
    <row r="2055" spans="1:10" ht="13.5" customHeight="1" x14ac:dyDescent="0.2">
      <c r="A2055" s="504">
        <v>2248</v>
      </c>
      <c r="B2055" s="139" t="s">
        <v>1921</v>
      </c>
      <c r="C2055" s="501" t="s">
        <v>4205</v>
      </c>
      <c r="D2055" s="502" t="s">
        <v>20</v>
      </c>
      <c r="E2055" s="256" t="s">
        <v>33</v>
      </c>
      <c r="F2055" s="503">
        <v>1968</v>
      </c>
      <c r="G2055" s="139"/>
      <c r="H2055" s="152"/>
      <c r="I2055" s="505"/>
      <c r="J2055" s="139"/>
    </row>
    <row r="2056" spans="1:10" ht="13.5" customHeight="1" x14ac:dyDescent="0.2">
      <c r="A2056" s="504">
        <v>2250</v>
      </c>
      <c r="B2056" s="139" t="s">
        <v>1922</v>
      </c>
      <c r="C2056" s="501" t="s">
        <v>4205</v>
      </c>
      <c r="D2056" s="502" t="s">
        <v>20</v>
      </c>
      <c r="E2056" s="256" t="s">
        <v>21</v>
      </c>
      <c r="F2056" s="503">
        <v>1961</v>
      </c>
      <c r="G2056" s="139"/>
      <c r="H2056" s="152"/>
      <c r="I2056" s="505"/>
      <c r="J2056" s="139"/>
    </row>
    <row r="2057" spans="1:10" ht="13.5" customHeight="1" x14ac:dyDescent="0.2">
      <c r="A2057" s="504">
        <v>2251</v>
      </c>
      <c r="B2057" s="139" t="s">
        <v>1923</v>
      </c>
      <c r="C2057" s="501" t="s">
        <v>4205</v>
      </c>
      <c r="D2057" s="502" t="s">
        <v>20</v>
      </c>
      <c r="E2057" s="256" t="s">
        <v>4234</v>
      </c>
      <c r="F2057" s="503">
        <v>1951</v>
      </c>
      <c r="G2057" s="139"/>
      <c r="H2057" s="152"/>
      <c r="I2057" s="505"/>
      <c r="J2057" s="139"/>
    </row>
    <row r="2058" spans="1:10" ht="13.5" customHeight="1" x14ac:dyDescent="0.2">
      <c r="A2058" s="504">
        <v>2253</v>
      </c>
      <c r="B2058" s="139" t="s">
        <v>1924</v>
      </c>
      <c r="C2058" s="501" t="s">
        <v>4205</v>
      </c>
      <c r="D2058" s="502" t="s">
        <v>20</v>
      </c>
      <c r="E2058" s="256" t="s">
        <v>4234</v>
      </c>
      <c r="F2058" s="503">
        <v>1951</v>
      </c>
      <c r="G2058" s="139"/>
      <c r="H2058" s="152"/>
      <c r="I2058" s="505"/>
      <c r="J2058" s="139"/>
    </row>
    <row r="2059" spans="1:10" ht="13.5" customHeight="1" x14ac:dyDescent="0.2">
      <c r="A2059" s="504">
        <v>2254</v>
      </c>
      <c r="B2059" s="139" t="s">
        <v>1925</v>
      </c>
      <c r="C2059" s="501" t="s">
        <v>4205</v>
      </c>
      <c r="D2059" s="502" t="s">
        <v>20</v>
      </c>
      <c r="E2059" s="256" t="s">
        <v>76</v>
      </c>
      <c r="F2059" s="503">
        <v>1983</v>
      </c>
      <c r="G2059" s="139"/>
      <c r="H2059" s="152"/>
      <c r="I2059" s="505"/>
      <c r="J2059" s="139"/>
    </row>
    <row r="2060" spans="1:10" ht="13.5" customHeight="1" x14ac:dyDescent="0.2">
      <c r="A2060" s="504">
        <v>2255</v>
      </c>
      <c r="B2060" s="139" t="s">
        <v>1926</v>
      </c>
      <c r="C2060" s="501" t="s">
        <v>4205</v>
      </c>
      <c r="D2060" s="502" t="s">
        <v>20</v>
      </c>
      <c r="E2060" s="256" t="s">
        <v>33</v>
      </c>
      <c r="F2060" s="503">
        <v>1974</v>
      </c>
      <c r="G2060" s="139"/>
      <c r="H2060" s="152"/>
      <c r="I2060" s="505"/>
      <c r="J2060" s="139"/>
    </row>
    <row r="2061" spans="1:10" ht="13.5" customHeight="1" x14ac:dyDescent="0.2">
      <c r="A2061" s="504">
        <v>2256</v>
      </c>
      <c r="B2061" s="139" t="s">
        <v>1927</v>
      </c>
      <c r="C2061" s="501" t="s">
        <v>4205</v>
      </c>
      <c r="D2061" s="502" t="s">
        <v>20</v>
      </c>
      <c r="E2061" s="256" t="s">
        <v>4234</v>
      </c>
      <c r="F2061" s="503">
        <v>1957</v>
      </c>
      <c r="G2061" s="139"/>
      <c r="H2061" s="152"/>
      <c r="I2061" s="505"/>
      <c r="J2061" s="139"/>
    </row>
    <row r="2062" spans="1:10" ht="13.5" customHeight="1" x14ac:dyDescent="0.2">
      <c r="A2062" s="504">
        <v>2257</v>
      </c>
      <c r="B2062" s="139" t="s">
        <v>1928</v>
      </c>
      <c r="C2062" s="501" t="s">
        <v>4205</v>
      </c>
      <c r="D2062" s="502" t="s">
        <v>20</v>
      </c>
      <c r="E2062" s="256" t="s">
        <v>394</v>
      </c>
      <c r="F2062" s="503">
        <v>1985</v>
      </c>
      <c r="G2062" s="139"/>
      <c r="H2062" s="152"/>
      <c r="I2062" s="505"/>
      <c r="J2062" s="139"/>
    </row>
    <row r="2063" spans="1:10" ht="13.5" customHeight="1" x14ac:dyDescent="0.2">
      <c r="A2063" s="504">
        <v>2258</v>
      </c>
      <c r="B2063" s="139" t="s">
        <v>1929</v>
      </c>
      <c r="C2063" s="501" t="s">
        <v>4205</v>
      </c>
      <c r="D2063" s="502" t="s">
        <v>20</v>
      </c>
      <c r="E2063" s="256" t="s">
        <v>76</v>
      </c>
      <c r="F2063" s="503">
        <v>1982</v>
      </c>
      <c r="G2063" s="139"/>
      <c r="H2063" s="152"/>
      <c r="I2063" s="505"/>
      <c r="J2063" s="139"/>
    </row>
    <row r="2064" spans="1:10" ht="13.5" customHeight="1" x14ac:dyDescent="0.2">
      <c r="A2064" s="504">
        <v>2259</v>
      </c>
      <c r="B2064" s="139" t="s">
        <v>1930</v>
      </c>
      <c r="C2064" s="501" t="s">
        <v>4205</v>
      </c>
      <c r="D2064" s="502" t="s">
        <v>20</v>
      </c>
      <c r="E2064" s="256" t="s">
        <v>394</v>
      </c>
      <c r="F2064" s="503">
        <v>1984</v>
      </c>
      <c r="G2064" s="139"/>
      <c r="H2064" s="152"/>
      <c r="I2064" s="505"/>
      <c r="J2064" s="139"/>
    </row>
    <row r="2065" spans="1:10" ht="13.5" customHeight="1" x14ac:dyDescent="0.2">
      <c r="A2065" s="504">
        <v>2260</v>
      </c>
      <c r="B2065" s="139" t="s">
        <v>1931</v>
      </c>
      <c r="C2065" s="501" t="s">
        <v>4205</v>
      </c>
      <c r="D2065" s="502" t="s">
        <v>20</v>
      </c>
      <c r="E2065" s="256" t="s">
        <v>76</v>
      </c>
      <c r="F2065" s="503">
        <v>1984</v>
      </c>
      <c r="G2065" s="139"/>
      <c r="H2065" s="152"/>
      <c r="I2065" s="505"/>
      <c r="J2065" s="139"/>
    </row>
    <row r="2066" spans="1:10" ht="13.5" customHeight="1" x14ac:dyDescent="0.2">
      <c r="A2066" s="504">
        <v>2261</v>
      </c>
      <c r="B2066" s="139" t="s">
        <v>1932</v>
      </c>
      <c r="C2066" s="501" t="s">
        <v>4205</v>
      </c>
      <c r="D2066" s="502" t="s">
        <v>20</v>
      </c>
      <c r="E2066" s="256" t="s">
        <v>76</v>
      </c>
      <c r="F2066" s="503">
        <v>1985</v>
      </c>
      <c r="G2066" s="139"/>
      <c r="H2066" s="152"/>
      <c r="I2066" s="505"/>
      <c r="J2066" s="139"/>
    </row>
    <row r="2067" spans="1:10" ht="13.5" customHeight="1" x14ac:dyDescent="0.2">
      <c r="A2067" s="504">
        <v>2262</v>
      </c>
      <c r="B2067" s="139" t="s">
        <v>1933</v>
      </c>
      <c r="C2067" s="501" t="s">
        <v>4205</v>
      </c>
      <c r="D2067" s="502" t="s">
        <v>20</v>
      </c>
      <c r="E2067" s="256" t="s">
        <v>76</v>
      </c>
      <c r="F2067" s="503">
        <v>1986</v>
      </c>
      <c r="G2067" s="139"/>
      <c r="H2067" s="152"/>
      <c r="I2067" s="505"/>
      <c r="J2067" s="139"/>
    </row>
    <row r="2068" spans="1:10" ht="13.5" customHeight="1" x14ac:dyDescent="0.2">
      <c r="A2068" s="504">
        <v>2263</v>
      </c>
      <c r="B2068" s="139" t="s">
        <v>3554</v>
      </c>
      <c r="C2068" s="501" t="s">
        <v>4205</v>
      </c>
      <c r="D2068" s="502" t="s">
        <v>20</v>
      </c>
      <c r="E2068" s="256" t="s">
        <v>76</v>
      </c>
      <c r="F2068" s="503">
        <v>1987</v>
      </c>
      <c r="G2068" s="139"/>
      <c r="H2068" s="152"/>
      <c r="I2068" s="505"/>
      <c r="J2068" s="139"/>
    </row>
    <row r="2069" spans="1:10" ht="13.5" customHeight="1" x14ac:dyDescent="0.2">
      <c r="A2069" s="504">
        <v>2264</v>
      </c>
      <c r="B2069" s="139" t="s">
        <v>1934</v>
      </c>
      <c r="C2069" s="501" t="s">
        <v>4205</v>
      </c>
      <c r="D2069" s="502" t="s">
        <v>20</v>
      </c>
      <c r="E2069" s="256" t="s">
        <v>76</v>
      </c>
      <c r="F2069" s="503">
        <v>1990</v>
      </c>
      <c r="G2069" s="139"/>
      <c r="H2069" s="152"/>
      <c r="I2069" s="505"/>
      <c r="J2069" s="139"/>
    </row>
    <row r="2070" spans="1:10" ht="13.5" customHeight="1" x14ac:dyDescent="0.2">
      <c r="A2070" s="504">
        <v>2265</v>
      </c>
      <c r="B2070" s="139" t="s">
        <v>1935</v>
      </c>
      <c r="C2070" s="501" t="s">
        <v>4205</v>
      </c>
      <c r="D2070" s="502" t="s">
        <v>20</v>
      </c>
      <c r="E2070" s="256" t="s">
        <v>4234</v>
      </c>
      <c r="F2070" s="503">
        <v>1961</v>
      </c>
      <c r="G2070" s="139"/>
      <c r="H2070" s="152"/>
      <c r="I2070" s="505"/>
      <c r="J2070" s="139"/>
    </row>
    <row r="2071" spans="1:10" ht="13.5" customHeight="1" x14ac:dyDescent="0.2">
      <c r="A2071" s="504">
        <v>2266</v>
      </c>
      <c r="B2071" s="139" t="s">
        <v>1936</v>
      </c>
      <c r="C2071" s="501" t="s">
        <v>4205</v>
      </c>
      <c r="D2071" s="502" t="s">
        <v>20</v>
      </c>
      <c r="E2071" s="256" t="s">
        <v>76</v>
      </c>
      <c r="F2071" s="503">
        <v>1984</v>
      </c>
      <c r="G2071" s="139"/>
      <c r="H2071" s="152"/>
      <c r="I2071" s="505"/>
      <c r="J2071" s="139"/>
    </row>
    <row r="2072" spans="1:10" ht="13.5" customHeight="1" x14ac:dyDescent="0.2">
      <c r="A2072" s="504">
        <v>2267</v>
      </c>
      <c r="B2072" s="139" t="s">
        <v>1937</v>
      </c>
      <c r="C2072" s="501" t="s">
        <v>4205</v>
      </c>
      <c r="D2072" s="502" t="s">
        <v>20</v>
      </c>
      <c r="E2072" s="256" t="s">
        <v>76</v>
      </c>
      <c r="F2072" s="503">
        <v>1981</v>
      </c>
      <c r="G2072" s="139"/>
      <c r="H2072" s="152"/>
      <c r="I2072" s="505"/>
      <c r="J2072" s="139"/>
    </row>
    <row r="2073" spans="1:10" ht="13.5" customHeight="1" x14ac:dyDescent="0.2">
      <c r="A2073" s="504">
        <v>2268</v>
      </c>
      <c r="B2073" s="139" t="s">
        <v>1938</v>
      </c>
      <c r="C2073" s="501" t="s">
        <v>4205</v>
      </c>
      <c r="D2073" s="502" t="s">
        <v>20</v>
      </c>
      <c r="E2073" s="256" t="s">
        <v>76</v>
      </c>
      <c r="F2073" s="503">
        <v>1982</v>
      </c>
      <c r="G2073" s="139"/>
      <c r="H2073" s="152"/>
      <c r="I2073" s="505"/>
      <c r="J2073" s="139"/>
    </row>
    <row r="2074" spans="1:10" ht="13.5" customHeight="1" x14ac:dyDescent="0.2">
      <c r="A2074" s="504">
        <v>2269</v>
      </c>
      <c r="B2074" s="139" t="s">
        <v>1939</v>
      </c>
      <c r="C2074" s="501" t="s">
        <v>4205</v>
      </c>
      <c r="D2074" s="502" t="s">
        <v>20</v>
      </c>
      <c r="E2074" s="256" t="s">
        <v>76</v>
      </c>
      <c r="F2074" s="503">
        <v>1985</v>
      </c>
      <c r="G2074" s="139"/>
      <c r="H2074" s="152"/>
      <c r="I2074" s="505"/>
      <c r="J2074" s="139"/>
    </row>
    <row r="2075" spans="1:10" ht="13.5" customHeight="1" x14ac:dyDescent="0.2">
      <c r="A2075" s="504">
        <v>2270</v>
      </c>
      <c r="B2075" s="139" t="s">
        <v>1940</v>
      </c>
      <c r="C2075" s="501" t="s">
        <v>4205</v>
      </c>
      <c r="D2075" s="502" t="s">
        <v>20</v>
      </c>
      <c r="E2075" s="256" t="s">
        <v>76</v>
      </c>
      <c r="F2075" s="503">
        <v>1985</v>
      </c>
      <c r="G2075" s="139"/>
      <c r="H2075" s="152"/>
      <c r="I2075" s="505"/>
      <c r="J2075" s="139"/>
    </row>
    <row r="2076" spans="1:10" ht="13.5" customHeight="1" x14ac:dyDescent="0.2">
      <c r="A2076" s="504">
        <v>2271</v>
      </c>
      <c r="B2076" s="139" t="s">
        <v>1941</v>
      </c>
      <c r="C2076" s="501" t="s">
        <v>4205</v>
      </c>
      <c r="D2076" s="502" t="s">
        <v>20</v>
      </c>
      <c r="E2076" s="256" t="s">
        <v>394</v>
      </c>
      <c r="F2076" s="503">
        <v>1982</v>
      </c>
      <c r="G2076" s="139"/>
      <c r="H2076" s="152"/>
      <c r="I2076" s="505"/>
      <c r="J2076" s="139"/>
    </row>
    <row r="2077" spans="1:10" ht="13.5" customHeight="1" x14ac:dyDescent="0.2">
      <c r="A2077" s="504">
        <v>2272</v>
      </c>
      <c r="B2077" s="139" t="s">
        <v>1942</v>
      </c>
      <c r="C2077" s="501" t="s">
        <v>4205</v>
      </c>
      <c r="D2077" s="502" t="s">
        <v>20</v>
      </c>
      <c r="E2077" s="256" t="s">
        <v>394</v>
      </c>
      <c r="F2077" s="503">
        <v>1980</v>
      </c>
      <c r="G2077" s="139"/>
      <c r="H2077" s="152"/>
      <c r="I2077" s="505"/>
      <c r="J2077" s="139"/>
    </row>
    <row r="2078" spans="1:10" ht="13.5" customHeight="1" x14ac:dyDescent="0.2">
      <c r="A2078" s="504">
        <v>2273</v>
      </c>
      <c r="B2078" s="139" t="s">
        <v>1943</v>
      </c>
      <c r="C2078" s="501" t="s">
        <v>4205</v>
      </c>
      <c r="D2078" s="502" t="s">
        <v>20</v>
      </c>
      <c r="E2078" s="256" t="s">
        <v>4234</v>
      </c>
      <c r="F2078" s="503">
        <v>1947</v>
      </c>
      <c r="G2078" s="139"/>
      <c r="H2078" s="152"/>
      <c r="I2078" s="505"/>
      <c r="J2078" s="139"/>
    </row>
    <row r="2079" spans="1:10" ht="13.5" customHeight="1" x14ac:dyDescent="0.2">
      <c r="A2079" s="504">
        <v>2274</v>
      </c>
      <c r="B2079" s="139" t="s">
        <v>1944</v>
      </c>
      <c r="C2079" s="501" t="s">
        <v>4205</v>
      </c>
      <c r="D2079" s="502" t="s">
        <v>20</v>
      </c>
      <c r="E2079" s="256" t="s">
        <v>76</v>
      </c>
      <c r="F2079" s="503">
        <v>1984</v>
      </c>
      <c r="G2079" s="139"/>
      <c r="H2079" s="152"/>
      <c r="I2079" s="505"/>
      <c r="J2079" s="139"/>
    </row>
    <row r="2080" spans="1:10" ht="13.5" customHeight="1" x14ac:dyDescent="0.2">
      <c r="A2080" s="504">
        <v>2275</v>
      </c>
      <c r="B2080" s="139" t="s">
        <v>1945</v>
      </c>
      <c r="C2080" s="501" t="s">
        <v>4205</v>
      </c>
      <c r="D2080" s="502" t="s">
        <v>20</v>
      </c>
      <c r="E2080" s="256" t="s">
        <v>76</v>
      </c>
      <c r="F2080" s="503">
        <v>1984</v>
      </c>
      <c r="G2080" s="139"/>
      <c r="H2080" s="152"/>
      <c r="I2080" s="505"/>
      <c r="J2080" s="139"/>
    </row>
    <row r="2081" spans="1:10" ht="13.5" customHeight="1" x14ac:dyDescent="0.2">
      <c r="A2081" s="504">
        <v>2276</v>
      </c>
      <c r="B2081" s="139" t="s">
        <v>1946</v>
      </c>
      <c r="C2081" s="501" t="s">
        <v>4205</v>
      </c>
      <c r="D2081" s="502" t="s">
        <v>20</v>
      </c>
      <c r="E2081" s="256" t="s">
        <v>76</v>
      </c>
      <c r="F2081" s="503">
        <v>1987</v>
      </c>
      <c r="G2081" s="139"/>
      <c r="H2081" s="152"/>
      <c r="I2081" s="505"/>
      <c r="J2081" s="139"/>
    </row>
    <row r="2082" spans="1:10" ht="13.5" customHeight="1" x14ac:dyDescent="0.2">
      <c r="A2082" s="504">
        <v>2277</v>
      </c>
      <c r="B2082" s="139" t="s">
        <v>1947</v>
      </c>
      <c r="C2082" s="501" t="s">
        <v>4205</v>
      </c>
      <c r="D2082" s="502" t="s">
        <v>20</v>
      </c>
      <c r="E2082" s="256" t="s">
        <v>76</v>
      </c>
      <c r="F2082" s="503">
        <v>1980</v>
      </c>
      <c r="G2082" s="139"/>
      <c r="H2082" s="152"/>
      <c r="I2082" s="505"/>
      <c r="J2082" s="139"/>
    </row>
    <row r="2083" spans="1:10" ht="13.5" customHeight="1" x14ac:dyDescent="0.2">
      <c r="A2083" s="504">
        <v>2278</v>
      </c>
      <c r="B2083" s="139" t="s">
        <v>1948</v>
      </c>
      <c r="C2083" s="501" t="s">
        <v>4205</v>
      </c>
      <c r="D2083" s="502" t="s">
        <v>20</v>
      </c>
      <c r="E2083" s="256" t="s">
        <v>394</v>
      </c>
      <c r="F2083" s="503">
        <v>1981</v>
      </c>
      <c r="G2083" s="139"/>
      <c r="H2083" s="152"/>
      <c r="I2083" s="505"/>
      <c r="J2083" s="139"/>
    </row>
    <row r="2084" spans="1:10" ht="13.5" customHeight="1" x14ac:dyDescent="0.2">
      <c r="A2084" s="504">
        <v>2279</v>
      </c>
      <c r="B2084" s="139" t="s">
        <v>1949</v>
      </c>
      <c r="C2084" s="501" t="s">
        <v>4205</v>
      </c>
      <c r="D2084" s="502" t="s">
        <v>20</v>
      </c>
      <c r="E2084" s="256" t="s">
        <v>76</v>
      </c>
      <c r="F2084" s="503">
        <v>1984</v>
      </c>
      <c r="G2084" s="139"/>
      <c r="H2084" s="152"/>
      <c r="I2084" s="505"/>
      <c r="J2084" s="139"/>
    </row>
    <row r="2085" spans="1:10" ht="13.5" customHeight="1" x14ac:dyDescent="0.2">
      <c r="A2085" s="504">
        <v>2280</v>
      </c>
      <c r="B2085" s="139" t="s">
        <v>1950</v>
      </c>
      <c r="C2085" s="501" t="s">
        <v>4205</v>
      </c>
      <c r="D2085" s="502" t="s">
        <v>20</v>
      </c>
      <c r="E2085" s="256" t="s">
        <v>76</v>
      </c>
      <c r="F2085" s="503">
        <v>1984</v>
      </c>
      <c r="G2085" s="139"/>
      <c r="H2085" s="152"/>
      <c r="I2085" s="505"/>
      <c r="J2085" s="139"/>
    </row>
    <row r="2086" spans="1:10" ht="13.5" customHeight="1" x14ac:dyDescent="0.2">
      <c r="A2086" s="504">
        <v>2282</v>
      </c>
      <c r="B2086" s="139" t="s">
        <v>1951</v>
      </c>
      <c r="C2086" s="501" t="s">
        <v>4205</v>
      </c>
      <c r="D2086" s="502" t="s">
        <v>20</v>
      </c>
      <c r="E2086" s="256" t="s">
        <v>76</v>
      </c>
      <c r="F2086" s="503">
        <v>1985</v>
      </c>
      <c r="G2086" s="139"/>
      <c r="H2086" s="152"/>
      <c r="I2086" s="505"/>
      <c r="J2086" s="139"/>
    </row>
    <row r="2087" spans="1:10" ht="13.5" customHeight="1" x14ac:dyDescent="0.2">
      <c r="A2087" s="504">
        <v>2283</v>
      </c>
      <c r="B2087" s="139" t="s">
        <v>1952</v>
      </c>
      <c r="C2087" s="501" t="s">
        <v>4205</v>
      </c>
      <c r="D2087" s="502" t="s">
        <v>20</v>
      </c>
      <c r="E2087" s="256" t="s">
        <v>394</v>
      </c>
      <c r="F2087" s="503">
        <v>1984</v>
      </c>
      <c r="G2087" s="139"/>
      <c r="H2087" s="152"/>
      <c r="I2087" s="505"/>
      <c r="J2087" s="139"/>
    </row>
    <row r="2088" spans="1:10" ht="13.5" customHeight="1" x14ac:dyDescent="0.2">
      <c r="A2088" s="504">
        <v>2284</v>
      </c>
      <c r="B2088" s="139" t="s">
        <v>1953</v>
      </c>
      <c r="C2088" s="501" t="s">
        <v>4205</v>
      </c>
      <c r="D2088" s="502" t="s">
        <v>20</v>
      </c>
      <c r="E2088" s="256" t="s">
        <v>76</v>
      </c>
      <c r="F2088" s="503">
        <v>1984</v>
      </c>
      <c r="G2088" s="139"/>
      <c r="H2088" s="152"/>
      <c r="I2088" s="505"/>
      <c r="J2088" s="139"/>
    </row>
    <row r="2089" spans="1:10" ht="13.5" customHeight="1" x14ac:dyDescent="0.2">
      <c r="A2089" s="504">
        <v>2285</v>
      </c>
      <c r="B2089" s="139" t="s">
        <v>1954</v>
      </c>
      <c r="C2089" s="501" t="s">
        <v>4205</v>
      </c>
      <c r="D2089" s="502" t="s">
        <v>20</v>
      </c>
      <c r="E2089" s="256" t="s">
        <v>394</v>
      </c>
      <c r="F2089" s="503">
        <v>1984</v>
      </c>
      <c r="G2089" s="139"/>
      <c r="H2089" s="152"/>
      <c r="I2089" s="505"/>
      <c r="J2089" s="139"/>
    </row>
    <row r="2090" spans="1:10" ht="13.5" customHeight="1" x14ac:dyDescent="0.2">
      <c r="A2090" s="504">
        <v>2286</v>
      </c>
      <c r="B2090" s="139" t="s">
        <v>1955</v>
      </c>
      <c r="C2090" s="501" t="s">
        <v>4205</v>
      </c>
      <c r="D2090" s="502" t="s">
        <v>20</v>
      </c>
      <c r="E2090" s="256" t="s">
        <v>76</v>
      </c>
      <c r="F2090" s="503">
        <v>1985</v>
      </c>
      <c r="G2090" s="139"/>
      <c r="H2090" s="152"/>
      <c r="I2090" s="505"/>
      <c r="J2090" s="139"/>
    </row>
    <row r="2091" spans="1:10" ht="13.5" customHeight="1" x14ac:dyDescent="0.2">
      <c r="A2091" s="504">
        <v>2287</v>
      </c>
      <c r="B2091" s="139" t="s">
        <v>1956</v>
      </c>
      <c r="C2091" s="501" t="s">
        <v>4205</v>
      </c>
      <c r="D2091" s="502" t="s">
        <v>20</v>
      </c>
      <c r="E2091" s="256" t="s">
        <v>394</v>
      </c>
      <c r="F2091" s="503">
        <v>1980</v>
      </c>
      <c r="G2091" s="139"/>
      <c r="H2091" s="152"/>
      <c r="I2091" s="505"/>
      <c r="J2091" s="139"/>
    </row>
    <row r="2092" spans="1:10" ht="13.5" customHeight="1" x14ac:dyDescent="0.2">
      <c r="A2092" s="504">
        <v>2288</v>
      </c>
      <c r="B2092" s="139" t="s">
        <v>1957</v>
      </c>
      <c r="C2092" s="501" t="s">
        <v>4205</v>
      </c>
      <c r="D2092" s="502" t="s">
        <v>20</v>
      </c>
      <c r="E2092" s="256" t="s">
        <v>76</v>
      </c>
      <c r="F2092" s="503">
        <v>1982</v>
      </c>
      <c r="G2092" s="139"/>
      <c r="H2092" s="152"/>
      <c r="I2092" s="505"/>
      <c r="J2092" s="139"/>
    </row>
    <row r="2093" spans="1:10" ht="13.5" customHeight="1" x14ac:dyDescent="0.2">
      <c r="A2093" s="504">
        <v>2289</v>
      </c>
      <c r="B2093" s="139" t="s">
        <v>1958</v>
      </c>
      <c r="C2093" s="501" t="s">
        <v>4205</v>
      </c>
      <c r="D2093" s="502" t="s">
        <v>20</v>
      </c>
      <c r="E2093" s="256" t="s">
        <v>76</v>
      </c>
      <c r="F2093" s="503">
        <v>1985</v>
      </c>
      <c r="G2093" s="139"/>
      <c r="H2093" s="152"/>
      <c r="I2093" s="505"/>
      <c r="J2093" s="139"/>
    </row>
    <row r="2094" spans="1:10" ht="13.5" customHeight="1" x14ac:dyDescent="0.2">
      <c r="A2094" s="504">
        <v>2290</v>
      </c>
      <c r="B2094" s="139" t="s">
        <v>1959</v>
      </c>
      <c r="C2094" s="501" t="s">
        <v>4205</v>
      </c>
      <c r="D2094" s="502" t="s">
        <v>20</v>
      </c>
      <c r="E2094" s="256" t="s">
        <v>76</v>
      </c>
      <c r="F2094" s="503">
        <v>1981</v>
      </c>
      <c r="G2094" s="139"/>
      <c r="H2094" s="152"/>
      <c r="I2094" s="505"/>
      <c r="J2094" s="139"/>
    </row>
    <row r="2095" spans="1:10" ht="13.5" customHeight="1" x14ac:dyDescent="0.2">
      <c r="A2095" s="504">
        <v>2291</v>
      </c>
      <c r="B2095" s="139" t="s">
        <v>1960</v>
      </c>
      <c r="C2095" s="501" t="s">
        <v>4205</v>
      </c>
      <c r="D2095" s="502" t="s">
        <v>20</v>
      </c>
      <c r="E2095" s="256" t="s">
        <v>76</v>
      </c>
      <c r="F2095" s="503">
        <v>1981</v>
      </c>
      <c r="G2095" s="139"/>
      <c r="H2095" s="152"/>
      <c r="I2095" s="505"/>
      <c r="J2095" s="139"/>
    </row>
    <row r="2096" spans="1:10" ht="13.5" customHeight="1" x14ac:dyDescent="0.2">
      <c r="A2096" s="504">
        <v>2292</v>
      </c>
      <c r="B2096" s="139" t="s">
        <v>1961</v>
      </c>
      <c r="C2096" s="501" t="s">
        <v>4205</v>
      </c>
      <c r="D2096" s="502" t="s">
        <v>20</v>
      </c>
      <c r="E2096" s="256" t="s">
        <v>33</v>
      </c>
      <c r="F2096" s="503">
        <v>1965</v>
      </c>
      <c r="G2096" s="139"/>
      <c r="H2096" s="152"/>
      <c r="I2096" s="505"/>
      <c r="J2096" s="139"/>
    </row>
    <row r="2097" spans="1:10" ht="13.5" customHeight="1" x14ac:dyDescent="0.2">
      <c r="A2097" s="504">
        <v>2293</v>
      </c>
      <c r="B2097" s="139" t="s">
        <v>1962</v>
      </c>
      <c r="C2097" s="501" t="s">
        <v>4205</v>
      </c>
      <c r="D2097" s="502" t="s">
        <v>20</v>
      </c>
      <c r="E2097" s="256" t="s">
        <v>23</v>
      </c>
      <c r="F2097" s="503">
        <v>1964</v>
      </c>
      <c r="G2097" s="139"/>
      <c r="H2097" s="152"/>
      <c r="I2097" s="505"/>
      <c r="J2097" s="139"/>
    </row>
    <row r="2098" spans="1:10" ht="13.5" customHeight="1" x14ac:dyDescent="0.2">
      <c r="A2098" s="504">
        <v>2294</v>
      </c>
      <c r="B2098" s="139" t="s">
        <v>1963</v>
      </c>
      <c r="C2098" s="501" t="s">
        <v>4205</v>
      </c>
      <c r="D2098" s="502" t="s">
        <v>20</v>
      </c>
      <c r="E2098" s="256" t="s">
        <v>76</v>
      </c>
      <c r="F2098" s="503">
        <v>1982</v>
      </c>
      <c r="G2098" s="139"/>
      <c r="H2098" s="152"/>
      <c r="I2098" s="505"/>
      <c r="J2098" s="139"/>
    </row>
    <row r="2099" spans="1:10" ht="13.5" customHeight="1" x14ac:dyDescent="0.2">
      <c r="A2099" s="504">
        <v>2295</v>
      </c>
      <c r="B2099" s="139" t="s">
        <v>1964</v>
      </c>
      <c r="C2099" s="501" t="s">
        <v>4205</v>
      </c>
      <c r="D2099" s="502" t="s">
        <v>20</v>
      </c>
      <c r="E2099" s="256" t="s">
        <v>76</v>
      </c>
      <c r="F2099" s="503">
        <v>1981</v>
      </c>
      <c r="G2099" s="139"/>
      <c r="H2099" s="152"/>
      <c r="I2099" s="505"/>
      <c r="J2099" s="139"/>
    </row>
    <row r="2100" spans="1:10" ht="13.5" customHeight="1" x14ac:dyDescent="0.2">
      <c r="A2100" s="504">
        <v>2296</v>
      </c>
      <c r="B2100" s="139" t="s">
        <v>1965</v>
      </c>
      <c r="C2100" s="501" t="s">
        <v>4205</v>
      </c>
      <c r="D2100" s="502" t="s">
        <v>20</v>
      </c>
      <c r="E2100" s="256" t="s">
        <v>394</v>
      </c>
      <c r="F2100" s="503">
        <v>1991</v>
      </c>
      <c r="G2100" s="139"/>
      <c r="H2100" s="152"/>
      <c r="I2100" s="505"/>
      <c r="J2100" s="139"/>
    </row>
    <row r="2101" spans="1:10" ht="13.5" customHeight="1" x14ac:dyDescent="0.2">
      <c r="A2101" s="504">
        <v>2297</v>
      </c>
      <c r="B2101" s="139" t="s">
        <v>1966</v>
      </c>
      <c r="C2101" s="501" t="s">
        <v>4205</v>
      </c>
      <c r="D2101" s="502" t="s">
        <v>20</v>
      </c>
      <c r="E2101" s="256" t="s">
        <v>394</v>
      </c>
      <c r="F2101" s="503">
        <v>1981</v>
      </c>
      <c r="G2101" s="139"/>
      <c r="H2101" s="152"/>
      <c r="I2101" s="505"/>
      <c r="J2101" s="139"/>
    </row>
    <row r="2102" spans="1:10" ht="13.5" customHeight="1" x14ac:dyDescent="0.2">
      <c r="A2102" s="504">
        <v>2298</v>
      </c>
      <c r="B2102" s="139" t="s">
        <v>1967</v>
      </c>
      <c r="C2102" s="139" t="s">
        <v>3550</v>
      </c>
      <c r="D2102" s="502" t="s">
        <v>20</v>
      </c>
      <c r="E2102" s="256" t="s">
        <v>394</v>
      </c>
      <c r="F2102" s="503">
        <v>1980</v>
      </c>
      <c r="G2102" s="139"/>
      <c r="H2102" s="152"/>
      <c r="I2102" s="505">
        <v>1</v>
      </c>
      <c r="J2102" s="139"/>
    </row>
    <row r="2103" spans="1:10" ht="13.5" customHeight="1" x14ac:dyDescent="0.2">
      <c r="A2103" s="504">
        <v>2299</v>
      </c>
      <c r="B2103" s="139" t="s">
        <v>1968</v>
      </c>
      <c r="C2103" s="501" t="s">
        <v>4205</v>
      </c>
      <c r="D2103" s="502" t="s">
        <v>20</v>
      </c>
      <c r="E2103" s="256" t="s">
        <v>394</v>
      </c>
      <c r="F2103" s="503">
        <v>1980</v>
      </c>
      <c r="G2103" s="139"/>
      <c r="H2103" s="152"/>
      <c r="I2103" s="505"/>
      <c r="J2103" s="139"/>
    </row>
    <row r="2104" spans="1:10" ht="13.5" customHeight="1" x14ac:dyDescent="0.2">
      <c r="A2104" s="504">
        <v>2300</v>
      </c>
      <c r="B2104" s="139" t="s">
        <v>1969</v>
      </c>
      <c r="C2104" s="501" t="s">
        <v>4205</v>
      </c>
      <c r="D2104" s="502" t="s">
        <v>20</v>
      </c>
      <c r="E2104" s="256" t="s">
        <v>394</v>
      </c>
      <c r="F2104" s="503">
        <v>1979</v>
      </c>
      <c r="G2104" s="139"/>
      <c r="H2104" s="152"/>
      <c r="I2104" s="505"/>
      <c r="J2104" s="139"/>
    </row>
    <row r="2105" spans="1:10" ht="13.5" customHeight="1" x14ac:dyDescent="0.2">
      <c r="A2105" s="504">
        <v>2301</v>
      </c>
      <c r="B2105" s="139" t="s">
        <v>1970</v>
      </c>
      <c r="C2105" s="501" t="s">
        <v>4205</v>
      </c>
      <c r="D2105" s="502" t="s">
        <v>20</v>
      </c>
      <c r="E2105" s="256" t="s">
        <v>23</v>
      </c>
      <c r="F2105" s="503">
        <v>1972</v>
      </c>
      <c r="G2105" s="139"/>
      <c r="H2105" s="152"/>
      <c r="I2105" s="505"/>
      <c r="J2105" s="139"/>
    </row>
    <row r="2106" spans="1:10" ht="13.5" customHeight="1" x14ac:dyDescent="0.2">
      <c r="A2106" s="504">
        <v>2302</v>
      </c>
      <c r="B2106" s="139" t="s">
        <v>1971</v>
      </c>
      <c r="C2106" s="501" t="s">
        <v>4205</v>
      </c>
      <c r="D2106" s="502" t="s">
        <v>20</v>
      </c>
      <c r="E2106" s="256" t="s">
        <v>76</v>
      </c>
      <c r="F2106" s="503">
        <v>1987</v>
      </c>
      <c r="G2106" s="139"/>
      <c r="H2106" s="152"/>
      <c r="I2106" s="505"/>
      <c r="J2106" s="139"/>
    </row>
    <row r="2107" spans="1:10" ht="13.5" customHeight="1" x14ac:dyDescent="0.2">
      <c r="A2107" s="504">
        <v>2303</v>
      </c>
      <c r="B2107" s="139" t="s">
        <v>1972</v>
      </c>
      <c r="C2107" s="501" t="s">
        <v>4205</v>
      </c>
      <c r="D2107" s="502" t="s">
        <v>20</v>
      </c>
      <c r="E2107" s="256" t="s">
        <v>76</v>
      </c>
      <c r="F2107" s="503">
        <v>1977</v>
      </c>
      <c r="G2107" s="139"/>
      <c r="H2107" s="152"/>
      <c r="I2107" s="505"/>
      <c r="J2107" s="139"/>
    </row>
    <row r="2108" spans="1:10" ht="13.5" customHeight="1" x14ac:dyDescent="0.2">
      <c r="A2108" s="504">
        <v>2304</v>
      </c>
      <c r="B2108" s="139" t="s">
        <v>1973</v>
      </c>
      <c r="C2108" s="501" t="s">
        <v>4205</v>
      </c>
      <c r="D2108" s="502" t="s">
        <v>20</v>
      </c>
      <c r="E2108" s="256" t="s">
        <v>76</v>
      </c>
      <c r="F2108" s="503">
        <v>1990</v>
      </c>
      <c r="G2108" s="139"/>
      <c r="H2108" s="152"/>
      <c r="I2108" s="505"/>
      <c r="J2108" s="139"/>
    </row>
    <row r="2109" spans="1:10" ht="13.5" customHeight="1" x14ac:dyDescent="0.2">
      <c r="A2109" s="504">
        <v>2305</v>
      </c>
      <c r="B2109" s="139" t="s">
        <v>1974</v>
      </c>
      <c r="C2109" s="501" t="s">
        <v>4205</v>
      </c>
      <c r="D2109" s="502" t="s">
        <v>20</v>
      </c>
      <c r="E2109" s="256" t="s">
        <v>394</v>
      </c>
      <c r="F2109" s="503">
        <v>1983</v>
      </c>
      <c r="G2109" s="139"/>
      <c r="H2109" s="152"/>
      <c r="I2109" s="505"/>
      <c r="J2109" s="139"/>
    </row>
    <row r="2110" spans="1:10" ht="13.5" customHeight="1" x14ac:dyDescent="0.2">
      <c r="A2110" s="504">
        <v>2306</v>
      </c>
      <c r="B2110" s="139" t="s">
        <v>1975</v>
      </c>
      <c r="C2110" s="501" t="s">
        <v>4205</v>
      </c>
      <c r="D2110" s="502" t="s">
        <v>20</v>
      </c>
      <c r="E2110" s="256" t="s">
        <v>76</v>
      </c>
      <c r="F2110" s="503">
        <v>1993</v>
      </c>
      <c r="G2110" s="139"/>
      <c r="H2110" s="152"/>
      <c r="I2110" s="505"/>
      <c r="J2110" s="139"/>
    </row>
    <row r="2111" spans="1:10" ht="13.5" customHeight="1" x14ac:dyDescent="0.2">
      <c r="A2111" s="504">
        <v>2307</v>
      </c>
      <c r="B2111" s="139" t="s">
        <v>1976</v>
      </c>
      <c r="C2111" s="501" t="s">
        <v>4205</v>
      </c>
      <c r="D2111" s="502" t="s">
        <v>20</v>
      </c>
      <c r="E2111" s="256" t="s">
        <v>4234</v>
      </c>
      <c r="F2111" s="503">
        <v>1957</v>
      </c>
      <c r="G2111" s="139"/>
      <c r="H2111" s="152"/>
      <c r="I2111" s="505"/>
      <c r="J2111" s="139"/>
    </row>
    <row r="2112" spans="1:10" ht="13.5" customHeight="1" x14ac:dyDescent="0.2">
      <c r="A2112" s="504">
        <v>2308</v>
      </c>
      <c r="B2112" s="139" t="s">
        <v>1977</v>
      </c>
      <c r="C2112" s="501" t="s">
        <v>4205</v>
      </c>
      <c r="D2112" s="502" t="s">
        <v>20</v>
      </c>
      <c r="E2112" s="256" t="s">
        <v>76</v>
      </c>
      <c r="F2112" s="503">
        <v>1987</v>
      </c>
      <c r="G2112" s="139"/>
      <c r="H2112" s="152"/>
      <c r="I2112" s="505"/>
      <c r="J2112" s="139"/>
    </row>
    <row r="2113" spans="1:10" ht="13.5" customHeight="1" x14ac:dyDescent="0.2">
      <c r="A2113" s="504">
        <v>2309</v>
      </c>
      <c r="B2113" s="139" t="s">
        <v>1978</v>
      </c>
      <c r="C2113" s="501" t="s">
        <v>4205</v>
      </c>
      <c r="D2113" s="502" t="s">
        <v>20</v>
      </c>
      <c r="E2113" s="256" t="s">
        <v>394</v>
      </c>
      <c r="F2113" s="503">
        <v>1989</v>
      </c>
      <c r="G2113" s="139"/>
      <c r="H2113" s="152"/>
      <c r="I2113" s="505"/>
      <c r="J2113" s="139"/>
    </row>
    <row r="2114" spans="1:10" ht="13.5" customHeight="1" x14ac:dyDescent="0.2">
      <c r="A2114" s="504">
        <v>2310</v>
      </c>
      <c r="B2114" s="139" t="s">
        <v>3769</v>
      </c>
      <c r="C2114" s="501" t="s">
        <v>4205</v>
      </c>
      <c r="D2114" s="502" t="s">
        <v>20</v>
      </c>
      <c r="E2114" s="256" t="s">
        <v>76</v>
      </c>
      <c r="F2114" s="503">
        <v>1986</v>
      </c>
      <c r="G2114" s="139"/>
      <c r="H2114" s="152"/>
      <c r="I2114" s="505"/>
      <c r="J2114" s="139"/>
    </row>
    <row r="2115" spans="1:10" ht="13.5" customHeight="1" x14ac:dyDescent="0.2">
      <c r="A2115" s="504">
        <v>2311</v>
      </c>
      <c r="B2115" s="139" t="s">
        <v>1979</v>
      </c>
      <c r="C2115" s="501" t="s">
        <v>4205</v>
      </c>
      <c r="D2115" s="502" t="s">
        <v>20</v>
      </c>
      <c r="E2115" s="256" t="s">
        <v>76</v>
      </c>
      <c r="F2115" s="503">
        <v>1977</v>
      </c>
      <c r="G2115" s="139"/>
      <c r="H2115" s="152"/>
      <c r="I2115" s="505"/>
      <c r="J2115" s="139"/>
    </row>
    <row r="2116" spans="1:10" ht="13.5" customHeight="1" x14ac:dyDescent="0.2">
      <c r="A2116" s="504">
        <v>2312</v>
      </c>
      <c r="B2116" s="139" t="s">
        <v>1980</v>
      </c>
      <c r="C2116" s="501" t="s">
        <v>4205</v>
      </c>
      <c r="D2116" s="502" t="s">
        <v>20</v>
      </c>
      <c r="E2116" s="256" t="s">
        <v>76</v>
      </c>
      <c r="F2116" s="503">
        <v>1987</v>
      </c>
      <c r="G2116" s="139"/>
      <c r="H2116" s="152"/>
      <c r="I2116" s="505"/>
      <c r="J2116" s="139"/>
    </row>
    <row r="2117" spans="1:10" ht="13.5" customHeight="1" x14ac:dyDescent="0.2">
      <c r="A2117" s="504">
        <v>2313</v>
      </c>
      <c r="B2117" s="139" t="s">
        <v>1981</v>
      </c>
      <c r="C2117" s="501" t="s">
        <v>4205</v>
      </c>
      <c r="D2117" s="502" t="s">
        <v>20</v>
      </c>
      <c r="E2117" s="256" t="s">
        <v>76</v>
      </c>
      <c r="F2117" s="503">
        <v>1985</v>
      </c>
      <c r="G2117" s="139"/>
      <c r="H2117" s="152"/>
      <c r="I2117" s="505"/>
      <c r="J2117" s="139"/>
    </row>
    <row r="2118" spans="1:10" ht="13.5" customHeight="1" x14ac:dyDescent="0.2">
      <c r="A2118" s="504">
        <v>2314</v>
      </c>
      <c r="B2118" s="139" t="s">
        <v>1982</v>
      </c>
      <c r="C2118" s="501" t="s">
        <v>4205</v>
      </c>
      <c r="D2118" s="502" t="s">
        <v>20</v>
      </c>
      <c r="E2118" s="256" t="s">
        <v>76</v>
      </c>
      <c r="F2118" s="503">
        <v>1985</v>
      </c>
      <c r="G2118" s="139"/>
      <c r="H2118" s="152"/>
      <c r="I2118" s="505"/>
      <c r="J2118" s="139"/>
    </row>
    <row r="2119" spans="1:10" ht="13.5" customHeight="1" x14ac:dyDescent="0.2">
      <c r="A2119" s="504">
        <v>2315</v>
      </c>
      <c r="B2119" s="139" t="s">
        <v>1983</v>
      </c>
      <c r="C2119" s="501" t="s">
        <v>4205</v>
      </c>
      <c r="D2119" s="502" t="s">
        <v>20</v>
      </c>
      <c r="E2119" s="256" t="s">
        <v>76</v>
      </c>
      <c r="F2119" s="503">
        <v>1984</v>
      </c>
      <c r="G2119" s="139"/>
      <c r="H2119" s="152"/>
      <c r="I2119" s="505"/>
      <c r="J2119" s="139"/>
    </row>
    <row r="2120" spans="1:10" ht="13.5" customHeight="1" x14ac:dyDescent="0.2">
      <c r="A2120" s="504">
        <v>2316</v>
      </c>
      <c r="B2120" s="139" t="s">
        <v>1984</v>
      </c>
      <c r="C2120" s="501" t="s">
        <v>4205</v>
      </c>
      <c r="D2120" s="502" t="s">
        <v>20</v>
      </c>
      <c r="E2120" s="256" t="s">
        <v>76</v>
      </c>
      <c r="F2120" s="503">
        <v>1984</v>
      </c>
      <c r="G2120" s="139"/>
      <c r="H2120" s="152"/>
      <c r="I2120" s="505"/>
      <c r="J2120" s="139"/>
    </row>
    <row r="2121" spans="1:10" ht="13.5" customHeight="1" x14ac:dyDescent="0.2">
      <c r="A2121" s="504">
        <v>2317</v>
      </c>
      <c r="B2121" s="139" t="s">
        <v>1985</v>
      </c>
      <c r="C2121" s="501" t="s">
        <v>4205</v>
      </c>
      <c r="D2121" s="502" t="s">
        <v>20</v>
      </c>
      <c r="E2121" s="256" t="s">
        <v>33</v>
      </c>
      <c r="F2121" s="503">
        <v>1968</v>
      </c>
      <c r="G2121" s="139"/>
      <c r="H2121" s="152"/>
      <c r="I2121" s="505"/>
      <c r="J2121" s="139"/>
    </row>
    <row r="2122" spans="1:10" ht="13.5" customHeight="1" x14ac:dyDescent="0.2">
      <c r="A2122" s="504">
        <v>2318</v>
      </c>
      <c r="B2122" s="139" t="s">
        <v>1986</v>
      </c>
      <c r="C2122" s="139" t="s">
        <v>183</v>
      </c>
      <c r="D2122" s="502">
        <v>2</v>
      </c>
      <c r="E2122" s="256" t="s">
        <v>23</v>
      </c>
      <c r="F2122" s="503">
        <v>1968</v>
      </c>
      <c r="G2122" s="139"/>
      <c r="H2122" s="152"/>
      <c r="I2122" s="505">
        <v>1</v>
      </c>
      <c r="J2122" s="139"/>
    </row>
    <row r="2123" spans="1:10" ht="13.5" customHeight="1" x14ac:dyDescent="0.2">
      <c r="A2123" s="504">
        <v>2319</v>
      </c>
      <c r="B2123" s="139" t="s">
        <v>1987</v>
      </c>
      <c r="C2123" s="501" t="s">
        <v>4205</v>
      </c>
      <c r="D2123" s="502" t="s">
        <v>20</v>
      </c>
      <c r="E2123" s="256" t="s">
        <v>23</v>
      </c>
      <c r="F2123" s="503">
        <v>1975</v>
      </c>
      <c r="G2123" s="139"/>
      <c r="H2123" s="152"/>
      <c r="I2123" s="505"/>
      <c r="J2123" s="139"/>
    </row>
    <row r="2124" spans="1:10" ht="13.5" customHeight="1" x14ac:dyDescent="0.2">
      <c r="A2124" s="504">
        <v>2320</v>
      </c>
      <c r="B2124" s="139" t="s">
        <v>1988</v>
      </c>
      <c r="C2124" s="139" t="s">
        <v>4129</v>
      </c>
      <c r="D2124" s="502" t="s">
        <v>20</v>
      </c>
      <c r="E2124" s="256" t="s">
        <v>394</v>
      </c>
      <c r="F2124" s="503">
        <v>1995</v>
      </c>
      <c r="G2124" s="139"/>
      <c r="H2124" s="152"/>
      <c r="I2124" s="505"/>
      <c r="J2124" s="139"/>
    </row>
    <row r="2125" spans="1:10" ht="13.5" customHeight="1" x14ac:dyDescent="0.2">
      <c r="A2125" s="504">
        <v>2321</v>
      </c>
      <c r="B2125" s="139" t="s">
        <v>1990</v>
      </c>
      <c r="C2125" s="501" t="s">
        <v>4205</v>
      </c>
      <c r="D2125" s="502" t="s">
        <v>20</v>
      </c>
      <c r="E2125" s="256" t="s">
        <v>76</v>
      </c>
      <c r="F2125" s="503">
        <v>1987</v>
      </c>
      <c r="G2125" s="139"/>
      <c r="H2125" s="152"/>
      <c r="I2125" s="505"/>
      <c r="J2125" s="139"/>
    </row>
    <row r="2126" spans="1:10" ht="13.5" customHeight="1" x14ac:dyDescent="0.2">
      <c r="A2126" s="504">
        <v>2322</v>
      </c>
      <c r="B2126" s="139" t="s">
        <v>3627</v>
      </c>
      <c r="C2126" s="501" t="s">
        <v>4205</v>
      </c>
      <c r="D2126" s="502" t="s">
        <v>20</v>
      </c>
      <c r="E2126" s="256" t="s">
        <v>76</v>
      </c>
      <c r="F2126" s="503">
        <v>1983</v>
      </c>
      <c r="G2126" s="139"/>
      <c r="H2126" s="152"/>
      <c r="I2126" s="505"/>
      <c r="J2126" s="139"/>
    </row>
    <row r="2127" spans="1:10" ht="13.5" customHeight="1" x14ac:dyDescent="0.2">
      <c r="A2127" s="504">
        <v>2323</v>
      </c>
      <c r="B2127" s="139" t="s">
        <v>1991</v>
      </c>
      <c r="C2127" s="501" t="s">
        <v>4205</v>
      </c>
      <c r="D2127" s="502" t="s">
        <v>20</v>
      </c>
      <c r="E2127" s="256" t="s">
        <v>394</v>
      </c>
      <c r="F2127" s="503">
        <v>1981</v>
      </c>
      <c r="G2127" s="139"/>
      <c r="H2127" s="152"/>
      <c r="I2127" s="505"/>
      <c r="J2127" s="139"/>
    </row>
    <row r="2128" spans="1:10" ht="13.5" customHeight="1" x14ac:dyDescent="0.2">
      <c r="A2128" s="504">
        <v>2324</v>
      </c>
      <c r="B2128" s="139" t="s">
        <v>1992</v>
      </c>
      <c r="C2128" s="501" t="s">
        <v>4205</v>
      </c>
      <c r="D2128" s="502" t="s">
        <v>20</v>
      </c>
      <c r="E2128" s="256" t="s">
        <v>76</v>
      </c>
      <c r="F2128" s="503">
        <v>1987</v>
      </c>
      <c r="G2128" s="139"/>
      <c r="H2128" s="152"/>
      <c r="I2128" s="505"/>
      <c r="J2128" s="139"/>
    </row>
    <row r="2129" spans="1:10" ht="13.5" customHeight="1" x14ac:dyDescent="0.2">
      <c r="A2129" s="504">
        <v>2325</v>
      </c>
      <c r="B2129" s="139" t="s">
        <v>1993</v>
      </c>
      <c r="C2129" s="501" t="s">
        <v>4205</v>
      </c>
      <c r="D2129" s="502" t="s">
        <v>20</v>
      </c>
      <c r="E2129" s="256" t="s">
        <v>23</v>
      </c>
      <c r="F2129" s="503">
        <v>1967</v>
      </c>
      <c r="G2129" s="139"/>
      <c r="H2129" s="152"/>
      <c r="I2129" s="505"/>
      <c r="J2129" s="139"/>
    </row>
    <row r="2130" spans="1:10" ht="13.5" customHeight="1" x14ac:dyDescent="0.2">
      <c r="A2130" s="504">
        <v>2326</v>
      </c>
      <c r="B2130" s="139" t="s">
        <v>1994</v>
      </c>
      <c r="C2130" s="501" t="s">
        <v>4205</v>
      </c>
      <c r="D2130" s="502" t="s">
        <v>20</v>
      </c>
      <c r="E2130" s="256" t="s">
        <v>33</v>
      </c>
      <c r="F2130" s="503">
        <v>1974</v>
      </c>
      <c r="G2130" s="139"/>
      <c r="H2130" s="152"/>
      <c r="I2130" s="505"/>
      <c r="J2130" s="139"/>
    </row>
    <row r="2131" spans="1:10" ht="13.5" customHeight="1" x14ac:dyDescent="0.2">
      <c r="A2131" s="504">
        <v>2328</v>
      </c>
      <c r="B2131" s="139" t="s">
        <v>3770</v>
      </c>
      <c r="C2131" s="139" t="s">
        <v>880</v>
      </c>
      <c r="D2131" s="502" t="s">
        <v>20</v>
      </c>
      <c r="E2131" s="256" t="s">
        <v>76</v>
      </c>
      <c r="F2131" s="503">
        <v>1991</v>
      </c>
      <c r="G2131" s="139"/>
      <c r="H2131" s="152"/>
      <c r="I2131" s="505"/>
      <c r="J2131" s="139"/>
    </row>
    <row r="2132" spans="1:10" ht="13.5" customHeight="1" x14ac:dyDescent="0.2">
      <c r="A2132" s="504">
        <v>2329</v>
      </c>
      <c r="B2132" s="139" t="s">
        <v>1995</v>
      </c>
      <c r="C2132" s="501" t="s">
        <v>4205</v>
      </c>
      <c r="D2132" s="502" t="s">
        <v>20</v>
      </c>
      <c r="E2132" s="256" t="s">
        <v>21</v>
      </c>
      <c r="F2132" s="503">
        <v>1948</v>
      </c>
      <c r="G2132" s="139"/>
      <c r="H2132" s="152"/>
      <c r="I2132" s="505"/>
      <c r="J2132" s="139"/>
    </row>
    <row r="2133" spans="1:10" ht="13.5" customHeight="1" x14ac:dyDescent="0.2">
      <c r="A2133" s="504">
        <v>2330</v>
      </c>
      <c r="B2133" s="139" t="s">
        <v>1996</v>
      </c>
      <c r="C2133" s="501" t="s">
        <v>4205</v>
      </c>
      <c r="D2133" s="502" t="s">
        <v>20</v>
      </c>
      <c r="E2133" s="256" t="s">
        <v>4234</v>
      </c>
      <c r="F2133" s="503">
        <v>1951</v>
      </c>
      <c r="G2133" s="139"/>
      <c r="H2133" s="152"/>
      <c r="I2133" s="505"/>
      <c r="J2133" s="139"/>
    </row>
    <row r="2134" spans="1:10" ht="13.5" customHeight="1" x14ac:dyDescent="0.2">
      <c r="A2134" s="504">
        <v>2331</v>
      </c>
      <c r="B2134" s="139" t="s">
        <v>1997</v>
      </c>
      <c r="C2134" s="501" t="s">
        <v>4205</v>
      </c>
      <c r="D2134" s="502" t="s">
        <v>20</v>
      </c>
      <c r="E2134" s="256" t="s">
        <v>76</v>
      </c>
      <c r="F2134" s="503">
        <v>1988</v>
      </c>
      <c r="G2134" s="139"/>
      <c r="H2134" s="152"/>
      <c r="I2134" s="505"/>
      <c r="J2134" s="139"/>
    </row>
    <row r="2135" spans="1:10" ht="13.5" customHeight="1" x14ac:dyDescent="0.2">
      <c r="A2135" s="504">
        <v>2332</v>
      </c>
      <c r="B2135" s="139" t="s">
        <v>1998</v>
      </c>
      <c r="C2135" s="139" t="s">
        <v>3619</v>
      </c>
      <c r="D2135" s="502" t="s">
        <v>20</v>
      </c>
      <c r="E2135" s="256" t="s">
        <v>394</v>
      </c>
      <c r="F2135" s="503">
        <v>1979</v>
      </c>
      <c r="G2135" s="139"/>
      <c r="H2135" s="152"/>
      <c r="I2135" s="505"/>
      <c r="J2135" s="139"/>
    </row>
    <row r="2136" spans="1:10" ht="13.5" customHeight="1" x14ac:dyDescent="0.2">
      <c r="A2136" s="504">
        <v>2333</v>
      </c>
      <c r="B2136" s="139" t="s">
        <v>1999</v>
      </c>
      <c r="C2136" s="501" t="s">
        <v>4205</v>
      </c>
      <c r="D2136" s="502" t="s">
        <v>20</v>
      </c>
      <c r="E2136" s="256" t="s">
        <v>394</v>
      </c>
      <c r="F2136" s="503">
        <v>1977</v>
      </c>
      <c r="G2136" s="139"/>
      <c r="H2136" s="152"/>
      <c r="I2136" s="505"/>
      <c r="J2136" s="139"/>
    </row>
    <row r="2137" spans="1:10" ht="13.5" customHeight="1" x14ac:dyDescent="0.2">
      <c r="A2137" s="504">
        <v>2334</v>
      </c>
      <c r="B2137" s="139" t="s">
        <v>2000</v>
      </c>
      <c r="C2137" s="501" t="s">
        <v>4205</v>
      </c>
      <c r="D2137" s="502" t="s">
        <v>20</v>
      </c>
      <c r="E2137" s="256" t="s">
        <v>76</v>
      </c>
      <c r="F2137" s="503">
        <v>1993</v>
      </c>
      <c r="G2137" s="139"/>
      <c r="H2137" s="152"/>
      <c r="I2137" s="505"/>
      <c r="J2137" s="139"/>
    </row>
    <row r="2138" spans="1:10" ht="13.5" customHeight="1" x14ac:dyDescent="0.2">
      <c r="A2138" s="504">
        <v>2335</v>
      </c>
      <c r="B2138" s="139" t="s">
        <v>2001</v>
      </c>
      <c r="C2138" s="501" t="s">
        <v>4205</v>
      </c>
      <c r="D2138" s="502" t="s">
        <v>20</v>
      </c>
      <c r="E2138" s="256" t="s">
        <v>33</v>
      </c>
      <c r="F2138" s="503">
        <v>1964</v>
      </c>
      <c r="G2138" s="139"/>
      <c r="H2138" s="152"/>
      <c r="I2138" s="505"/>
      <c r="J2138" s="139"/>
    </row>
    <row r="2139" spans="1:10" ht="13.5" customHeight="1" x14ac:dyDescent="0.2">
      <c r="A2139" s="504">
        <v>2336</v>
      </c>
      <c r="B2139" s="139" t="s">
        <v>2002</v>
      </c>
      <c r="C2139" s="501" t="s">
        <v>4205</v>
      </c>
      <c r="D2139" s="502" t="s">
        <v>20</v>
      </c>
      <c r="E2139" s="256" t="s">
        <v>394</v>
      </c>
      <c r="F2139" s="503">
        <v>1982</v>
      </c>
      <c r="G2139" s="139"/>
      <c r="H2139" s="152"/>
      <c r="I2139" s="505"/>
      <c r="J2139" s="139"/>
    </row>
    <row r="2140" spans="1:10" ht="13.5" customHeight="1" x14ac:dyDescent="0.2">
      <c r="A2140" s="504">
        <v>2337</v>
      </c>
      <c r="B2140" s="139" t="s">
        <v>2003</v>
      </c>
      <c r="C2140" s="501" t="s">
        <v>4205</v>
      </c>
      <c r="D2140" s="502" t="s">
        <v>20</v>
      </c>
      <c r="E2140" s="256" t="s">
        <v>23</v>
      </c>
      <c r="F2140" s="503">
        <v>1975</v>
      </c>
      <c r="G2140" s="139"/>
      <c r="H2140" s="152"/>
      <c r="I2140" s="505"/>
      <c r="J2140" s="139"/>
    </row>
    <row r="2141" spans="1:10" ht="13.5" customHeight="1" x14ac:dyDescent="0.2">
      <c r="A2141" s="504">
        <v>2338</v>
      </c>
      <c r="B2141" s="139" t="s">
        <v>2004</v>
      </c>
      <c r="C2141" s="501" t="s">
        <v>4205</v>
      </c>
      <c r="D2141" s="502" t="s">
        <v>20</v>
      </c>
      <c r="E2141" s="256" t="s">
        <v>76</v>
      </c>
      <c r="F2141" s="503">
        <v>1977</v>
      </c>
      <c r="G2141" s="139"/>
      <c r="H2141" s="152"/>
      <c r="I2141" s="505"/>
      <c r="J2141" s="139"/>
    </row>
    <row r="2142" spans="1:10" ht="13.5" customHeight="1" x14ac:dyDescent="0.2">
      <c r="A2142" s="504">
        <v>2339</v>
      </c>
      <c r="B2142" s="139" t="s">
        <v>2005</v>
      </c>
      <c r="C2142" s="501" t="s">
        <v>4205</v>
      </c>
      <c r="D2142" s="502" t="s">
        <v>20</v>
      </c>
      <c r="E2142" s="256" t="s">
        <v>76</v>
      </c>
      <c r="F2142" s="503">
        <v>1984</v>
      </c>
      <c r="G2142" s="139"/>
      <c r="H2142" s="152"/>
      <c r="I2142" s="505"/>
      <c r="J2142" s="139"/>
    </row>
    <row r="2143" spans="1:10" ht="13.5" customHeight="1" x14ac:dyDescent="0.2">
      <c r="A2143" s="504">
        <v>2340</v>
      </c>
      <c r="B2143" s="139" t="s">
        <v>2006</v>
      </c>
      <c r="C2143" s="501" t="s">
        <v>4205</v>
      </c>
      <c r="D2143" s="502" t="s">
        <v>20</v>
      </c>
      <c r="E2143" s="256" t="s">
        <v>76</v>
      </c>
      <c r="F2143" s="503">
        <v>1984</v>
      </c>
      <c r="G2143" s="139"/>
      <c r="H2143" s="152"/>
      <c r="I2143" s="505"/>
      <c r="J2143" s="139"/>
    </row>
    <row r="2144" spans="1:10" ht="13.5" customHeight="1" x14ac:dyDescent="0.2">
      <c r="A2144" s="504">
        <v>2341</v>
      </c>
      <c r="B2144" s="139" t="s">
        <v>2007</v>
      </c>
      <c r="C2144" s="139" t="s">
        <v>3619</v>
      </c>
      <c r="D2144" s="502">
        <v>2</v>
      </c>
      <c r="E2144" s="256" t="s">
        <v>394</v>
      </c>
      <c r="F2144" s="503">
        <v>1983</v>
      </c>
      <c r="G2144" s="139"/>
      <c r="H2144" s="152"/>
      <c r="I2144" s="505"/>
      <c r="J2144" s="139"/>
    </row>
    <row r="2145" spans="1:10" ht="13.5" customHeight="1" x14ac:dyDescent="0.2">
      <c r="A2145" s="504">
        <v>2342</v>
      </c>
      <c r="B2145" s="139" t="s">
        <v>2008</v>
      </c>
      <c r="C2145" s="501" t="s">
        <v>4205</v>
      </c>
      <c r="D2145" s="502" t="s">
        <v>20</v>
      </c>
      <c r="E2145" s="256" t="s">
        <v>394</v>
      </c>
      <c r="F2145" s="503">
        <v>1983</v>
      </c>
      <c r="G2145" s="139"/>
      <c r="H2145" s="152"/>
      <c r="I2145" s="505"/>
      <c r="J2145" s="139"/>
    </row>
    <row r="2146" spans="1:10" ht="13.5" customHeight="1" x14ac:dyDescent="0.2">
      <c r="A2146" s="504">
        <v>2343</v>
      </c>
      <c r="B2146" s="139" t="s">
        <v>2009</v>
      </c>
      <c r="C2146" s="139" t="s">
        <v>419</v>
      </c>
      <c r="D2146" s="502" t="s">
        <v>20</v>
      </c>
      <c r="E2146" s="256" t="s">
        <v>33</v>
      </c>
      <c r="F2146" s="503">
        <v>1972</v>
      </c>
      <c r="G2146" s="139"/>
      <c r="H2146" s="152"/>
      <c r="I2146" s="505">
        <v>1</v>
      </c>
      <c r="J2146" s="139"/>
    </row>
    <row r="2147" spans="1:10" ht="13.5" customHeight="1" x14ac:dyDescent="0.2">
      <c r="A2147" s="504">
        <v>2344</v>
      </c>
      <c r="B2147" s="139" t="s">
        <v>2010</v>
      </c>
      <c r="C2147" s="501" t="s">
        <v>4205</v>
      </c>
      <c r="D2147" s="502" t="s">
        <v>20</v>
      </c>
      <c r="E2147" s="256" t="s">
        <v>23</v>
      </c>
      <c r="F2147" s="503">
        <v>1975</v>
      </c>
      <c r="G2147" s="139"/>
      <c r="H2147" s="152"/>
      <c r="I2147" s="505"/>
      <c r="J2147" s="139"/>
    </row>
    <row r="2148" spans="1:10" ht="13.5" customHeight="1" x14ac:dyDescent="0.2">
      <c r="A2148" s="504">
        <v>2345</v>
      </c>
      <c r="B2148" s="139" t="s">
        <v>2011</v>
      </c>
      <c r="C2148" s="501" t="s">
        <v>4205</v>
      </c>
      <c r="D2148" s="502" t="s">
        <v>20</v>
      </c>
      <c r="E2148" s="256" t="s">
        <v>76</v>
      </c>
      <c r="F2148" s="503">
        <v>1987</v>
      </c>
      <c r="G2148" s="139"/>
      <c r="H2148" s="152"/>
      <c r="I2148" s="505"/>
      <c r="J2148" s="139"/>
    </row>
    <row r="2149" spans="1:10" ht="13.5" customHeight="1" x14ac:dyDescent="0.2">
      <c r="A2149" s="504">
        <v>2346</v>
      </c>
      <c r="B2149" s="139" t="s">
        <v>2012</v>
      </c>
      <c r="C2149" s="501" t="s">
        <v>4205</v>
      </c>
      <c r="D2149" s="502" t="s">
        <v>20</v>
      </c>
      <c r="E2149" s="256" t="s">
        <v>76</v>
      </c>
      <c r="F2149" s="503">
        <v>1985</v>
      </c>
      <c r="G2149" s="139"/>
      <c r="H2149" s="152"/>
      <c r="I2149" s="505"/>
      <c r="J2149" s="139"/>
    </row>
    <row r="2150" spans="1:10" ht="13.5" customHeight="1" x14ac:dyDescent="0.2">
      <c r="A2150" s="504">
        <v>2347</v>
      </c>
      <c r="B2150" s="139" t="s">
        <v>2013</v>
      </c>
      <c r="C2150" s="501" t="s">
        <v>4205</v>
      </c>
      <c r="D2150" s="502" t="s">
        <v>20</v>
      </c>
      <c r="E2150" s="256" t="s">
        <v>76</v>
      </c>
      <c r="F2150" s="503">
        <v>1980</v>
      </c>
      <c r="G2150" s="139"/>
      <c r="H2150" s="152"/>
      <c r="I2150" s="505"/>
      <c r="J2150" s="139"/>
    </row>
    <row r="2151" spans="1:10" ht="13.5" customHeight="1" x14ac:dyDescent="0.2">
      <c r="A2151" s="504">
        <v>2348</v>
      </c>
      <c r="B2151" s="139" t="s">
        <v>2014</v>
      </c>
      <c r="C2151" s="501" t="s">
        <v>4205</v>
      </c>
      <c r="D2151" s="502" t="s">
        <v>20</v>
      </c>
      <c r="E2151" s="256" t="s">
        <v>76</v>
      </c>
      <c r="F2151" s="503">
        <v>1986</v>
      </c>
      <c r="G2151" s="139"/>
      <c r="H2151" s="152"/>
      <c r="I2151" s="505"/>
      <c r="J2151" s="139"/>
    </row>
    <row r="2152" spans="1:10" ht="13.5" customHeight="1" x14ac:dyDescent="0.2">
      <c r="A2152" s="504">
        <v>2349</v>
      </c>
      <c r="B2152" s="139" t="s">
        <v>2015</v>
      </c>
      <c r="C2152" s="501" t="s">
        <v>4205</v>
      </c>
      <c r="D2152" s="502" t="s">
        <v>20</v>
      </c>
      <c r="E2152" s="256" t="s">
        <v>76</v>
      </c>
      <c r="F2152" s="503">
        <v>1985</v>
      </c>
      <c r="G2152" s="139"/>
      <c r="H2152" s="152"/>
      <c r="I2152" s="505"/>
      <c r="J2152" s="139"/>
    </row>
    <row r="2153" spans="1:10" ht="13.5" customHeight="1" x14ac:dyDescent="0.2">
      <c r="A2153" s="504">
        <v>2350</v>
      </c>
      <c r="B2153" s="139" t="s">
        <v>2016</v>
      </c>
      <c r="C2153" s="501" t="s">
        <v>4205</v>
      </c>
      <c r="D2153" s="502" t="s">
        <v>20</v>
      </c>
      <c r="E2153" s="256" t="s">
        <v>76</v>
      </c>
      <c r="F2153" s="503">
        <v>1984</v>
      </c>
      <c r="G2153" s="139"/>
      <c r="H2153" s="152"/>
      <c r="I2153" s="505"/>
      <c r="J2153" s="139"/>
    </row>
    <row r="2154" spans="1:10" ht="13.5" customHeight="1" x14ac:dyDescent="0.2">
      <c r="A2154" s="504">
        <v>2351</v>
      </c>
      <c r="B2154" s="139" t="s">
        <v>2017</v>
      </c>
      <c r="C2154" s="501" t="s">
        <v>4205</v>
      </c>
      <c r="D2154" s="502" t="s">
        <v>20</v>
      </c>
      <c r="E2154" s="256" t="s">
        <v>23</v>
      </c>
      <c r="F2154" s="503">
        <v>1968</v>
      </c>
      <c r="G2154" s="139"/>
      <c r="H2154" s="152"/>
      <c r="I2154" s="505"/>
      <c r="J2154" s="139"/>
    </row>
    <row r="2155" spans="1:10" ht="13.5" customHeight="1" x14ac:dyDescent="0.2">
      <c r="A2155" s="504">
        <v>2352</v>
      </c>
      <c r="B2155" s="139" t="s">
        <v>2018</v>
      </c>
      <c r="C2155" s="501" t="s">
        <v>4205</v>
      </c>
      <c r="D2155" s="502" t="s">
        <v>20</v>
      </c>
      <c r="E2155" s="256" t="s">
        <v>76</v>
      </c>
      <c r="F2155" s="503">
        <v>1987</v>
      </c>
      <c r="G2155" s="139"/>
      <c r="H2155" s="152"/>
      <c r="I2155" s="505"/>
      <c r="J2155" s="139"/>
    </row>
    <row r="2156" spans="1:10" ht="13.5" customHeight="1" x14ac:dyDescent="0.2">
      <c r="A2156" s="504">
        <v>2353</v>
      </c>
      <c r="B2156" s="139" t="s">
        <v>2019</v>
      </c>
      <c r="C2156" s="501" t="s">
        <v>4205</v>
      </c>
      <c r="D2156" s="502" t="s">
        <v>20</v>
      </c>
      <c r="E2156" s="256" t="s">
        <v>76</v>
      </c>
      <c r="F2156" s="503">
        <v>1983</v>
      </c>
      <c r="G2156" s="139"/>
      <c r="H2156" s="152"/>
      <c r="I2156" s="505"/>
      <c r="J2156" s="139"/>
    </row>
    <row r="2157" spans="1:10" ht="13.5" customHeight="1" x14ac:dyDescent="0.2">
      <c r="A2157" s="504">
        <v>2354</v>
      </c>
      <c r="B2157" s="139" t="s">
        <v>2020</v>
      </c>
      <c r="C2157" s="501" t="s">
        <v>4205</v>
      </c>
      <c r="D2157" s="502" t="s">
        <v>20</v>
      </c>
      <c r="E2157" s="256" t="s">
        <v>76</v>
      </c>
      <c r="F2157" s="503">
        <v>1989</v>
      </c>
      <c r="G2157" s="139"/>
      <c r="H2157" s="152"/>
      <c r="I2157" s="505"/>
      <c r="J2157" s="139"/>
    </row>
    <row r="2158" spans="1:10" ht="13.5" customHeight="1" x14ac:dyDescent="0.2">
      <c r="A2158" s="504">
        <v>2355</v>
      </c>
      <c r="B2158" s="139" t="s">
        <v>2021</v>
      </c>
      <c r="C2158" s="501" t="s">
        <v>4205</v>
      </c>
      <c r="D2158" s="502" t="s">
        <v>20</v>
      </c>
      <c r="E2158" s="256" t="s">
        <v>23</v>
      </c>
      <c r="F2158" s="503">
        <v>1974</v>
      </c>
      <c r="G2158" s="139"/>
      <c r="H2158" s="152"/>
      <c r="I2158" s="505"/>
      <c r="J2158" s="139"/>
    </row>
    <row r="2159" spans="1:10" ht="13.5" customHeight="1" x14ac:dyDescent="0.2">
      <c r="A2159" s="504">
        <v>2356</v>
      </c>
      <c r="B2159" s="139" t="s">
        <v>2022</v>
      </c>
      <c r="C2159" s="139" t="s">
        <v>880</v>
      </c>
      <c r="D2159" s="502">
        <v>3</v>
      </c>
      <c r="E2159" s="256" t="s">
        <v>23</v>
      </c>
      <c r="F2159" s="503">
        <v>1968</v>
      </c>
      <c r="G2159" s="139"/>
      <c r="H2159" s="152"/>
      <c r="I2159" s="505">
        <v>1</v>
      </c>
      <c r="J2159" s="139"/>
    </row>
    <row r="2160" spans="1:10" ht="13.5" customHeight="1" x14ac:dyDescent="0.2">
      <c r="A2160" s="504">
        <v>2357</v>
      </c>
      <c r="B2160" s="139" t="s">
        <v>1570</v>
      </c>
      <c r="C2160" s="139" t="s">
        <v>880</v>
      </c>
      <c r="D2160" s="502" t="s">
        <v>20</v>
      </c>
      <c r="E2160" s="256" t="s">
        <v>76</v>
      </c>
      <c r="F2160" s="503">
        <v>1976</v>
      </c>
      <c r="G2160" s="139"/>
      <c r="H2160" s="152"/>
      <c r="I2160" s="505">
        <v>1</v>
      </c>
      <c r="J2160" s="139"/>
    </row>
    <row r="2161" spans="1:10" ht="13.5" customHeight="1" x14ac:dyDescent="0.2">
      <c r="A2161" s="504">
        <v>2358</v>
      </c>
      <c r="B2161" s="139" t="s">
        <v>2023</v>
      </c>
      <c r="C2161" s="501" t="s">
        <v>4205</v>
      </c>
      <c r="D2161" s="502" t="s">
        <v>20</v>
      </c>
      <c r="E2161" s="256" t="s">
        <v>76</v>
      </c>
      <c r="F2161" s="503">
        <v>1989</v>
      </c>
      <c r="G2161" s="139"/>
      <c r="H2161" s="152"/>
      <c r="I2161" s="505"/>
      <c r="J2161" s="139"/>
    </row>
    <row r="2162" spans="1:10" ht="13.5" customHeight="1" x14ac:dyDescent="0.2">
      <c r="A2162" s="504">
        <v>2359</v>
      </c>
      <c r="B2162" s="139" t="s">
        <v>2024</v>
      </c>
      <c r="C2162" s="501" t="s">
        <v>4205</v>
      </c>
      <c r="D2162" s="502" t="s">
        <v>20</v>
      </c>
      <c r="E2162" s="256" t="s">
        <v>76</v>
      </c>
      <c r="F2162" s="503">
        <v>1980</v>
      </c>
      <c r="G2162" s="139"/>
      <c r="H2162" s="152"/>
      <c r="I2162" s="505"/>
      <c r="J2162" s="139"/>
    </row>
    <row r="2163" spans="1:10" ht="13.5" customHeight="1" x14ac:dyDescent="0.2">
      <c r="A2163" s="504">
        <v>2360</v>
      </c>
      <c r="B2163" s="139" t="s">
        <v>2025</v>
      </c>
      <c r="C2163" s="501" t="s">
        <v>4205</v>
      </c>
      <c r="D2163" s="502" t="s">
        <v>20</v>
      </c>
      <c r="E2163" s="256" t="s">
        <v>23</v>
      </c>
      <c r="F2163" s="503">
        <v>1975</v>
      </c>
      <c r="G2163" s="139"/>
      <c r="H2163" s="152"/>
      <c r="I2163" s="505"/>
      <c r="J2163" s="139"/>
    </row>
    <row r="2164" spans="1:10" ht="13.5" customHeight="1" x14ac:dyDescent="0.2">
      <c r="A2164" s="504">
        <v>2361</v>
      </c>
      <c r="B2164" s="139" t="s">
        <v>2026</v>
      </c>
      <c r="C2164" s="501" t="s">
        <v>4205</v>
      </c>
      <c r="D2164" s="502" t="s">
        <v>20</v>
      </c>
      <c r="E2164" s="256" t="s">
        <v>76</v>
      </c>
      <c r="F2164" s="503">
        <v>1976</v>
      </c>
      <c r="G2164" s="139"/>
      <c r="H2164" s="152"/>
      <c r="I2164" s="505"/>
      <c r="J2164" s="139"/>
    </row>
    <row r="2165" spans="1:10" ht="13.5" customHeight="1" x14ac:dyDescent="0.2">
      <c r="A2165" s="504">
        <v>2362</v>
      </c>
      <c r="B2165" s="139" t="s">
        <v>2027</v>
      </c>
      <c r="C2165" s="501" t="s">
        <v>4205</v>
      </c>
      <c r="D2165" s="502" t="s">
        <v>20</v>
      </c>
      <c r="E2165" s="256" t="s">
        <v>76</v>
      </c>
      <c r="F2165" s="503">
        <v>1987</v>
      </c>
      <c r="G2165" s="139"/>
      <c r="H2165" s="152"/>
      <c r="I2165" s="505"/>
      <c r="J2165" s="139"/>
    </row>
    <row r="2166" spans="1:10" ht="13.5" customHeight="1" x14ac:dyDescent="0.2">
      <c r="A2166" s="504">
        <v>2363</v>
      </c>
      <c r="B2166" s="139" t="s">
        <v>2028</v>
      </c>
      <c r="C2166" s="501" t="s">
        <v>4205</v>
      </c>
      <c r="D2166" s="502" t="s">
        <v>20</v>
      </c>
      <c r="E2166" s="256" t="s">
        <v>76</v>
      </c>
      <c r="F2166" s="503">
        <v>1992</v>
      </c>
      <c r="G2166" s="139"/>
      <c r="H2166" s="152"/>
      <c r="I2166" s="505"/>
      <c r="J2166" s="139"/>
    </row>
    <row r="2167" spans="1:10" ht="13.5" customHeight="1" x14ac:dyDescent="0.2">
      <c r="A2167" s="504">
        <v>2364</v>
      </c>
      <c r="B2167" s="139" t="s">
        <v>2029</v>
      </c>
      <c r="C2167" s="501" t="s">
        <v>4205</v>
      </c>
      <c r="D2167" s="502" t="s">
        <v>20</v>
      </c>
      <c r="E2167" s="256" t="s">
        <v>76</v>
      </c>
      <c r="F2167" s="503">
        <v>1977</v>
      </c>
      <c r="G2167" s="139"/>
      <c r="H2167" s="152"/>
      <c r="I2167" s="505"/>
      <c r="J2167" s="139"/>
    </row>
    <row r="2168" spans="1:10" ht="13.5" customHeight="1" x14ac:dyDescent="0.2">
      <c r="A2168" s="504">
        <v>2365</v>
      </c>
      <c r="B2168" s="139" t="s">
        <v>2030</v>
      </c>
      <c r="C2168" s="501" t="s">
        <v>4205</v>
      </c>
      <c r="D2168" s="502" t="s">
        <v>20</v>
      </c>
      <c r="E2168" s="256" t="s">
        <v>394</v>
      </c>
      <c r="F2168" s="503">
        <v>1977</v>
      </c>
      <c r="G2168" s="139"/>
      <c r="H2168" s="152"/>
      <c r="I2168" s="505"/>
      <c r="J2168" s="139"/>
    </row>
    <row r="2169" spans="1:10" ht="13.5" customHeight="1" x14ac:dyDescent="0.2">
      <c r="A2169" s="504">
        <v>2366</v>
      </c>
      <c r="B2169" s="139" t="s">
        <v>4072</v>
      </c>
      <c r="C2169" s="501" t="s">
        <v>4205</v>
      </c>
      <c r="D2169" s="502" t="s">
        <v>20</v>
      </c>
      <c r="E2169" s="256" t="s">
        <v>76</v>
      </c>
      <c r="F2169" s="503">
        <v>1984</v>
      </c>
      <c r="G2169" s="139"/>
      <c r="H2169" s="152"/>
      <c r="I2169" s="505"/>
      <c r="J2169" s="139"/>
    </row>
    <row r="2170" spans="1:10" ht="13.5" customHeight="1" x14ac:dyDescent="0.2">
      <c r="A2170" s="504">
        <v>2367</v>
      </c>
      <c r="B2170" s="139" t="s">
        <v>2031</v>
      </c>
      <c r="C2170" s="501" t="s">
        <v>4205</v>
      </c>
      <c r="D2170" s="502" t="s">
        <v>20</v>
      </c>
      <c r="E2170" s="256" t="s">
        <v>23</v>
      </c>
      <c r="F2170" s="503">
        <v>1969</v>
      </c>
      <c r="G2170" s="139"/>
      <c r="H2170" s="152"/>
      <c r="I2170" s="505"/>
      <c r="J2170" s="139"/>
    </row>
    <row r="2171" spans="1:10" ht="13.5" customHeight="1" x14ac:dyDescent="0.2">
      <c r="A2171" s="504">
        <v>2368</v>
      </c>
      <c r="B2171" s="139" t="s">
        <v>2032</v>
      </c>
      <c r="C2171" s="139" t="s">
        <v>419</v>
      </c>
      <c r="D2171" s="502" t="s">
        <v>20</v>
      </c>
      <c r="E2171" s="256" t="s">
        <v>76</v>
      </c>
      <c r="F2171" s="503">
        <v>1985</v>
      </c>
      <c r="G2171" s="139"/>
      <c r="H2171" s="152"/>
      <c r="I2171" s="505"/>
      <c r="J2171" s="139"/>
    </row>
    <row r="2172" spans="1:10" ht="13.5" customHeight="1" x14ac:dyDescent="0.2">
      <c r="A2172" s="504">
        <v>2369</v>
      </c>
      <c r="B2172" s="139" t="s">
        <v>2033</v>
      </c>
      <c r="C2172" s="139" t="s">
        <v>911</v>
      </c>
      <c r="D2172" s="502">
        <v>3</v>
      </c>
      <c r="E2172" s="256" t="s">
        <v>76</v>
      </c>
      <c r="F2172" s="503">
        <v>1980</v>
      </c>
      <c r="G2172" s="139"/>
      <c r="H2172" s="498"/>
      <c r="I2172" s="505">
        <v>1</v>
      </c>
      <c r="J2172" s="139"/>
    </row>
    <row r="2173" spans="1:10" ht="13.5" customHeight="1" x14ac:dyDescent="0.2">
      <c r="A2173" s="504">
        <v>2370</v>
      </c>
      <c r="B2173" s="139" t="s">
        <v>2034</v>
      </c>
      <c r="C2173" s="501" t="s">
        <v>4205</v>
      </c>
      <c r="D2173" s="502" t="s">
        <v>20</v>
      </c>
      <c r="E2173" s="256" t="s">
        <v>394</v>
      </c>
      <c r="F2173" s="503">
        <v>1984</v>
      </c>
      <c r="G2173" s="139"/>
      <c r="H2173" s="152"/>
      <c r="I2173" s="505"/>
      <c r="J2173" s="139"/>
    </row>
    <row r="2174" spans="1:10" ht="13.5" customHeight="1" x14ac:dyDescent="0.2">
      <c r="A2174" s="504">
        <v>2371</v>
      </c>
      <c r="B2174" s="139" t="s">
        <v>2035</v>
      </c>
      <c r="C2174" s="501" t="s">
        <v>4205</v>
      </c>
      <c r="D2174" s="502" t="s">
        <v>20</v>
      </c>
      <c r="E2174" s="256" t="s">
        <v>76</v>
      </c>
      <c r="F2174" s="503">
        <v>1984</v>
      </c>
      <c r="G2174" s="139"/>
      <c r="H2174" s="152"/>
      <c r="I2174" s="505"/>
      <c r="J2174" s="139"/>
    </row>
    <row r="2175" spans="1:10" ht="13.5" customHeight="1" x14ac:dyDescent="0.2">
      <c r="A2175" s="504">
        <v>2372</v>
      </c>
      <c r="B2175" s="139" t="s">
        <v>2036</v>
      </c>
      <c r="C2175" s="501" t="s">
        <v>4205</v>
      </c>
      <c r="D2175" s="502" t="s">
        <v>20</v>
      </c>
      <c r="E2175" s="256" t="s">
        <v>23</v>
      </c>
      <c r="F2175" s="503">
        <v>1975</v>
      </c>
      <c r="G2175" s="139"/>
      <c r="H2175" s="152"/>
      <c r="I2175" s="505"/>
      <c r="J2175" s="139"/>
    </row>
    <row r="2176" spans="1:10" ht="13.5" customHeight="1" x14ac:dyDescent="0.2">
      <c r="A2176" s="504">
        <v>2373</v>
      </c>
      <c r="B2176" s="139" t="s">
        <v>2037</v>
      </c>
      <c r="C2176" s="501" t="s">
        <v>4205</v>
      </c>
      <c r="D2176" s="502" t="s">
        <v>20</v>
      </c>
      <c r="E2176" s="256" t="s">
        <v>76</v>
      </c>
      <c r="F2176" s="503">
        <v>1989</v>
      </c>
      <c r="G2176" s="139"/>
      <c r="H2176" s="152"/>
      <c r="I2176" s="505"/>
      <c r="J2176" s="139"/>
    </row>
    <row r="2177" spans="1:10" ht="13.5" customHeight="1" x14ac:dyDescent="0.2">
      <c r="A2177" s="504">
        <v>2374</v>
      </c>
      <c r="B2177" s="139" t="s">
        <v>2038</v>
      </c>
      <c r="C2177" s="501" t="s">
        <v>4205</v>
      </c>
      <c r="D2177" s="502" t="s">
        <v>20</v>
      </c>
      <c r="E2177" s="256" t="s">
        <v>21</v>
      </c>
      <c r="F2177" s="503">
        <v>1947</v>
      </c>
      <c r="G2177" s="150"/>
      <c r="H2177" s="152"/>
      <c r="I2177" s="505"/>
      <c r="J2177" s="139"/>
    </row>
    <row r="2178" spans="1:10" ht="13.5" customHeight="1" x14ac:dyDescent="0.2">
      <c r="A2178" s="504">
        <v>2375</v>
      </c>
      <c r="B2178" s="139" t="s">
        <v>2039</v>
      </c>
      <c r="C2178" s="501" t="s">
        <v>4205</v>
      </c>
      <c r="D2178" s="502" t="s">
        <v>20</v>
      </c>
      <c r="E2178" s="256" t="s">
        <v>394</v>
      </c>
      <c r="F2178" s="503">
        <v>1976</v>
      </c>
      <c r="G2178" s="139"/>
      <c r="H2178" s="152"/>
      <c r="I2178" s="505"/>
      <c r="J2178" s="139"/>
    </row>
    <row r="2179" spans="1:10" ht="13.5" customHeight="1" x14ac:dyDescent="0.2">
      <c r="A2179" s="504">
        <v>2376</v>
      </c>
      <c r="B2179" s="139" t="s">
        <v>2040</v>
      </c>
      <c r="C2179" s="501" t="s">
        <v>4205</v>
      </c>
      <c r="D2179" s="502" t="s">
        <v>20</v>
      </c>
      <c r="E2179" s="256" t="s">
        <v>394</v>
      </c>
      <c r="F2179" s="503">
        <v>1990</v>
      </c>
      <c r="G2179" s="139"/>
      <c r="H2179" s="152"/>
      <c r="I2179" s="505"/>
      <c r="J2179" s="139"/>
    </row>
    <row r="2180" spans="1:10" ht="13.5" customHeight="1" x14ac:dyDescent="0.2">
      <c r="A2180" s="504">
        <v>2377</v>
      </c>
      <c r="B2180" s="139" t="s">
        <v>2041</v>
      </c>
      <c r="C2180" s="501" t="s">
        <v>4205</v>
      </c>
      <c r="D2180" s="502" t="s">
        <v>20</v>
      </c>
      <c r="E2180" s="256" t="s">
        <v>76</v>
      </c>
      <c r="F2180" s="503">
        <v>1989</v>
      </c>
      <c r="G2180" s="139"/>
      <c r="H2180" s="152"/>
      <c r="I2180" s="505"/>
      <c r="J2180" s="139"/>
    </row>
    <row r="2181" spans="1:10" ht="13.5" customHeight="1" x14ac:dyDescent="0.2">
      <c r="A2181" s="504">
        <v>2378</v>
      </c>
      <c r="B2181" s="139" t="s">
        <v>3771</v>
      </c>
      <c r="C2181" s="501" t="s">
        <v>4205</v>
      </c>
      <c r="D2181" s="502" t="s">
        <v>20</v>
      </c>
      <c r="E2181" s="256" t="s">
        <v>21</v>
      </c>
      <c r="F2181" s="503">
        <v>1961</v>
      </c>
      <c r="G2181" s="139"/>
      <c r="H2181" s="152"/>
      <c r="I2181" s="505"/>
      <c r="J2181" s="139"/>
    </row>
    <row r="2182" spans="1:10" ht="13.5" customHeight="1" x14ac:dyDescent="0.2">
      <c r="A2182" s="504">
        <v>2379</v>
      </c>
      <c r="B2182" s="139" t="s">
        <v>3772</v>
      </c>
      <c r="C2182" s="501" t="s">
        <v>4205</v>
      </c>
      <c r="D2182" s="502" t="s">
        <v>20</v>
      </c>
      <c r="E2182" s="256" t="s">
        <v>76</v>
      </c>
      <c r="F2182" s="503">
        <v>1986</v>
      </c>
      <c r="G2182" s="139"/>
      <c r="H2182" s="152"/>
      <c r="I2182" s="505"/>
      <c r="J2182" s="139"/>
    </row>
    <row r="2183" spans="1:10" ht="13.5" customHeight="1" x14ac:dyDescent="0.2">
      <c r="A2183" s="504">
        <v>2380</v>
      </c>
      <c r="B2183" s="139" t="s">
        <v>3773</v>
      </c>
      <c r="C2183" s="501" t="s">
        <v>4205</v>
      </c>
      <c r="D2183" s="502" t="s">
        <v>20</v>
      </c>
      <c r="E2183" s="256" t="s">
        <v>33</v>
      </c>
      <c r="F2183" s="503">
        <v>1963</v>
      </c>
      <c r="G2183" s="139"/>
      <c r="H2183" s="152"/>
      <c r="I2183" s="505"/>
      <c r="J2183" s="139"/>
    </row>
    <row r="2184" spans="1:10" ht="13.5" customHeight="1" x14ac:dyDescent="0.2">
      <c r="A2184" s="504">
        <v>2381</v>
      </c>
      <c r="B2184" s="139" t="s">
        <v>3774</v>
      </c>
      <c r="C2184" s="501" t="s">
        <v>4205</v>
      </c>
      <c r="D2184" s="502" t="s">
        <v>20</v>
      </c>
      <c r="E2184" s="256" t="s">
        <v>394</v>
      </c>
      <c r="F2184" s="503">
        <v>1985</v>
      </c>
      <c r="G2184" s="139"/>
      <c r="H2184" s="152"/>
      <c r="I2184" s="505"/>
      <c r="J2184" s="139"/>
    </row>
    <row r="2185" spans="1:10" ht="13.5" customHeight="1" x14ac:dyDescent="0.2">
      <c r="A2185" s="504">
        <v>2382</v>
      </c>
      <c r="B2185" s="139" t="s">
        <v>2042</v>
      </c>
      <c r="C2185" s="501" t="s">
        <v>4205</v>
      </c>
      <c r="D2185" s="502" t="s">
        <v>20</v>
      </c>
      <c r="E2185" s="256" t="s">
        <v>394</v>
      </c>
      <c r="F2185" s="503">
        <v>1976</v>
      </c>
      <c r="G2185" s="139"/>
      <c r="H2185" s="152"/>
      <c r="I2185" s="505"/>
      <c r="J2185" s="139"/>
    </row>
    <row r="2186" spans="1:10" ht="13.5" customHeight="1" x14ac:dyDescent="0.2">
      <c r="A2186" s="504">
        <v>2383</v>
      </c>
      <c r="B2186" s="139" t="s">
        <v>2043</v>
      </c>
      <c r="C2186" s="501" t="s">
        <v>4205</v>
      </c>
      <c r="D2186" s="502" t="s">
        <v>20</v>
      </c>
      <c r="E2186" s="256" t="s">
        <v>76</v>
      </c>
      <c r="F2186" s="503">
        <v>1990</v>
      </c>
      <c r="G2186" s="139"/>
      <c r="H2186" s="152"/>
      <c r="I2186" s="505"/>
      <c r="J2186" s="139"/>
    </row>
    <row r="2187" spans="1:10" ht="13.5" customHeight="1" x14ac:dyDescent="0.2">
      <c r="A2187" s="504">
        <v>2384</v>
      </c>
      <c r="B2187" s="139" t="s">
        <v>2044</v>
      </c>
      <c r="C2187" s="501" t="s">
        <v>4205</v>
      </c>
      <c r="D2187" s="502" t="s">
        <v>20</v>
      </c>
      <c r="E2187" s="256" t="s">
        <v>76</v>
      </c>
      <c r="F2187" s="503">
        <v>1986</v>
      </c>
      <c r="G2187" s="139"/>
      <c r="H2187" s="152"/>
      <c r="I2187" s="505"/>
      <c r="J2187" s="139"/>
    </row>
    <row r="2188" spans="1:10" ht="13.5" customHeight="1" x14ac:dyDescent="0.2">
      <c r="A2188" s="504">
        <v>2385</v>
      </c>
      <c r="B2188" s="139" t="s">
        <v>2045</v>
      </c>
      <c r="C2188" s="501" t="s">
        <v>4205</v>
      </c>
      <c r="D2188" s="502" t="s">
        <v>20</v>
      </c>
      <c r="E2188" s="256" t="s">
        <v>23</v>
      </c>
      <c r="F2188" s="503">
        <v>1963</v>
      </c>
      <c r="G2188" s="139"/>
      <c r="H2188" s="152"/>
      <c r="I2188" s="505"/>
      <c r="J2188" s="139"/>
    </row>
    <row r="2189" spans="1:10" ht="13.5" customHeight="1" x14ac:dyDescent="0.2">
      <c r="A2189" s="504">
        <v>2386</v>
      </c>
      <c r="B2189" s="139" t="s">
        <v>2046</v>
      </c>
      <c r="C2189" s="501" t="s">
        <v>4205</v>
      </c>
      <c r="D2189" s="502" t="s">
        <v>20</v>
      </c>
      <c r="E2189" s="256" t="s">
        <v>21</v>
      </c>
      <c r="F2189" s="503">
        <v>1959</v>
      </c>
      <c r="G2189" s="139"/>
      <c r="H2189" s="152"/>
      <c r="I2189" s="505"/>
      <c r="J2189" s="139"/>
    </row>
    <row r="2190" spans="1:10" ht="13.5" customHeight="1" x14ac:dyDescent="0.2">
      <c r="A2190" s="504">
        <v>2387</v>
      </c>
      <c r="B2190" s="139" t="s">
        <v>2047</v>
      </c>
      <c r="C2190" s="501" t="s">
        <v>4205</v>
      </c>
      <c r="D2190" s="502" t="s">
        <v>20</v>
      </c>
      <c r="E2190" s="256" t="s">
        <v>76</v>
      </c>
      <c r="F2190" s="503">
        <v>1990</v>
      </c>
      <c r="G2190" s="139"/>
      <c r="H2190" s="152"/>
      <c r="I2190" s="505"/>
      <c r="J2190" s="139"/>
    </row>
    <row r="2191" spans="1:10" ht="13.5" customHeight="1" x14ac:dyDescent="0.2">
      <c r="A2191" s="504">
        <v>2388</v>
      </c>
      <c r="B2191" s="139" t="s">
        <v>2048</v>
      </c>
      <c r="C2191" s="139" t="s">
        <v>880</v>
      </c>
      <c r="D2191" s="502" t="s">
        <v>20</v>
      </c>
      <c r="E2191" s="256" t="s">
        <v>394</v>
      </c>
      <c r="F2191" s="503">
        <v>1993</v>
      </c>
      <c r="G2191" s="139"/>
      <c r="H2191" s="152"/>
      <c r="I2191" s="505">
        <v>1</v>
      </c>
      <c r="J2191" s="139"/>
    </row>
    <row r="2192" spans="1:10" ht="13.5" customHeight="1" x14ac:dyDescent="0.2">
      <c r="A2192" s="504">
        <v>2389</v>
      </c>
      <c r="B2192" s="139" t="s">
        <v>2049</v>
      </c>
      <c r="C2192" s="501" t="s">
        <v>4205</v>
      </c>
      <c r="D2192" s="502" t="s">
        <v>20</v>
      </c>
      <c r="E2192" s="256" t="s">
        <v>76</v>
      </c>
      <c r="F2192" s="503">
        <v>1987</v>
      </c>
      <c r="G2192" s="139"/>
      <c r="H2192" s="152"/>
      <c r="I2192" s="505"/>
      <c r="J2192" s="139"/>
    </row>
    <row r="2193" spans="1:10" ht="13.5" customHeight="1" x14ac:dyDescent="0.2">
      <c r="A2193" s="504">
        <v>2390</v>
      </c>
      <c r="B2193" s="139" t="s">
        <v>2050</v>
      </c>
      <c r="C2193" s="139" t="s">
        <v>880</v>
      </c>
      <c r="D2193" s="502">
        <v>1</v>
      </c>
      <c r="E2193" s="256" t="s">
        <v>21</v>
      </c>
      <c r="F2193" s="503">
        <v>1960</v>
      </c>
      <c r="G2193" s="139"/>
      <c r="H2193" s="152"/>
      <c r="I2193" s="505">
        <v>1</v>
      </c>
      <c r="J2193" s="139"/>
    </row>
    <row r="2194" spans="1:10" ht="13.5" customHeight="1" x14ac:dyDescent="0.2">
      <c r="A2194" s="504">
        <v>2391</v>
      </c>
      <c r="B2194" s="139" t="s">
        <v>3775</v>
      </c>
      <c r="C2194" s="501" t="s">
        <v>4205</v>
      </c>
      <c r="D2194" s="502" t="s">
        <v>20</v>
      </c>
      <c r="E2194" s="256" t="s">
        <v>21</v>
      </c>
      <c r="F2194" s="503">
        <v>1955</v>
      </c>
      <c r="G2194" s="139"/>
      <c r="H2194" s="152"/>
      <c r="I2194" s="505"/>
      <c r="J2194" s="139"/>
    </row>
    <row r="2195" spans="1:10" ht="13.5" customHeight="1" x14ac:dyDescent="0.2">
      <c r="A2195" s="504">
        <v>2392</v>
      </c>
      <c r="B2195" s="139" t="s">
        <v>2051</v>
      </c>
      <c r="C2195" s="501" t="s">
        <v>4205</v>
      </c>
      <c r="D2195" s="502" t="s">
        <v>20</v>
      </c>
      <c r="E2195" s="256" t="s">
        <v>4234</v>
      </c>
      <c r="F2195" s="503">
        <v>1960</v>
      </c>
      <c r="G2195" s="139"/>
      <c r="H2195" s="152"/>
      <c r="I2195" s="505"/>
      <c r="J2195" s="139"/>
    </row>
    <row r="2196" spans="1:10" ht="13.5" customHeight="1" x14ac:dyDescent="0.2">
      <c r="A2196" s="504">
        <v>2393</v>
      </c>
      <c r="B2196" s="139" t="s">
        <v>2052</v>
      </c>
      <c r="C2196" s="501" t="s">
        <v>4205</v>
      </c>
      <c r="D2196" s="502" t="s">
        <v>20</v>
      </c>
      <c r="E2196" s="256" t="s">
        <v>76</v>
      </c>
      <c r="F2196" s="503">
        <v>1979</v>
      </c>
      <c r="G2196" s="139"/>
      <c r="H2196" s="152"/>
      <c r="I2196" s="505"/>
      <c r="J2196" s="139"/>
    </row>
    <row r="2197" spans="1:10" ht="13.5" customHeight="1" x14ac:dyDescent="0.2">
      <c r="A2197" s="504">
        <v>2394</v>
      </c>
      <c r="B2197" s="139" t="s">
        <v>2053</v>
      </c>
      <c r="C2197" s="501" t="s">
        <v>4205</v>
      </c>
      <c r="D2197" s="502" t="s">
        <v>20</v>
      </c>
      <c r="E2197" s="256" t="s">
        <v>76</v>
      </c>
      <c r="F2197" s="503">
        <v>1981</v>
      </c>
      <c r="G2197" s="139"/>
      <c r="H2197" s="152"/>
      <c r="I2197" s="505"/>
      <c r="J2197" s="139"/>
    </row>
    <row r="2198" spans="1:10" ht="13.5" customHeight="1" x14ac:dyDescent="0.2">
      <c r="A2198" s="504">
        <v>2395</v>
      </c>
      <c r="B2198" s="139" t="s">
        <v>2054</v>
      </c>
      <c r="C2198" s="501" t="s">
        <v>4205</v>
      </c>
      <c r="D2198" s="502" t="s">
        <v>20</v>
      </c>
      <c r="E2198" s="256" t="s">
        <v>21</v>
      </c>
      <c r="F2198" s="503">
        <v>1949</v>
      </c>
      <c r="G2198" s="139"/>
      <c r="H2198" s="152"/>
      <c r="I2198" s="505"/>
      <c r="J2198" s="139"/>
    </row>
    <row r="2199" spans="1:10" ht="13.5" customHeight="1" x14ac:dyDescent="0.2">
      <c r="A2199" s="504">
        <v>2396</v>
      </c>
      <c r="B2199" s="139" t="s">
        <v>2055</v>
      </c>
      <c r="C2199" s="501" t="s">
        <v>4205</v>
      </c>
      <c r="D2199" s="502" t="s">
        <v>20</v>
      </c>
      <c r="E2199" s="256" t="s">
        <v>76</v>
      </c>
      <c r="F2199" s="503">
        <v>1984</v>
      </c>
      <c r="G2199" s="139"/>
      <c r="H2199" s="152"/>
      <c r="I2199" s="505"/>
      <c r="J2199" s="139"/>
    </row>
    <row r="2200" spans="1:10" ht="13.5" customHeight="1" x14ac:dyDescent="0.2">
      <c r="A2200" s="504">
        <v>2397</v>
      </c>
      <c r="B2200" s="139" t="s">
        <v>2056</v>
      </c>
      <c r="C2200" s="501" t="s">
        <v>4205</v>
      </c>
      <c r="D2200" s="502" t="s">
        <v>20</v>
      </c>
      <c r="E2200" s="256" t="s">
        <v>23</v>
      </c>
      <c r="F2200" s="503">
        <v>1964</v>
      </c>
      <c r="G2200" s="139"/>
      <c r="H2200" s="152"/>
      <c r="I2200" s="505"/>
      <c r="J2200" s="139"/>
    </row>
    <row r="2201" spans="1:10" ht="13.5" customHeight="1" x14ac:dyDescent="0.2">
      <c r="A2201" s="504">
        <v>2398</v>
      </c>
      <c r="B2201" s="139" t="s">
        <v>2057</v>
      </c>
      <c r="C2201" s="501" t="s">
        <v>4205</v>
      </c>
      <c r="D2201" s="502" t="s">
        <v>20</v>
      </c>
      <c r="E2201" s="256" t="s">
        <v>23</v>
      </c>
      <c r="F2201" s="503">
        <v>1973</v>
      </c>
      <c r="G2201" s="139"/>
      <c r="H2201" s="152"/>
      <c r="I2201" s="505"/>
      <c r="J2201" s="139"/>
    </row>
    <row r="2202" spans="1:10" ht="13.5" customHeight="1" x14ac:dyDescent="0.2">
      <c r="A2202" s="504">
        <v>2399</v>
      </c>
      <c r="B2202" s="139" t="s">
        <v>2058</v>
      </c>
      <c r="C2202" s="501" t="s">
        <v>4205</v>
      </c>
      <c r="D2202" s="502" t="s">
        <v>20</v>
      </c>
      <c r="E2202" s="256" t="s">
        <v>76</v>
      </c>
      <c r="F2202" s="503">
        <v>1979</v>
      </c>
      <c r="G2202" s="139"/>
      <c r="H2202" s="152"/>
      <c r="I2202" s="505"/>
      <c r="J2202" s="139"/>
    </row>
    <row r="2203" spans="1:10" ht="13.5" customHeight="1" x14ac:dyDescent="0.2">
      <c r="A2203" s="504">
        <v>2400</v>
      </c>
      <c r="B2203" s="139" t="s">
        <v>2059</v>
      </c>
      <c r="C2203" s="501" t="s">
        <v>4205</v>
      </c>
      <c r="D2203" s="502" t="s">
        <v>20</v>
      </c>
      <c r="E2203" s="256" t="s">
        <v>76</v>
      </c>
      <c r="F2203" s="503">
        <v>1983</v>
      </c>
      <c r="G2203" s="139"/>
      <c r="H2203" s="152"/>
      <c r="I2203" s="505"/>
      <c r="J2203" s="139"/>
    </row>
    <row r="2204" spans="1:10" ht="13.5" customHeight="1" x14ac:dyDescent="0.2">
      <c r="A2204" s="504">
        <v>2401</v>
      </c>
      <c r="B2204" s="139" t="s">
        <v>2060</v>
      </c>
      <c r="C2204" s="501" t="s">
        <v>4205</v>
      </c>
      <c r="D2204" s="502" t="s">
        <v>20</v>
      </c>
      <c r="E2204" s="256" t="s">
        <v>76</v>
      </c>
      <c r="F2204" s="503">
        <v>1983</v>
      </c>
      <c r="G2204" s="139"/>
      <c r="H2204" s="152"/>
      <c r="I2204" s="505"/>
      <c r="J2204" s="139"/>
    </row>
    <row r="2205" spans="1:10" ht="13.5" customHeight="1" x14ac:dyDescent="0.2">
      <c r="A2205" s="504">
        <v>2402</v>
      </c>
      <c r="B2205" s="139" t="s">
        <v>2061</v>
      </c>
      <c r="C2205" s="501" t="s">
        <v>4205</v>
      </c>
      <c r="D2205" s="502" t="s">
        <v>20</v>
      </c>
      <c r="E2205" s="256" t="s">
        <v>76</v>
      </c>
      <c r="F2205" s="503">
        <v>1984</v>
      </c>
      <c r="G2205" s="139"/>
      <c r="H2205" s="152"/>
      <c r="I2205" s="505"/>
      <c r="J2205" s="139"/>
    </row>
    <row r="2206" spans="1:10" ht="13.5" customHeight="1" x14ac:dyDescent="0.2">
      <c r="A2206" s="504">
        <v>2403</v>
      </c>
      <c r="B2206" s="139" t="s">
        <v>2062</v>
      </c>
      <c r="C2206" s="501" t="s">
        <v>4205</v>
      </c>
      <c r="D2206" s="502" t="s">
        <v>20</v>
      </c>
      <c r="E2206" s="256" t="s">
        <v>76</v>
      </c>
      <c r="F2206" s="503">
        <v>1984</v>
      </c>
      <c r="G2206" s="139"/>
      <c r="H2206" s="152"/>
      <c r="I2206" s="505"/>
      <c r="J2206" s="139"/>
    </row>
    <row r="2207" spans="1:10" ht="13.5" customHeight="1" x14ac:dyDescent="0.2">
      <c r="A2207" s="504">
        <v>2404</v>
      </c>
      <c r="B2207" s="139" t="s">
        <v>3558</v>
      </c>
      <c r="C2207" s="501" t="s">
        <v>4205</v>
      </c>
      <c r="D2207" s="502" t="s">
        <v>20</v>
      </c>
      <c r="E2207" s="256" t="s">
        <v>23</v>
      </c>
      <c r="F2207" s="503">
        <v>1965</v>
      </c>
      <c r="G2207" s="139"/>
      <c r="H2207" s="152"/>
      <c r="I2207" s="505"/>
      <c r="J2207" s="139"/>
    </row>
    <row r="2208" spans="1:10" ht="13.5" customHeight="1" x14ac:dyDescent="0.2">
      <c r="A2208" s="504">
        <v>2405</v>
      </c>
      <c r="B2208" s="139" t="s">
        <v>2063</v>
      </c>
      <c r="C2208" s="501" t="s">
        <v>4205</v>
      </c>
      <c r="D2208" s="502" t="s">
        <v>20</v>
      </c>
      <c r="E2208" s="256" t="s">
        <v>21</v>
      </c>
      <c r="F2208" s="503">
        <v>1956</v>
      </c>
      <c r="G2208" s="139"/>
      <c r="H2208" s="152"/>
      <c r="I2208" s="505"/>
      <c r="J2208" s="139"/>
    </row>
    <row r="2209" spans="1:10" ht="13.5" customHeight="1" x14ac:dyDescent="0.2">
      <c r="A2209" s="504">
        <v>2406</v>
      </c>
      <c r="B2209" s="139" t="s">
        <v>2064</v>
      </c>
      <c r="C2209" s="501" t="s">
        <v>4205</v>
      </c>
      <c r="D2209" s="502" t="s">
        <v>20</v>
      </c>
      <c r="E2209" s="256" t="s">
        <v>23</v>
      </c>
      <c r="F2209" s="503">
        <v>1975</v>
      </c>
      <c r="G2209" s="139"/>
      <c r="H2209" s="152"/>
      <c r="I2209" s="505"/>
      <c r="J2209" s="139"/>
    </row>
    <row r="2210" spans="1:10" ht="13.5" customHeight="1" x14ac:dyDescent="0.2">
      <c r="A2210" s="504">
        <v>2409</v>
      </c>
      <c r="B2210" s="139" t="s">
        <v>2065</v>
      </c>
      <c r="C2210" s="501" t="s">
        <v>4205</v>
      </c>
      <c r="D2210" s="502" t="s">
        <v>20</v>
      </c>
      <c r="E2210" s="256" t="s">
        <v>76</v>
      </c>
      <c r="F2210" s="503">
        <v>1998</v>
      </c>
      <c r="G2210" s="139"/>
      <c r="H2210" s="152"/>
      <c r="I2210" s="505"/>
      <c r="J2210" s="139"/>
    </row>
    <row r="2211" spans="1:10" ht="13.5" customHeight="1" x14ac:dyDescent="0.2">
      <c r="A2211" s="504">
        <v>2410</v>
      </c>
      <c r="B2211" s="139" t="s">
        <v>2066</v>
      </c>
      <c r="C2211" s="501" t="s">
        <v>4205</v>
      </c>
      <c r="D2211" s="502" t="s">
        <v>20</v>
      </c>
      <c r="E2211" s="256" t="s">
        <v>33</v>
      </c>
      <c r="F2211" s="503">
        <v>1970</v>
      </c>
      <c r="G2211" s="139"/>
      <c r="H2211" s="152"/>
      <c r="I2211" s="505"/>
      <c r="J2211" s="139"/>
    </row>
    <row r="2212" spans="1:10" ht="13.5" customHeight="1" x14ac:dyDescent="0.2">
      <c r="A2212" s="504">
        <v>2411</v>
      </c>
      <c r="B2212" s="139" t="s">
        <v>2067</v>
      </c>
      <c r="C2212" s="501" t="s">
        <v>4205</v>
      </c>
      <c r="D2212" s="502" t="s">
        <v>20</v>
      </c>
      <c r="E2212" s="256" t="s">
        <v>394</v>
      </c>
      <c r="F2212" s="503">
        <v>1994</v>
      </c>
      <c r="G2212" s="139"/>
      <c r="H2212" s="152"/>
      <c r="I2212" s="505"/>
      <c r="J2212" s="139"/>
    </row>
    <row r="2213" spans="1:10" ht="13.5" customHeight="1" x14ac:dyDescent="0.2">
      <c r="A2213" s="504">
        <v>2413</v>
      </c>
      <c r="B2213" s="139" t="s">
        <v>2068</v>
      </c>
      <c r="C2213" s="501" t="s">
        <v>4205</v>
      </c>
      <c r="D2213" s="502" t="s">
        <v>20</v>
      </c>
      <c r="E2213" s="256" t="s">
        <v>23</v>
      </c>
      <c r="F2213" s="503">
        <v>1965</v>
      </c>
      <c r="G2213" s="139"/>
      <c r="H2213" s="152"/>
      <c r="I2213" s="505"/>
      <c r="J2213" s="139"/>
    </row>
    <row r="2214" spans="1:10" ht="13.5" customHeight="1" x14ac:dyDescent="0.2">
      <c r="A2214" s="504">
        <v>2414</v>
      </c>
      <c r="B2214" s="139" t="s">
        <v>2069</v>
      </c>
      <c r="C2214" s="501" t="s">
        <v>4205</v>
      </c>
      <c r="D2214" s="502" t="s">
        <v>20</v>
      </c>
      <c r="E2214" s="256" t="s">
        <v>33</v>
      </c>
      <c r="F2214" s="503">
        <v>1966</v>
      </c>
      <c r="G2214" s="139"/>
      <c r="H2214" s="152"/>
      <c r="I2214" s="505"/>
      <c r="J2214" s="139"/>
    </row>
    <row r="2215" spans="1:10" ht="13.5" customHeight="1" x14ac:dyDescent="0.2">
      <c r="A2215" s="504">
        <v>2415</v>
      </c>
      <c r="B2215" s="139" t="s">
        <v>2070</v>
      </c>
      <c r="C2215" s="501" t="s">
        <v>4205</v>
      </c>
      <c r="D2215" s="502" t="s">
        <v>20</v>
      </c>
      <c r="E2215" s="256" t="s">
        <v>76</v>
      </c>
      <c r="F2215" s="503">
        <v>1993</v>
      </c>
      <c r="G2215" s="139"/>
      <c r="H2215" s="152"/>
      <c r="I2215" s="505"/>
      <c r="J2215" s="139"/>
    </row>
    <row r="2216" spans="1:10" ht="13.5" customHeight="1" x14ac:dyDescent="0.2">
      <c r="A2216" s="504">
        <v>2416</v>
      </c>
      <c r="B2216" s="139" t="s">
        <v>2071</v>
      </c>
      <c r="C2216" s="501" t="s">
        <v>4205</v>
      </c>
      <c r="D2216" s="502" t="s">
        <v>20</v>
      </c>
      <c r="E2216" s="256" t="s">
        <v>76</v>
      </c>
      <c r="F2216" s="503">
        <v>1995</v>
      </c>
      <c r="G2216" s="139"/>
      <c r="H2216" s="152"/>
      <c r="I2216" s="505"/>
      <c r="J2216" s="139"/>
    </row>
    <row r="2217" spans="1:10" ht="13.5" customHeight="1" x14ac:dyDescent="0.2">
      <c r="A2217" s="504">
        <v>2417</v>
      </c>
      <c r="B2217" s="139" t="s">
        <v>2072</v>
      </c>
      <c r="C2217" s="501" t="s">
        <v>4205</v>
      </c>
      <c r="D2217" s="502" t="s">
        <v>20</v>
      </c>
      <c r="E2217" s="256" t="s">
        <v>33</v>
      </c>
      <c r="F2217" s="503">
        <v>1967</v>
      </c>
      <c r="G2217" s="139"/>
      <c r="H2217" s="152"/>
      <c r="I2217" s="505"/>
      <c r="J2217" s="139"/>
    </row>
    <row r="2218" spans="1:10" ht="13.5" customHeight="1" x14ac:dyDescent="0.2">
      <c r="A2218" s="504">
        <v>2418</v>
      </c>
      <c r="B2218" s="139" t="s">
        <v>2073</v>
      </c>
      <c r="C2218" s="501" t="s">
        <v>4205</v>
      </c>
      <c r="D2218" s="502" t="s">
        <v>20</v>
      </c>
      <c r="E2218" s="256" t="s">
        <v>76</v>
      </c>
      <c r="F2218" s="503">
        <v>1977</v>
      </c>
      <c r="G2218" s="139"/>
      <c r="H2218" s="152"/>
      <c r="I2218" s="505"/>
      <c r="J2218" s="139"/>
    </row>
    <row r="2219" spans="1:10" ht="13.5" customHeight="1" x14ac:dyDescent="0.2">
      <c r="A2219" s="504">
        <v>2419</v>
      </c>
      <c r="B2219" s="139" t="s">
        <v>3776</v>
      </c>
      <c r="C2219" s="501" t="s">
        <v>4205</v>
      </c>
      <c r="D2219" s="502" t="s">
        <v>20</v>
      </c>
      <c r="E2219" s="256" t="s">
        <v>76</v>
      </c>
      <c r="F2219" s="503">
        <v>1990</v>
      </c>
      <c r="G2219" s="139"/>
      <c r="H2219" s="152"/>
      <c r="I2219" s="505"/>
      <c r="J2219" s="139"/>
    </row>
    <row r="2220" spans="1:10" ht="13.5" customHeight="1" x14ac:dyDescent="0.2">
      <c r="A2220" s="504">
        <v>2420</v>
      </c>
      <c r="B2220" s="139" t="s">
        <v>2074</v>
      </c>
      <c r="C2220" s="501" t="s">
        <v>4205</v>
      </c>
      <c r="D2220" s="502" t="s">
        <v>20</v>
      </c>
      <c r="E2220" s="256" t="s">
        <v>394</v>
      </c>
      <c r="F2220" s="503">
        <v>1984</v>
      </c>
      <c r="G2220" s="139"/>
      <c r="H2220" s="152"/>
      <c r="I2220" s="505"/>
      <c r="J2220" s="139"/>
    </row>
    <row r="2221" spans="1:10" ht="13.5" customHeight="1" x14ac:dyDescent="0.2">
      <c r="A2221" s="504">
        <v>2421</v>
      </c>
      <c r="B2221" s="139" t="s">
        <v>2075</v>
      </c>
      <c r="C2221" s="501" t="s">
        <v>4205</v>
      </c>
      <c r="D2221" s="502" t="s">
        <v>20</v>
      </c>
      <c r="E2221" s="256" t="s">
        <v>4234</v>
      </c>
      <c r="F2221" s="503">
        <v>1962</v>
      </c>
      <c r="G2221" s="139"/>
      <c r="H2221" s="152"/>
      <c r="I2221" s="505"/>
      <c r="J2221" s="139"/>
    </row>
    <row r="2222" spans="1:10" ht="13.5" customHeight="1" x14ac:dyDescent="0.2">
      <c r="A2222" s="504">
        <v>2422</v>
      </c>
      <c r="B2222" s="139" t="s">
        <v>2076</v>
      </c>
      <c r="C2222" s="501" t="s">
        <v>4205</v>
      </c>
      <c r="D2222" s="502" t="s">
        <v>20</v>
      </c>
      <c r="E2222" s="256" t="s">
        <v>23</v>
      </c>
      <c r="F2222" s="503">
        <v>1970</v>
      </c>
      <c r="G2222" s="139"/>
      <c r="H2222" s="152"/>
      <c r="I2222" s="505"/>
      <c r="J2222" s="139"/>
    </row>
    <row r="2223" spans="1:10" ht="13.5" customHeight="1" x14ac:dyDescent="0.2">
      <c r="A2223" s="504">
        <v>2423</v>
      </c>
      <c r="B2223" s="139" t="s">
        <v>2077</v>
      </c>
      <c r="C2223" s="501" t="s">
        <v>4205</v>
      </c>
      <c r="D2223" s="502" t="s">
        <v>20</v>
      </c>
      <c r="E2223" s="256" t="s">
        <v>76</v>
      </c>
      <c r="F2223" s="503">
        <v>1985</v>
      </c>
      <c r="G2223" s="139"/>
      <c r="H2223" s="152"/>
      <c r="I2223" s="505"/>
      <c r="J2223" s="139"/>
    </row>
    <row r="2224" spans="1:10" ht="13.5" customHeight="1" x14ac:dyDescent="0.2">
      <c r="A2224" s="504">
        <v>2424</v>
      </c>
      <c r="B2224" s="139" t="s">
        <v>2078</v>
      </c>
      <c r="C2224" s="139" t="s">
        <v>4084</v>
      </c>
      <c r="D2224" s="502" t="s">
        <v>20</v>
      </c>
      <c r="E2224" s="256" t="s">
        <v>23</v>
      </c>
      <c r="F2224" s="503">
        <v>1967</v>
      </c>
      <c r="G2224" s="139"/>
      <c r="H2224" s="152"/>
      <c r="I2224" s="505">
        <v>1</v>
      </c>
      <c r="J2224" s="139"/>
    </row>
    <row r="2225" spans="1:10" ht="13.5" customHeight="1" x14ac:dyDescent="0.2">
      <c r="A2225" s="504">
        <v>2425</v>
      </c>
      <c r="B2225" s="139" t="s">
        <v>2079</v>
      </c>
      <c r="C2225" s="501" t="s">
        <v>4205</v>
      </c>
      <c r="D2225" s="502" t="s">
        <v>20</v>
      </c>
      <c r="E2225" s="256" t="s">
        <v>76</v>
      </c>
      <c r="F2225" s="503">
        <v>1985</v>
      </c>
      <c r="G2225" s="139"/>
      <c r="H2225" s="152"/>
      <c r="I2225" s="505"/>
      <c r="J2225" s="139"/>
    </row>
    <row r="2226" spans="1:10" ht="13.5" customHeight="1" x14ac:dyDescent="0.2">
      <c r="A2226" s="504">
        <v>2426</v>
      </c>
      <c r="B2226" s="139" t="s">
        <v>2080</v>
      </c>
      <c r="C2226" s="501" t="s">
        <v>4205</v>
      </c>
      <c r="D2226" s="502" t="s">
        <v>20</v>
      </c>
      <c r="E2226" s="256" t="s">
        <v>394</v>
      </c>
      <c r="F2226" s="503">
        <v>1987</v>
      </c>
      <c r="G2226" s="139"/>
      <c r="H2226" s="152"/>
      <c r="I2226" s="505"/>
      <c r="J2226" s="139"/>
    </row>
    <row r="2227" spans="1:10" ht="13.5" customHeight="1" x14ac:dyDescent="0.2">
      <c r="A2227" s="504">
        <v>2427</v>
      </c>
      <c r="B2227" s="139" t="s">
        <v>2081</v>
      </c>
      <c r="C2227" s="501" t="s">
        <v>4205</v>
      </c>
      <c r="D2227" s="502" t="s">
        <v>20</v>
      </c>
      <c r="E2227" s="256" t="s">
        <v>33</v>
      </c>
      <c r="F2227" s="503">
        <v>1963</v>
      </c>
      <c r="G2227" s="139"/>
      <c r="H2227" s="152"/>
      <c r="I2227" s="505"/>
      <c r="J2227" s="139"/>
    </row>
    <row r="2228" spans="1:10" ht="13.5" customHeight="1" x14ac:dyDescent="0.2">
      <c r="A2228" s="504">
        <v>2428</v>
      </c>
      <c r="B2228" s="139" t="s">
        <v>2082</v>
      </c>
      <c r="C2228" s="501" t="s">
        <v>4205</v>
      </c>
      <c r="D2228" s="502" t="s">
        <v>20</v>
      </c>
      <c r="E2228" s="256" t="s">
        <v>76</v>
      </c>
      <c r="F2228" s="503">
        <v>1984</v>
      </c>
      <c r="G2228" s="139"/>
      <c r="H2228" s="152"/>
      <c r="I2228" s="505"/>
      <c r="J2228" s="139"/>
    </row>
    <row r="2229" spans="1:10" ht="13.5" customHeight="1" x14ac:dyDescent="0.2">
      <c r="A2229" s="504">
        <v>2429</v>
      </c>
      <c r="B2229" s="139" t="s">
        <v>2083</v>
      </c>
      <c r="C2229" s="501" t="s">
        <v>4205</v>
      </c>
      <c r="D2229" s="502" t="s">
        <v>20</v>
      </c>
      <c r="E2229" s="256" t="s">
        <v>76</v>
      </c>
      <c r="F2229" s="503">
        <v>1983</v>
      </c>
      <c r="G2229" s="139"/>
      <c r="H2229" s="152"/>
      <c r="I2229" s="505"/>
      <c r="J2229" s="139"/>
    </row>
    <row r="2230" spans="1:10" ht="13.5" customHeight="1" x14ac:dyDescent="0.2">
      <c r="A2230" s="504">
        <v>2430</v>
      </c>
      <c r="B2230" s="139" t="s">
        <v>2084</v>
      </c>
      <c r="C2230" s="501" t="s">
        <v>4205</v>
      </c>
      <c r="D2230" s="502" t="s">
        <v>20</v>
      </c>
      <c r="E2230" s="256" t="s">
        <v>23</v>
      </c>
      <c r="F2230" s="503">
        <v>1963</v>
      </c>
      <c r="G2230" s="139"/>
      <c r="H2230" s="152"/>
      <c r="I2230" s="505"/>
      <c r="J2230" s="139"/>
    </row>
    <row r="2231" spans="1:10" ht="13.5" customHeight="1" x14ac:dyDescent="0.2">
      <c r="A2231" s="504">
        <v>2431</v>
      </c>
      <c r="B2231" s="139" t="s">
        <v>2085</v>
      </c>
      <c r="C2231" s="501" t="s">
        <v>4205</v>
      </c>
      <c r="D2231" s="502" t="s">
        <v>20</v>
      </c>
      <c r="E2231" s="256" t="s">
        <v>23</v>
      </c>
      <c r="F2231" s="503">
        <v>1963</v>
      </c>
      <c r="G2231" s="139"/>
      <c r="H2231" s="152"/>
      <c r="I2231" s="505"/>
      <c r="J2231" s="139"/>
    </row>
    <row r="2232" spans="1:10" ht="13.5" customHeight="1" x14ac:dyDescent="0.2">
      <c r="A2232" s="504">
        <v>2432</v>
      </c>
      <c r="B2232" s="139" t="s">
        <v>2086</v>
      </c>
      <c r="C2232" s="501" t="s">
        <v>4205</v>
      </c>
      <c r="D2232" s="502" t="s">
        <v>20</v>
      </c>
      <c r="E2232" s="256" t="s">
        <v>76</v>
      </c>
      <c r="F2232" s="503">
        <v>1987</v>
      </c>
      <c r="G2232" s="139"/>
      <c r="H2232" s="152"/>
      <c r="I2232" s="505"/>
      <c r="J2232" s="139"/>
    </row>
    <row r="2233" spans="1:10" ht="13.5" customHeight="1" x14ac:dyDescent="0.2">
      <c r="A2233" s="504">
        <v>2433</v>
      </c>
      <c r="B2233" s="139" t="s">
        <v>2087</v>
      </c>
      <c r="C2233" s="139" t="s">
        <v>3532</v>
      </c>
      <c r="D2233" s="502">
        <v>2</v>
      </c>
      <c r="E2233" s="256" t="s">
        <v>76</v>
      </c>
      <c r="F2233" s="503">
        <v>1986</v>
      </c>
      <c r="G2233" s="139"/>
      <c r="H2233" s="152"/>
      <c r="I2233" s="505">
        <v>1</v>
      </c>
      <c r="J2233" s="139"/>
    </row>
    <row r="2234" spans="1:10" ht="13.5" customHeight="1" x14ac:dyDescent="0.2">
      <c r="A2234" s="504">
        <v>2434</v>
      </c>
      <c r="B2234" s="139" t="s">
        <v>2088</v>
      </c>
      <c r="C2234" s="139" t="s">
        <v>3532</v>
      </c>
      <c r="D2234" s="502">
        <v>2</v>
      </c>
      <c r="E2234" s="256" t="s">
        <v>76</v>
      </c>
      <c r="F2234" s="503">
        <v>1989</v>
      </c>
      <c r="G2234" s="139"/>
      <c r="H2234" s="152"/>
      <c r="I2234" s="505">
        <v>1</v>
      </c>
      <c r="J2234" s="139"/>
    </row>
    <row r="2235" spans="1:10" ht="13.5" customHeight="1" x14ac:dyDescent="0.2">
      <c r="A2235" s="504">
        <v>2436</v>
      </c>
      <c r="B2235" s="139" t="s">
        <v>2090</v>
      </c>
      <c r="C2235" s="501" t="s">
        <v>4205</v>
      </c>
      <c r="D2235" s="502" t="s">
        <v>20</v>
      </c>
      <c r="E2235" s="256" t="s">
        <v>76</v>
      </c>
      <c r="F2235" s="503">
        <v>1983</v>
      </c>
      <c r="G2235" s="139"/>
      <c r="H2235" s="152"/>
      <c r="I2235" s="505"/>
      <c r="J2235" s="139"/>
    </row>
    <row r="2236" spans="1:10" ht="13.5" customHeight="1" x14ac:dyDescent="0.2">
      <c r="A2236" s="504">
        <v>2437</v>
      </c>
      <c r="B2236" s="139" t="s">
        <v>2091</v>
      </c>
      <c r="C2236" s="501" t="s">
        <v>4205</v>
      </c>
      <c r="D2236" s="502" t="s">
        <v>20</v>
      </c>
      <c r="E2236" s="256" t="s">
        <v>76</v>
      </c>
      <c r="F2236" s="503">
        <v>1978</v>
      </c>
      <c r="G2236" s="139"/>
      <c r="H2236" s="152"/>
      <c r="I2236" s="505"/>
      <c r="J2236" s="139"/>
    </row>
    <row r="2237" spans="1:10" ht="13.5" customHeight="1" x14ac:dyDescent="0.2">
      <c r="A2237" s="504">
        <v>2438</v>
      </c>
      <c r="B2237" s="139" t="s">
        <v>2092</v>
      </c>
      <c r="C2237" s="501" t="s">
        <v>4205</v>
      </c>
      <c r="D2237" s="502" t="s">
        <v>20</v>
      </c>
      <c r="E2237" s="256" t="s">
        <v>394</v>
      </c>
      <c r="F2237" s="503">
        <v>1980</v>
      </c>
      <c r="G2237" s="139"/>
      <c r="H2237" s="152"/>
      <c r="I2237" s="505"/>
      <c r="J2237" s="139"/>
    </row>
    <row r="2238" spans="1:10" ht="13.5" customHeight="1" x14ac:dyDescent="0.2">
      <c r="A2238" s="504">
        <v>2439</v>
      </c>
      <c r="B2238" s="139" t="s">
        <v>2093</v>
      </c>
      <c r="C2238" s="501" t="s">
        <v>4205</v>
      </c>
      <c r="D2238" s="502" t="s">
        <v>20</v>
      </c>
      <c r="E2238" s="256" t="s">
        <v>76</v>
      </c>
      <c r="F2238" s="503">
        <v>1978</v>
      </c>
      <c r="G2238" s="139"/>
      <c r="H2238" s="152"/>
      <c r="I2238" s="505"/>
      <c r="J2238" s="139"/>
    </row>
    <row r="2239" spans="1:10" ht="13.5" customHeight="1" x14ac:dyDescent="0.2">
      <c r="A2239" s="504">
        <v>2440</v>
      </c>
      <c r="B2239" s="139" t="s">
        <v>2094</v>
      </c>
      <c r="C2239" s="501" t="s">
        <v>4205</v>
      </c>
      <c r="D2239" s="502" t="s">
        <v>20</v>
      </c>
      <c r="E2239" s="256" t="s">
        <v>33</v>
      </c>
      <c r="F2239" s="503">
        <v>1970</v>
      </c>
      <c r="G2239" s="139"/>
      <c r="H2239" s="152"/>
      <c r="I2239" s="505"/>
      <c r="J2239" s="139"/>
    </row>
    <row r="2240" spans="1:10" ht="13.5" customHeight="1" x14ac:dyDescent="0.2">
      <c r="A2240" s="504">
        <v>2441</v>
      </c>
      <c r="B2240" s="139" t="s">
        <v>2095</v>
      </c>
      <c r="C2240" s="501" t="s">
        <v>4205</v>
      </c>
      <c r="D2240" s="502" t="s">
        <v>20</v>
      </c>
      <c r="E2240" s="256" t="s">
        <v>76</v>
      </c>
      <c r="F2240" s="503">
        <v>1977</v>
      </c>
      <c r="G2240" s="139"/>
      <c r="H2240" s="152"/>
      <c r="I2240" s="505"/>
      <c r="J2240" s="139"/>
    </row>
    <row r="2241" spans="1:10" ht="13.5" customHeight="1" x14ac:dyDescent="0.2">
      <c r="A2241" s="504">
        <v>2442</v>
      </c>
      <c r="B2241" s="139" t="s">
        <v>2096</v>
      </c>
      <c r="C2241" s="501" t="s">
        <v>4205</v>
      </c>
      <c r="D2241" s="502" t="s">
        <v>20</v>
      </c>
      <c r="E2241" s="256" t="s">
        <v>394</v>
      </c>
      <c r="F2241" s="503">
        <v>1978</v>
      </c>
      <c r="G2241" s="139"/>
      <c r="H2241" s="152"/>
      <c r="I2241" s="505"/>
      <c r="J2241" s="139"/>
    </row>
    <row r="2242" spans="1:10" ht="13.5" customHeight="1" x14ac:dyDescent="0.2">
      <c r="A2242" s="504">
        <v>2443</v>
      </c>
      <c r="B2242" s="139" t="s">
        <v>2097</v>
      </c>
      <c r="C2242" s="501" t="s">
        <v>4205</v>
      </c>
      <c r="D2242" s="502" t="s">
        <v>20</v>
      </c>
      <c r="E2242" s="256" t="s">
        <v>394</v>
      </c>
      <c r="F2242" s="503">
        <v>1980</v>
      </c>
      <c r="G2242" s="139"/>
      <c r="H2242" s="152"/>
      <c r="I2242" s="505"/>
      <c r="J2242" s="139"/>
    </row>
    <row r="2243" spans="1:10" ht="13.5" customHeight="1" x14ac:dyDescent="0.2">
      <c r="A2243" s="504">
        <v>2444</v>
      </c>
      <c r="B2243" s="139" t="s">
        <v>2098</v>
      </c>
      <c r="C2243" s="501" t="s">
        <v>4205</v>
      </c>
      <c r="D2243" s="502" t="s">
        <v>20</v>
      </c>
      <c r="E2243" s="256" t="s">
        <v>23</v>
      </c>
      <c r="F2243" s="503">
        <v>1965</v>
      </c>
      <c r="G2243" s="139"/>
      <c r="H2243" s="152"/>
      <c r="I2243" s="505"/>
      <c r="J2243" s="139"/>
    </row>
    <row r="2244" spans="1:10" ht="13.5" customHeight="1" x14ac:dyDescent="0.2">
      <c r="A2244" s="504">
        <v>2445</v>
      </c>
      <c r="B2244" s="139" t="s">
        <v>2099</v>
      </c>
      <c r="C2244" s="501" t="s">
        <v>4205</v>
      </c>
      <c r="D2244" s="502" t="s">
        <v>20</v>
      </c>
      <c r="E2244" s="256" t="s">
        <v>23</v>
      </c>
      <c r="F2244" s="503">
        <v>1965</v>
      </c>
      <c r="G2244" s="139"/>
      <c r="H2244" s="152"/>
      <c r="I2244" s="505"/>
      <c r="J2244" s="139"/>
    </row>
    <row r="2245" spans="1:10" ht="13.5" customHeight="1" x14ac:dyDescent="0.2">
      <c r="A2245" s="504">
        <v>2446</v>
      </c>
      <c r="B2245" s="139" t="s">
        <v>2100</v>
      </c>
      <c r="C2245" s="501" t="s">
        <v>4205</v>
      </c>
      <c r="D2245" s="502" t="s">
        <v>20</v>
      </c>
      <c r="E2245" s="256" t="s">
        <v>23</v>
      </c>
      <c r="F2245" s="503">
        <v>1972</v>
      </c>
      <c r="G2245" s="139"/>
      <c r="H2245" s="152"/>
      <c r="I2245" s="505"/>
      <c r="J2245" s="139"/>
    </row>
    <row r="2246" spans="1:10" ht="13.5" customHeight="1" x14ac:dyDescent="0.2">
      <c r="A2246" s="504">
        <v>2447</v>
      </c>
      <c r="B2246" s="139" t="s">
        <v>2101</v>
      </c>
      <c r="C2246" s="501" t="s">
        <v>4205</v>
      </c>
      <c r="D2246" s="502" t="s">
        <v>20</v>
      </c>
      <c r="E2246" s="256" t="s">
        <v>394</v>
      </c>
      <c r="F2246" s="503">
        <v>1982</v>
      </c>
      <c r="G2246" s="139"/>
      <c r="H2246" s="152"/>
      <c r="I2246" s="505"/>
      <c r="J2246" s="139"/>
    </row>
    <row r="2247" spans="1:10" ht="13.5" customHeight="1" x14ac:dyDescent="0.2">
      <c r="A2247" s="504">
        <v>2448</v>
      </c>
      <c r="B2247" s="139" t="s">
        <v>2102</v>
      </c>
      <c r="C2247" s="501" t="s">
        <v>4205</v>
      </c>
      <c r="D2247" s="502" t="s">
        <v>20</v>
      </c>
      <c r="E2247" s="256" t="s">
        <v>394</v>
      </c>
      <c r="F2247" s="503">
        <v>1983</v>
      </c>
      <c r="G2247" s="139"/>
      <c r="H2247" s="152"/>
      <c r="I2247" s="505"/>
      <c r="J2247" s="139"/>
    </row>
    <row r="2248" spans="1:10" ht="13.5" customHeight="1" x14ac:dyDescent="0.2">
      <c r="A2248" s="504">
        <v>2449</v>
      </c>
      <c r="B2248" s="139" t="s">
        <v>2103</v>
      </c>
      <c r="C2248" s="501" t="s">
        <v>4205</v>
      </c>
      <c r="D2248" s="502" t="s">
        <v>20</v>
      </c>
      <c r="E2248" s="256" t="s">
        <v>394</v>
      </c>
      <c r="F2248" s="503">
        <v>1978</v>
      </c>
      <c r="G2248" s="139"/>
      <c r="H2248" s="152"/>
      <c r="I2248" s="505"/>
      <c r="J2248" s="139"/>
    </row>
    <row r="2249" spans="1:10" ht="13.5" customHeight="1" x14ac:dyDescent="0.2">
      <c r="A2249" s="504">
        <v>2450</v>
      </c>
      <c r="B2249" s="139" t="s">
        <v>2104</v>
      </c>
      <c r="C2249" s="501" t="s">
        <v>4205</v>
      </c>
      <c r="D2249" s="502" t="s">
        <v>20</v>
      </c>
      <c r="E2249" s="256" t="s">
        <v>76</v>
      </c>
      <c r="F2249" s="503">
        <v>1987</v>
      </c>
      <c r="G2249" s="139"/>
      <c r="H2249" s="152"/>
      <c r="I2249" s="505"/>
      <c r="J2249" s="139"/>
    </row>
    <row r="2250" spans="1:10" ht="13.5" customHeight="1" x14ac:dyDescent="0.2">
      <c r="A2250" s="504">
        <v>2451</v>
      </c>
      <c r="B2250" s="139" t="s">
        <v>2105</v>
      </c>
      <c r="C2250" s="501" t="s">
        <v>4205</v>
      </c>
      <c r="D2250" s="502" t="s">
        <v>20</v>
      </c>
      <c r="E2250" s="256" t="s">
        <v>76</v>
      </c>
      <c r="F2250" s="503">
        <v>1988</v>
      </c>
      <c r="G2250" s="139"/>
      <c r="H2250" s="152"/>
      <c r="I2250" s="505"/>
      <c r="J2250" s="139"/>
    </row>
    <row r="2251" spans="1:10" ht="13.5" customHeight="1" x14ac:dyDescent="0.2">
      <c r="A2251" s="504">
        <v>2452</v>
      </c>
      <c r="B2251" s="139" t="s">
        <v>2106</v>
      </c>
      <c r="C2251" s="501" t="s">
        <v>4205</v>
      </c>
      <c r="D2251" s="502" t="s">
        <v>20</v>
      </c>
      <c r="E2251" s="256" t="s">
        <v>76</v>
      </c>
      <c r="F2251" s="503">
        <v>1985</v>
      </c>
      <c r="G2251" s="139"/>
      <c r="H2251" s="152"/>
      <c r="I2251" s="505"/>
      <c r="J2251" s="139"/>
    </row>
    <row r="2252" spans="1:10" ht="13.5" customHeight="1" x14ac:dyDescent="0.2">
      <c r="A2252" s="504">
        <v>2453</v>
      </c>
      <c r="B2252" s="139" t="s">
        <v>3628</v>
      </c>
      <c r="C2252" s="501" t="s">
        <v>4205</v>
      </c>
      <c r="D2252" s="502" t="s">
        <v>20</v>
      </c>
      <c r="E2252" s="256" t="s">
        <v>394</v>
      </c>
      <c r="F2252" s="503">
        <v>1988</v>
      </c>
      <c r="G2252" s="139"/>
      <c r="H2252" s="152"/>
      <c r="I2252" s="505"/>
      <c r="J2252" s="139"/>
    </row>
    <row r="2253" spans="1:10" ht="13.5" customHeight="1" x14ac:dyDescent="0.2">
      <c r="A2253" s="504">
        <v>2454</v>
      </c>
      <c r="B2253" s="139" t="s">
        <v>3908</v>
      </c>
      <c r="C2253" s="139" t="s">
        <v>3532</v>
      </c>
      <c r="D2253" s="502">
        <v>4</v>
      </c>
      <c r="E2253" s="256" t="s">
        <v>394</v>
      </c>
      <c r="F2253" s="503">
        <v>1989</v>
      </c>
      <c r="G2253" s="139"/>
      <c r="H2253" s="152"/>
      <c r="I2253" s="505">
        <v>1</v>
      </c>
      <c r="J2253" s="139"/>
    </row>
    <row r="2254" spans="1:10" ht="13.5" customHeight="1" x14ac:dyDescent="0.2">
      <c r="A2254" s="504">
        <v>2455</v>
      </c>
      <c r="B2254" s="139" t="s">
        <v>2107</v>
      </c>
      <c r="C2254" s="501" t="s">
        <v>4205</v>
      </c>
      <c r="D2254" s="502" t="s">
        <v>20</v>
      </c>
      <c r="E2254" s="256" t="s">
        <v>394</v>
      </c>
      <c r="F2254" s="503">
        <v>1976</v>
      </c>
      <c r="G2254" s="139"/>
      <c r="H2254" s="152"/>
      <c r="I2254" s="505"/>
      <c r="J2254" s="139"/>
    </row>
    <row r="2255" spans="1:10" ht="13.5" customHeight="1" x14ac:dyDescent="0.2">
      <c r="A2255" s="504">
        <v>2456</v>
      </c>
      <c r="B2255" s="139" t="s">
        <v>2020</v>
      </c>
      <c r="C2255" s="501" t="s">
        <v>4205</v>
      </c>
      <c r="D2255" s="502" t="s">
        <v>20</v>
      </c>
      <c r="E2255" s="256" t="s">
        <v>23</v>
      </c>
      <c r="F2255" s="503">
        <v>1972</v>
      </c>
      <c r="G2255" s="139"/>
      <c r="H2255" s="152"/>
      <c r="I2255" s="505"/>
      <c r="J2255" s="139"/>
    </row>
    <row r="2256" spans="1:10" ht="13.5" customHeight="1" x14ac:dyDescent="0.2">
      <c r="A2256" s="504">
        <v>2457</v>
      </c>
      <c r="B2256" s="139" t="s">
        <v>2108</v>
      </c>
      <c r="C2256" s="139" t="s">
        <v>107</v>
      </c>
      <c r="D2256" s="502" t="s">
        <v>20</v>
      </c>
      <c r="E2256" s="256" t="s">
        <v>23</v>
      </c>
      <c r="F2256" s="503">
        <v>1974</v>
      </c>
      <c r="G2256" s="139"/>
      <c r="H2256" s="152"/>
      <c r="I2256" s="505">
        <v>1</v>
      </c>
      <c r="J2256" s="139"/>
    </row>
    <row r="2257" spans="1:10" ht="13.5" customHeight="1" x14ac:dyDescent="0.2">
      <c r="A2257" s="504">
        <v>2458</v>
      </c>
      <c r="B2257" s="139" t="s">
        <v>2109</v>
      </c>
      <c r="C2257" s="501" t="s">
        <v>4205</v>
      </c>
      <c r="D2257" s="502" t="s">
        <v>20</v>
      </c>
      <c r="E2257" s="256" t="s">
        <v>76</v>
      </c>
      <c r="F2257" s="503">
        <v>1978</v>
      </c>
      <c r="G2257" s="139"/>
      <c r="H2257" s="152"/>
      <c r="I2257" s="505"/>
      <c r="J2257" s="139"/>
    </row>
    <row r="2258" spans="1:10" ht="13.5" customHeight="1" x14ac:dyDescent="0.2">
      <c r="A2258" s="504">
        <v>2459</v>
      </c>
      <c r="B2258" s="139" t="s">
        <v>2110</v>
      </c>
      <c r="C2258" s="501" t="s">
        <v>4205</v>
      </c>
      <c r="D2258" s="502" t="s">
        <v>20</v>
      </c>
      <c r="E2258" s="256" t="s">
        <v>76</v>
      </c>
      <c r="F2258" s="503">
        <v>1980</v>
      </c>
      <c r="G2258" s="139"/>
      <c r="H2258" s="152"/>
      <c r="I2258" s="505"/>
      <c r="J2258" s="139"/>
    </row>
    <row r="2259" spans="1:10" ht="13.5" customHeight="1" x14ac:dyDescent="0.2">
      <c r="A2259" s="504">
        <v>2460</v>
      </c>
      <c r="B2259" s="139" t="s">
        <v>2111</v>
      </c>
      <c r="C2259" s="501" t="s">
        <v>4205</v>
      </c>
      <c r="D2259" s="502" t="s">
        <v>20</v>
      </c>
      <c r="E2259" s="256" t="s">
        <v>33</v>
      </c>
      <c r="F2259" s="503">
        <v>1973</v>
      </c>
      <c r="G2259" s="139"/>
      <c r="H2259" s="152"/>
      <c r="I2259" s="505"/>
      <c r="J2259" s="139"/>
    </row>
    <row r="2260" spans="1:10" ht="13.5" customHeight="1" x14ac:dyDescent="0.2">
      <c r="A2260" s="504">
        <v>2461</v>
      </c>
      <c r="B2260" s="139" t="s">
        <v>2112</v>
      </c>
      <c r="C2260" s="501" t="s">
        <v>4205</v>
      </c>
      <c r="D2260" s="502" t="s">
        <v>20</v>
      </c>
      <c r="E2260" s="256" t="s">
        <v>76</v>
      </c>
      <c r="F2260" s="503">
        <v>1976</v>
      </c>
      <c r="G2260" s="139"/>
      <c r="H2260" s="152"/>
      <c r="I2260" s="505"/>
      <c r="J2260" s="139"/>
    </row>
    <row r="2261" spans="1:10" ht="13.5" customHeight="1" x14ac:dyDescent="0.2">
      <c r="A2261" s="504">
        <v>2462</v>
      </c>
      <c r="B2261" s="139" t="s">
        <v>2113</v>
      </c>
      <c r="C2261" s="501" t="s">
        <v>4205</v>
      </c>
      <c r="D2261" s="502" t="s">
        <v>20</v>
      </c>
      <c r="E2261" s="256" t="s">
        <v>4234</v>
      </c>
      <c r="F2261" s="503">
        <v>1955</v>
      </c>
      <c r="G2261" s="139"/>
      <c r="H2261" s="152"/>
      <c r="I2261" s="505"/>
      <c r="J2261" s="139"/>
    </row>
    <row r="2262" spans="1:10" ht="13.5" customHeight="1" x14ac:dyDescent="0.2">
      <c r="A2262" s="504">
        <v>2463</v>
      </c>
      <c r="B2262" s="139" t="s">
        <v>2114</v>
      </c>
      <c r="C2262" s="501" t="s">
        <v>4205</v>
      </c>
      <c r="D2262" s="502" t="s">
        <v>20</v>
      </c>
      <c r="E2262" s="256" t="s">
        <v>21</v>
      </c>
      <c r="F2262" s="503">
        <v>1950</v>
      </c>
      <c r="G2262" s="139"/>
      <c r="H2262" s="152"/>
      <c r="I2262" s="505"/>
      <c r="J2262" s="139"/>
    </row>
    <row r="2263" spans="1:10" ht="13.5" customHeight="1" x14ac:dyDescent="0.2">
      <c r="A2263" s="504">
        <v>2464</v>
      </c>
      <c r="B2263" s="139" t="s">
        <v>2115</v>
      </c>
      <c r="C2263" s="501" t="s">
        <v>4205</v>
      </c>
      <c r="D2263" s="502" t="s">
        <v>20</v>
      </c>
      <c r="E2263" s="256" t="s">
        <v>23</v>
      </c>
      <c r="F2263" s="503">
        <v>1967</v>
      </c>
      <c r="G2263" s="139"/>
      <c r="H2263" s="152"/>
      <c r="I2263" s="505"/>
      <c r="J2263" s="139"/>
    </row>
    <row r="2264" spans="1:10" ht="13.5" customHeight="1" x14ac:dyDescent="0.2">
      <c r="A2264" s="504">
        <v>2465</v>
      </c>
      <c r="B2264" s="139" t="s">
        <v>2116</v>
      </c>
      <c r="C2264" s="501" t="s">
        <v>4205</v>
      </c>
      <c r="D2264" s="502" t="s">
        <v>20</v>
      </c>
      <c r="E2264" s="256" t="s">
        <v>76</v>
      </c>
      <c r="F2264" s="503">
        <v>1988</v>
      </c>
      <c r="G2264" s="139"/>
      <c r="H2264" s="152"/>
      <c r="I2264" s="505"/>
      <c r="J2264" s="139"/>
    </row>
    <row r="2265" spans="1:10" ht="13.5" customHeight="1" x14ac:dyDescent="0.2">
      <c r="A2265" s="504">
        <v>2466</v>
      </c>
      <c r="B2265" s="139" t="s">
        <v>2117</v>
      </c>
      <c r="C2265" s="501" t="s">
        <v>4205</v>
      </c>
      <c r="D2265" s="502" t="s">
        <v>20</v>
      </c>
      <c r="E2265" s="256" t="s">
        <v>394</v>
      </c>
      <c r="F2265" s="503">
        <v>1990</v>
      </c>
      <c r="G2265" s="139"/>
      <c r="H2265" s="152"/>
      <c r="I2265" s="505"/>
      <c r="J2265" s="139"/>
    </row>
    <row r="2266" spans="1:10" ht="13.5" customHeight="1" x14ac:dyDescent="0.2">
      <c r="A2266" s="504">
        <v>2467</v>
      </c>
      <c r="B2266" s="139" t="s">
        <v>2118</v>
      </c>
      <c r="C2266" s="501" t="s">
        <v>4205</v>
      </c>
      <c r="D2266" s="502" t="s">
        <v>20</v>
      </c>
      <c r="E2266" s="256" t="s">
        <v>394</v>
      </c>
      <c r="F2266" s="503">
        <v>1983</v>
      </c>
      <c r="G2266" s="139"/>
      <c r="H2266" s="152"/>
      <c r="I2266" s="505"/>
      <c r="J2266" s="139"/>
    </row>
    <row r="2267" spans="1:10" ht="13.5" customHeight="1" x14ac:dyDescent="0.2">
      <c r="A2267" s="504">
        <v>2468</v>
      </c>
      <c r="B2267" s="139" t="s">
        <v>2119</v>
      </c>
      <c r="C2267" s="501" t="s">
        <v>4205</v>
      </c>
      <c r="D2267" s="502" t="s">
        <v>20</v>
      </c>
      <c r="E2267" s="256" t="s">
        <v>76</v>
      </c>
      <c r="F2267" s="503">
        <v>1985</v>
      </c>
      <c r="G2267" s="139"/>
      <c r="H2267" s="152"/>
      <c r="I2267" s="505"/>
      <c r="J2267" s="139"/>
    </row>
    <row r="2268" spans="1:10" ht="13.5" customHeight="1" x14ac:dyDescent="0.2">
      <c r="A2268" s="504">
        <v>2469</v>
      </c>
      <c r="B2268" s="139" t="s">
        <v>2120</v>
      </c>
      <c r="C2268" s="501" t="s">
        <v>4205</v>
      </c>
      <c r="D2268" s="502" t="s">
        <v>20</v>
      </c>
      <c r="E2268" s="256" t="s">
        <v>394</v>
      </c>
      <c r="F2268" s="503">
        <v>1988</v>
      </c>
      <c r="G2268" s="139"/>
      <c r="H2268" s="152"/>
      <c r="I2268" s="505"/>
      <c r="J2268" s="139"/>
    </row>
    <row r="2269" spans="1:10" ht="13.5" customHeight="1" x14ac:dyDescent="0.2">
      <c r="A2269" s="504">
        <v>2470</v>
      </c>
      <c r="B2269" s="139" t="s">
        <v>2121</v>
      </c>
      <c r="C2269" s="501" t="s">
        <v>4205</v>
      </c>
      <c r="D2269" s="502" t="s">
        <v>20</v>
      </c>
      <c r="E2269" s="256" t="s">
        <v>76</v>
      </c>
      <c r="F2269" s="503">
        <v>1985</v>
      </c>
      <c r="G2269" s="139"/>
      <c r="H2269" s="152"/>
      <c r="I2269" s="505"/>
      <c r="J2269" s="139"/>
    </row>
    <row r="2270" spans="1:10" ht="13.5" customHeight="1" x14ac:dyDescent="0.2">
      <c r="A2270" s="504">
        <v>2471</v>
      </c>
      <c r="B2270" s="139" t="s">
        <v>2122</v>
      </c>
      <c r="C2270" s="501" t="s">
        <v>4205</v>
      </c>
      <c r="D2270" s="502" t="s">
        <v>20</v>
      </c>
      <c r="E2270" s="256" t="s">
        <v>394</v>
      </c>
      <c r="F2270" s="503">
        <v>1989</v>
      </c>
      <c r="G2270" s="139"/>
      <c r="H2270" s="152"/>
      <c r="I2270" s="505"/>
      <c r="J2270" s="139"/>
    </row>
    <row r="2271" spans="1:10" ht="13.5" customHeight="1" x14ac:dyDescent="0.2">
      <c r="A2271" s="504">
        <v>2472</v>
      </c>
      <c r="B2271" s="139" t="s">
        <v>2123</v>
      </c>
      <c r="C2271" s="139" t="s">
        <v>198</v>
      </c>
      <c r="D2271" s="502">
        <v>3</v>
      </c>
      <c r="E2271" s="256" t="s">
        <v>21</v>
      </c>
      <c r="F2271" s="503">
        <v>1936</v>
      </c>
      <c r="G2271" s="139"/>
      <c r="H2271" s="152"/>
      <c r="I2271" s="505">
        <v>1</v>
      </c>
      <c r="J2271" s="139"/>
    </row>
    <row r="2272" spans="1:10" ht="13.5" customHeight="1" x14ac:dyDescent="0.2">
      <c r="A2272" s="504">
        <v>2473</v>
      </c>
      <c r="B2272" s="139" t="s">
        <v>3559</v>
      </c>
      <c r="C2272" s="501" t="s">
        <v>4205</v>
      </c>
      <c r="D2272" s="502" t="s">
        <v>20</v>
      </c>
      <c r="E2272" s="256" t="s">
        <v>4234</v>
      </c>
      <c r="F2272" s="503">
        <v>1953</v>
      </c>
      <c r="G2272" s="139"/>
      <c r="H2272" s="152"/>
      <c r="I2272" s="505"/>
      <c r="J2272" s="139"/>
    </row>
    <row r="2273" spans="1:10" ht="13.5" customHeight="1" x14ac:dyDescent="0.2">
      <c r="A2273" s="504">
        <v>2474</v>
      </c>
      <c r="B2273" s="139" t="s">
        <v>2124</v>
      </c>
      <c r="C2273" s="501" t="s">
        <v>4205</v>
      </c>
      <c r="D2273" s="502" t="s">
        <v>20</v>
      </c>
      <c r="E2273" s="256" t="s">
        <v>23</v>
      </c>
      <c r="F2273" s="503">
        <v>1965</v>
      </c>
      <c r="G2273" s="139"/>
      <c r="H2273" s="152"/>
      <c r="I2273" s="505"/>
      <c r="J2273" s="139"/>
    </row>
    <row r="2274" spans="1:10" ht="13.5" customHeight="1" x14ac:dyDescent="0.2">
      <c r="A2274" s="504">
        <v>2475</v>
      </c>
      <c r="B2274" s="139" t="s">
        <v>2125</v>
      </c>
      <c r="C2274" s="501" t="s">
        <v>4205</v>
      </c>
      <c r="D2274" s="502" t="s">
        <v>20</v>
      </c>
      <c r="E2274" s="256" t="s">
        <v>4234</v>
      </c>
      <c r="F2274" s="503">
        <v>1948</v>
      </c>
      <c r="G2274" s="139"/>
      <c r="H2274" s="152"/>
      <c r="I2274" s="505"/>
      <c r="J2274" s="139"/>
    </row>
    <row r="2275" spans="1:10" ht="13.5" customHeight="1" x14ac:dyDescent="0.2">
      <c r="A2275" s="504">
        <v>2476</v>
      </c>
      <c r="B2275" s="139" t="s">
        <v>2126</v>
      </c>
      <c r="C2275" s="501" t="s">
        <v>4205</v>
      </c>
      <c r="D2275" s="502" t="s">
        <v>20</v>
      </c>
      <c r="E2275" s="256" t="s">
        <v>4234</v>
      </c>
      <c r="F2275" s="503">
        <v>1957</v>
      </c>
      <c r="G2275" s="139"/>
      <c r="H2275" s="152"/>
      <c r="I2275" s="505"/>
      <c r="J2275" s="139"/>
    </row>
    <row r="2276" spans="1:10" ht="13.5" customHeight="1" x14ac:dyDescent="0.2">
      <c r="A2276" s="504">
        <v>2477</v>
      </c>
      <c r="B2276" s="139" t="s">
        <v>2127</v>
      </c>
      <c r="C2276" s="501" t="s">
        <v>4205</v>
      </c>
      <c r="D2276" s="502" t="s">
        <v>20</v>
      </c>
      <c r="E2276" s="256" t="s">
        <v>76</v>
      </c>
      <c r="F2276" s="503">
        <v>1984</v>
      </c>
      <c r="G2276" s="139"/>
      <c r="H2276" s="152"/>
      <c r="I2276" s="505"/>
      <c r="J2276" s="139"/>
    </row>
    <row r="2277" spans="1:10" ht="13.5" customHeight="1" x14ac:dyDescent="0.2">
      <c r="A2277" s="504">
        <v>2478</v>
      </c>
      <c r="B2277" s="139" t="s">
        <v>2128</v>
      </c>
      <c r="C2277" s="501" t="s">
        <v>4205</v>
      </c>
      <c r="D2277" s="502" t="s">
        <v>20</v>
      </c>
      <c r="E2277" s="256" t="s">
        <v>76</v>
      </c>
      <c r="F2277" s="503">
        <v>1985</v>
      </c>
      <c r="G2277" s="139"/>
      <c r="H2277" s="152"/>
      <c r="I2277" s="505"/>
      <c r="J2277" s="139"/>
    </row>
    <row r="2278" spans="1:10" ht="13.5" customHeight="1" x14ac:dyDescent="0.2">
      <c r="A2278" s="504">
        <v>2479</v>
      </c>
      <c r="B2278" s="139" t="s">
        <v>2129</v>
      </c>
      <c r="C2278" s="501" t="s">
        <v>4205</v>
      </c>
      <c r="D2278" s="502" t="s">
        <v>20</v>
      </c>
      <c r="E2278" s="256" t="s">
        <v>394</v>
      </c>
      <c r="F2278" s="503">
        <v>1981</v>
      </c>
      <c r="G2278" s="139"/>
      <c r="H2278" s="152"/>
      <c r="I2278" s="505"/>
      <c r="J2278" s="139"/>
    </row>
    <row r="2279" spans="1:10" ht="13.5" customHeight="1" x14ac:dyDescent="0.2">
      <c r="A2279" s="504">
        <v>2480</v>
      </c>
      <c r="B2279" s="139" t="s">
        <v>2130</v>
      </c>
      <c r="C2279" s="501" t="s">
        <v>4205</v>
      </c>
      <c r="D2279" s="502" t="s">
        <v>20</v>
      </c>
      <c r="E2279" s="256" t="s">
        <v>394</v>
      </c>
      <c r="F2279" s="503">
        <v>1981</v>
      </c>
      <c r="G2279" s="139"/>
      <c r="H2279" s="152"/>
      <c r="I2279" s="505"/>
      <c r="J2279" s="139"/>
    </row>
    <row r="2280" spans="1:10" ht="13.5" customHeight="1" x14ac:dyDescent="0.2">
      <c r="A2280" s="504">
        <v>2481</v>
      </c>
      <c r="B2280" s="139" t="s">
        <v>2131</v>
      </c>
      <c r="C2280" s="501" t="s">
        <v>4205</v>
      </c>
      <c r="D2280" s="502" t="s">
        <v>20</v>
      </c>
      <c r="E2280" s="256" t="s">
        <v>21</v>
      </c>
      <c r="F2280" s="503">
        <v>1954</v>
      </c>
      <c r="G2280" s="139"/>
      <c r="H2280" s="152"/>
      <c r="I2280" s="505"/>
      <c r="J2280" s="139"/>
    </row>
    <row r="2281" spans="1:10" ht="13.5" customHeight="1" x14ac:dyDescent="0.2">
      <c r="A2281" s="504">
        <v>2482</v>
      </c>
      <c r="B2281" s="139" t="s">
        <v>2132</v>
      </c>
      <c r="C2281" s="501" t="s">
        <v>4205</v>
      </c>
      <c r="D2281" s="502" t="s">
        <v>20</v>
      </c>
      <c r="E2281" s="256" t="s">
        <v>4234</v>
      </c>
      <c r="F2281" s="503">
        <v>1953</v>
      </c>
      <c r="G2281" s="139"/>
      <c r="H2281" s="152"/>
      <c r="I2281" s="505"/>
      <c r="J2281" s="139"/>
    </row>
    <row r="2282" spans="1:10" ht="13.5" customHeight="1" x14ac:dyDescent="0.2">
      <c r="A2282" s="504">
        <v>2483</v>
      </c>
      <c r="B2282" s="139" t="s">
        <v>2133</v>
      </c>
      <c r="C2282" s="501" t="s">
        <v>4205</v>
      </c>
      <c r="D2282" s="502" t="s">
        <v>20</v>
      </c>
      <c r="E2282" s="256" t="s">
        <v>4234</v>
      </c>
      <c r="F2282" s="503">
        <v>1961</v>
      </c>
      <c r="G2282" s="139"/>
      <c r="H2282" s="152"/>
      <c r="I2282" s="505"/>
      <c r="J2282" s="139"/>
    </row>
    <row r="2283" spans="1:10" ht="13.5" customHeight="1" x14ac:dyDescent="0.2">
      <c r="A2283" s="504">
        <v>2484</v>
      </c>
      <c r="B2283" s="139" t="s">
        <v>4073</v>
      </c>
      <c r="C2283" s="139" t="s">
        <v>284</v>
      </c>
      <c r="D2283" s="502">
        <v>2</v>
      </c>
      <c r="E2283" s="256" t="s">
        <v>21</v>
      </c>
      <c r="F2283" s="503">
        <v>1953</v>
      </c>
      <c r="G2283" s="139"/>
      <c r="H2283" s="152"/>
      <c r="I2283" s="505">
        <v>1</v>
      </c>
      <c r="J2283" s="139"/>
    </row>
    <row r="2284" spans="1:10" ht="13.5" customHeight="1" x14ac:dyDescent="0.2">
      <c r="A2284" s="504">
        <v>2485</v>
      </c>
      <c r="B2284" s="139" t="s">
        <v>2134</v>
      </c>
      <c r="C2284" s="501" t="s">
        <v>4205</v>
      </c>
      <c r="D2284" s="502" t="s">
        <v>20</v>
      </c>
      <c r="E2284" s="256" t="s">
        <v>21</v>
      </c>
      <c r="F2284" s="503">
        <v>1953</v>
      </c>
      <c r="G2284" s="139"/>
      <c r="H2284" s="152"/>
      <c r="I2284" s="505"/>
      <c r="J2284" s="139"/>
    </row>
    <row r="2285" spans="1:10" ht="13.5" customHeight="1" x14ac:dyDescent="0.2">
      <c r="A2285" s="504">
        <v>2486</v>
      </c>
      <c r="B2285" s="139" t="s">
        <v>2135</v>
      </c>
      <c r="C2285" s="501" t="s">
        <v>4205</v>
      </c>
      <c r="D2285" s="502" t="s">
        <v>20</v>
      </c>
      <c r="E2285" s="256" t="s">
        <v>76</v>
      </c>
      <c r="F2285" s="503">
        <v>1987</v>
      </c>
      <c r="G2285" s="139"/>
      <c r="H2285" s="152"/>
      <c r="I2285" s="505"/>
      <c r="J2285" s="139"/>
    </row>
    <row r="2286" spans="1:10" ht="13.5" customHeight="1" x14ac:dyDescent="0.2">
      <c r="A2286" s="504">
        <v>2487</v>
      </c>
      <c r="B2286" s="139" t="s">
        <v>2136</v>
      </c>
      <c r="C2286" s="501" t="s">
        <v>4205</v>
      </c>
      <c r="D2286" s="502" t="s">
        <v>20</v>
      </c>
      <c r="E2286" s="256" t="s">
        <v>23</v>
      </c>
      <c r="F2286" s="503">
        <v>1974</v>
      </c>
      <c r="G2286" s="139"/>
      <c r="H2286" s="152"/>
      <c r="I2286" s="505"/>
      <c r="J2286" s="139"/>
    </row>
    <row r="2287" spans="1:10" ht="13.5" customHeight="1" x14ac:dyDescent="0.2">
      <c r="A2287" s="504">
        <v>2488</v>
      </c>
      <c r="B2287" s="139" t="s">
        <v>2137</v>
      </c>
      <c r="C2287" s="501" t="s">
        <v>4205</v>
      </c>
      <c r="D2287" s="502" t="s">
        <v>20</v>
      </c>
      <c r="E2287" s="256" t="s">
        <v>23</v>
      </c>
      <c r="F2287" s="503">
        <v>1975</v>
      </c>
      <c r="G2287" s="139"/>
      <c r="H2287" s="152"/>
      <c r="I2287" s="505"/>
      <c r="J2287" s="139"/>
    </row>
    <row r="2288" spans="1:10" ht="13.5" customHeight="1" x14ac:dyDescent="0.2">
      <c r="A2288" s="504">
        <v>2489</v>
      </c>
      <c r="B2288" s="139" t="s">
        <v>2138</v>
      </c>
      <c r="C2288" s="501" t="s">
        <v>4205</v>
      </c>
      <c r="D2288" s="502" t="s">
        <v>20</v>
      </c>
      <c r="E2288" s="256" t="s">
        <v>23</v>
      </c>
      <c r="F2288" s="503">
        <v>1965</v>
      </c>
      <c r="G2288" s="139"/>
      <c r="H2288" s="152"/>
      <c r="I2288" s="505"/>
      <c r="J2288" s="139"/>
    </row>
    <row r="2289" spans="1:10" ht="13.5" customHeight="1" x14ac:dyDescent="0.2">
      <c r="A2289" s="504">
        <v>2490</v>
      </c>
      <c r="B2289" s="139" t="s">
        <v>2139</v>
      </c>
      <c r="C2289" s="501" t="s">
        <v>4205</v>
      </c>
      <c r="D2289" s="502" t="s">
        <v>20</v>
      </c>
      <c r="E2289" s="256" t="s">
        <v>76</v>
      </c>
      <c r="F2289" s="503">
        <v>1979</v>
      </c>
      <c r="G2289" s="139"/>
      <c r="H2289" s="152"/>
      <c r="I2289" s="505"/>
      <c r="J2289" s="139"/>
    </row>
    <row r="2290" spans="1:10" ht="13.5" customHeight="1" x14ac:dyDescent="0.2">
      <c r="A2290" s="504">
        <v>2491</v>
      </c>
      <c r="B2290" s="139" t="s">
        <v>2140</v>
      </c>
      <c r="C2290" s="501" t="s">
        <v>4205</v>
      </c>
      <c r="D2290" s="502" t="s">
        <v>20</v>
      </c>
      <c r="E2290" s="256" t="s">
        <v>23</v>
      </c>
      <c r="F2290" s="503">
        <v>1971</v>
      </c>
      <c r="G2290" s="139"/>
      <c r="H2290" s="152"/>
      <c r="I2290" s="505"/>
      <c r="J2290" s="139"/>
    </row>
    <row r="2291" spans="1:10" ht="13.5" customHeight="1" x14ac:dyDescent="0.2">
      <c r="A2291" s="504">
        <v>2492</v>
      </c>
      <c r="B2291" s="139" t="s">
        <v>2141</v>
      </c>
      <c r="C2291" s="501" t="s">
        <v>4205</v>
      </c>
      <c r="D2291" s="502" t="s">
        <v>20</v>
      </c>
      <c r="E2291" s="256" t="s">
        <v>76</v>
      </c>
      <c r="F2291" s="503">
        <v>1988</v>
      </c>
      <c r="G2291" s="139"/>
      <c r="H2291" s="152"/>
      <c r="I2291" s="505"/>
      <c r="J2291" s="139"/>
    </row>
    <row r="2292" spans="1:10" ht="13.5" customHeight="1" x14ac:dyDescent="0.2">
      <c r="A2292" s="504">
        <v>2493</v>
      </c>
      <c r="B2292" s="139" t="s">
        <v>2142</v>
      </c>
      <c r="C2292" s="501" t="s">
        <v>4205</v>
      </c>
      <c r="D2292" s="502" t="s">
        <v>20</v>
      </c>
      <c r="E2292" s="256" t="s">
        <v>76</v>
      </c>
      <c r="F2292" s="503">
        <v>1985</v>
      </c>
      <c r="G2292" s="139"/>
      <c r="H2292" s="152"/>
      <c r="I2292" s="505"/>
      <c r="J2292" s="139"/>
    </row>
    <row r="2293" spans="1:10" ht="13.5" customHeight="1" x14ac:dyDescent="0.2">
      <c r="A2293" s="504">
        <v>2494</v>
      </c>
      <c r="B2293" s="139" t="s">
        <v>2143</v>
      </c>
      <c r="C2293" s="501" t="s">
        <v>4205</v>
      </c>
      <c r="D2293" s="502" t="s">
        <v>20</v>
      </c>
      <c r="E2293" s="256" t="s">
        <v>76</v>
      </c>
      <c r="F2293" s="503">
        <v>1988</v>
      </c>
      <c r="G2293" s="139"/>
      <c r="H2293" s="152"/>
      <c r="I2293" s="505"/>
      <c r="J2293" s="139"/>
    </row>
    <row r="2294" spans="1:10" ht="13.5" customHeight="1" x14ac:dyDescent="0.2">
      <c r="A2294" s="504">
        <v>2495</v>
      </c>
      <c r="B2294" s="139" t="s">
        <v>3548</v>
      </c>
      <c r="C2294" s="501" t="s">
        <v>4205</v>
      </c>
      <c r="D2294" s="502" t="s">
        <v>20</v>
      </c>
      <c r="E2294" s="256" t="s">
        <v>76</v>
      </c>
      <c r="F2294" s="503">
        <v>1984</v>
      </c>
      <c r="G2294" s="139"/>
      <c r="H2294" s="152"/>
      <c r="I2294" s="505"/>
      <c r="J2294" s="139"/>
    </row>
    <row r="2295" spans="1:10" ht="13.5" customHeight="1" x14ac:dyDescent="0.2">
      <c r="A2295" s="504">
        <v>2496</v>
      </c>
      <c r="B2295" s="139" t="s">
        <v>2144</v>
      </c>
      <c r="C2295" s="501" t="s">
        <v>4205</v>
      </c>
      <c r="D2295" s="502" t="s">
        <v>20</v>
      </c>
      <c r="E2295" s="256" t="s">
        <v>76</v>
      </c>
      <c r="F2295" s="503">
        <v>1984</v>
      </c>
      <c r="G2295" s="139"/>
      <c r="H2295" s="152"/>
      <c r="I2295" s="505"/>
      <c r="J2295" s="139"/>
    </row>
    <row r="2296" spans="1:10" ht="13.5" customHeight="1" x14ac:dyDescent="0.2">
      <c r="A2296" s="504">
        <v>2497</v>
      </c>
      <c r="B2296" s="139" t="s">
        <v>2145</v>
      </c>
      <c r="C2296" s="501" t="s">
        <v>4205</v>
      </c>
      <c r="D2296" s="502" t="s">
        <v>20</v>
      </c>
      <c r="E2296" s="256" t="s">
        <v>76</v>
      </c>
      <c r="F2296" s="503">
        <v>1986</v>
      </c>
      <c r="G2296" s="139"/>
      <c r="H2296" s="152"/>
      <c r="I2296" s="505"/>
      <c r="J2296" s="139"/>
    </row>
    <row r="2297" spans="1:10" ht="13.5" customHeight="1" x14ac:dyDescent="0.2">
      <c r="A2297" s="504">
        <v>2499</v>
      </c>
      <c r="B2297" s="139" t="s">
        <v>2146</v>
      </c>
      <c r="C2297" s="501" t="s">
        <v>4205</v>
      </c>
      <c r="D2297" s="502" t="s">
        <v>20</v>
      </c>
      <c r="E2297" s="256" t="s">
        <v>76</v>
      </c>
      <c r="F2297" s="503">
        <v>1990</v>
      </c>
      <c r="G2297" s="139"/>
      <c r="H2297" s="152"/>
      <c r="I2297" s="505"/>
      <c r="J2297" s="139"/>
    </row>
    <row r="2298" spans="1:10" ht="13.5" customHeight="1" x14ac:dyDescent="0.2">
      <c r="A2298" s="504">
        <v>2500</v>
      </c>
      <c r="B2298" s="139" t="s">
        <v>2147</v>
      </c>
      <c r="C2298" s="501" t="s">
        <v>4205</v>
      </c>
      <c r="D2298" s="502" t="s">
        <v>20</v>
      </c>
      <c r="E2298" s="256" t="s">
        <v>76</v>
      </c>
      <c r="F2298" s="503">
        <v>1990</v>
      </c>
      <c r="G2298" s="139"/>
      <c r="H2298" s="152"/>
      <c r="I2298" s="505"/>
      <c r="J2298" s="139"/>
    </row>
    <row r="2299" spans="1:10" ht="13.5" customHeight="1" x14ac:dyDescent="0.2">
      <c r="A2299" s="504">
        <v>2501</v>
      </c>
      <c r="B2299" s="139" t="s">
        <v>2148</v>
      </c>
      <c r="C2299" s="501" t="s">
        <v>4205</v>
      </c>
      <c r="D2299" s="502" t="s">
        <v>20</v>
      </c>
      <c r="E2299" s="256" t="s">
        <v>23</v>
      </c>
      <c r="F2299" s="503">
        <v>1971</v>
      </c>
      <c r="G2299" s="139"/>
      <c r="H2299" s="152"/>
      <c r="I2299" s="505"/>
      <c r="J2299" s="139"/>
    </row>
    <row r="2300" spans="1:10" ht="13.5" customHeight="1" x14ac:dyDescent="0.2">
      <c r="A2300" s="504">
        <v>2502</v>
      </c>
      <c r="B2300" s="139" t="s">
        <v>2149</v>
      </c>
      <c r="C2300" s="139" t="s">
        <v>218</v>
      </c>
      <c r="D2300" s="502">
        <v>1</v>
      </c>
      <c r="E2300" s="256" t="s">
        <v>21</v>
      </c>
      <c r="F2300" s="503">
        <v>1960</v>
      </c>
      <c r="G2300" s="139"/>
      <c r="H2300" s="152"/>
      <c r="I2300" s="505">
        <v>1</v>
      </c>
      <c r="J2300" s="139"/>
    </row>
    <row r="2301" spans="1:10" ht="13.5" customHeight="1" x14ac:dyDescent="0.2">
      <c r="A2301" s="504">
        <v>2503</v>
      </c>
      <c r="B2301" s="139" t="s">
        <v>2150</v>
      </c>
      <c r="C2301" s="139" t="s">
        <v>218</v>
      </c>
      <c r="D2301" s="502">
        <v>4</v>
      </c>
      <c r="E2301" s="256" t="s">
        <v>76</v>
      </c>
      <c r="F2301" s="503">
        <v>1983</v>
      </c>
      <c r="G2301" s="139"/>
      <c r="H2301" s="152"/>
      <c r="I2301" s="505">
        <v>1</v>
      </c>
      <c r="J2301" s="139"/>
    </row>
    <row r="2302" spans="1:10" ht="13.5" customHeight="1" x14ac:dyDescent="0.2">
      <c r="A2302" s="504">
        <v>2504</v>
      </c>
      <c r="B2302" s="139" t="s">
        <v>2151</v>
      </c>
      <c r="C2302" s="139" t="s">
        <v>419</v>
      </c>
      <c r="D2302" s="502" t="s">
        <v>20</v>
      </c>
      <c r="E2302" s="256" t="s">
        <v>76</v>
      </c>
      <c r="F2302" s="503">
        <v>1989</v>
      </c>
      <c r="G2302" s="139"/>
      <c r="H2302" s="152"/>
      <c r="I2302" s="505"/>
      <c r="J2302" s="139"/>
    </row>
    <row r="2303" spans="1:10" ht="13.5" customHeight="1" x14ac:dyDescent="0.2">
      <c r="A2303" s="504">
        <v>2505</v>
      </c>
      <c r="B2303" s="139" t="s">
        <v>2151</v>
      </c>
      <c r="C2303" s="139" t="s">
        <v>419</v>
      </c>
      <c r="D2303" s="502" t="s">
        <v>20</v>
      </c>
      <c r="E2303" s="256" t="s">
        <v>23</v>
      </c>
      <c r="F2303" s="503">
        <v>1963</v>
      </c>
      <c r="G2303" s="139"/>
      <c r="H2303" s="152"/>
      <c r="I2303" s="505"/>
      <c r="J2303" s="139"/>
    </row>
    <row r="2304" spans="1:10" ht="13.5" customHeight="1" x14ac:dyDescent="0.2">
      <c r="A2304" s="504">
        <v>2506</v>
      </c>
      <c r="B2304" s="139" t="s">
        <v>2152</v>
      </c>
      <c r="C2304" s="501" t="s">
        <v>4205</v>
      </c>
      <c r="D2304" s="502" t="s">
        <v>20</v>
      </c>
      <c r="E2304" s="256" t="s">
        <v>76</v>
      </c>
      <c r="F2304" s="503">
        <v>1983</v>
      </c>
      <c r="G2304" s="139"/>
      <c r="H2304" s="152"/>
      <c r="I2304" s="505"/>
      <c r="J2304" s="139"/>
    </row>
    <row r="2305" spans="1:10" ht="13.5" customHeight="1" x14ac:dyDescent="0.2">
      <c r="A2305" s="504">
        <v>2507</v>
      </c>
      <c r="B2305" s="139" t="s">
        <v>2153</v>
      </c>
      <c r="C2305" s="501" t="s">
        <v>4205</v>
      </c>
      <c r="D2305" s="502" t="s">
        <v>20</v>
      </c>
      <c r="E2305" s="256" t="s">
        <v>76</v>
      </c>
      <c r="F2305" s="503">
        <v>1979</v>
      </c>
      <c r="G2305" s="139"/>
      <c r="H2305" s="152"/>
      <c r="I2305" s="505"/>
      <c r="J2305" s="139"/>
    </row>
    <row r="2306" spans="1:10" ht="13.5" customHeight="1" x14ac:dyDescent="0.2">
      <c r="A2306" s="504">
        <v>2508</v>
      </c>
      <c r="B2306" s="139" t="s">
        <v>2154</v>
      </c>
      <c r="C2306" s="139" t="s">
        <v>419</v>
      </c>
      <c r="D2306" s="502" t="s">
        <v>20</v>
      </c>
      <c r="E2306" s="256" t="s">
        <v>21</v>
      </c>
      <c r="F2306" s="503">
        <v>1954</v>
      </c>
      <c r="G2306" s="139"/>
      <c r="H2306" s="152"/>
      <c r="I2306" s="505"/>
      <c r="J2306" s="139"/>
    </row>
    <row r="2307" spans="1:10" ht="13.5" customHeight="1" x14ac:dyDescent="0.2">
      <c r="A2307" s="504">
        <v>2510</v>
      </c>
      <c r="B2307" s="139" t="s">
        <v>2155</v>
      </c>
      <c r="C2307" s="501" t="s">
        <v>4205</v>
      </c>
      <c r="D2307" s="502" t="s">
        <v>20</v>
      </c>
      <c r="E2307" s="256" t="s">
        <v>23</v>
      </c>
      <c r="F2307" s="503">
        <v>1972</v>
      </c>
      <c r="G2307" s="139"/>
      <c r="H2307" s="152"/>
      <c r="I2307" s="505"/>
      <c r="J2307" s="139"/>
    </row>
    <row r="2308" spans="1:10" ht="13.5" customHeight="1" x14ac:dyDescent="0.2">
      <c r="A2308" s="504">
        <v>2511</v>
      </c>
      <c r="B2308" s="139" t="s">
        <v>2156</v>
      </c>
      <c r="C2308" s="501" t="s">
        <v>4205</v>
      </c>
      <c r="D2308" s="502" t="s">
        <v>20</v>
      </c>
      <c r="E2308" s="256" t="s">
        <v>23</v>
      </c>
      <c r="F2308" s="503">
        <v>1964</v>
      </c>
      <c r="G2308" s="139"/>
      <c r="H2308" s="152"/>
      <c r="I2308" s="505"/>
      <c r="J2308" s="139"/>
    </row>
    <row r="2309" spans="1:10" ht="13.5" customHeight="1" x14ac:dyDescent="0.2">
      <c r="A2309" s="504">
        <v>2512</v>
      </c>
      <c r="B2309" s="139" t="s">
        <v>2157</v>
      </c>
      <c r="C2309" s="501" t="s">
        <v>4205</v>
      </c>
      <c r="D2309" s="502" t="s">
        <v>20</v>
      </c>
      <c r="E2309" s="256" t="s">
        <v>23</v>
      </c>
      <c r="F2309" s="503">
        <v>1974</v>
      </c>
      <c r="G2309" s="139"/>
      <c r="H2309" s="152"/>
      <c r="I2309" s="505"/>
      <c r="J2309" s="139"/>
    </row>
    <row r="2310" spans="1:10" ht="13.5" customHeight="1" x14ac:dyDescent="0.2">
      <c r="A2310" s="504">
        <v>2513</v>
      </c>
      <c r="B2310" s="139" t="s">
        <v>2158</v>
      </c>
      <c r="C2310" s="501" t="s">
        <v>4205</v>
      </c>
      <c r="D2310" s="502" t="s">
        <v>20</v>
      </c>
      <c r="E2310" s="256" t="s">
        <v>76</v>
      </c>
      <c r="F2310" s="503">
        <v>1981</v>
      </c>
      <c r="G2310" s="139"/>
      <c r="H2310" s="152"/>
      <c r="I2310" s="505"/>
      <c r="J2310" s="139"/>
    </row>
    <row r="2311" spans="1:10" ht="13.5" customHeight="1" x14ac:dyDescent="0.2">
      <c r="A2311" s="504">
        <v>2514</v>
      </c>
      <c r="B2311" s="139" t="s">
        <v>2159</v>
      </c>
      <c r="C2311" s="501" t="s">
        <v>4205</v>
      </c>
      <c r="D2311" s="502" t="s">
        <v>20</v>
      </c>
      <c r="E2311" s="256" t="s">
        <v>76</v>
      </c>
      <c r="F2311" s="503">
        <v>1988</v>
      </c>
      <c r="G2311" s="139"/>
      <c r="H2311" s="152"/>
      <c r="I2311" s="505"/>
      <c r="J2311" s="139"/>
    </row>
    <row r="2312" spans="1:10" ht="13.5" customHeight="1" x14ac:dyDescent="0.2">
      <c r="A2312" s="504">
        <v>2515</v>
      </c>
      <c r="B2312" s="139" t="s">
        <v>2160</v>
      </c>
      <c r="C2312" s="501" t="s">
        <v>4205</v>
      </c>
      <c r="D2312" s="502" t="s">
        <v>20</v>
      </c>
      <c r="E2312" s="256" t="s">
        <v>21</v>
      </c>
      <c r="F2312" s="503">
        <v>1958</v>
      </c>
      <c r="G2312" s="139"/>
      <c r="H2312" s="152"/>
      <c r="I2312" s="505"/>
      <c r="J2312" s="139"/>
    </row>
    <row r="2313" spans="1:10" ht="13.5" customHeight="1" x14ac:dyDescent="0.2">
      <c r="A2313" s="504">
        <v>2516</v>
      </c>
      <c r="B2313" s="139" t="s">
        <v>2161</v>
      </c>
      <c r="C2313" s="501" t="s">
        <v>4205</v>
      </c>
      <c r="D2313" s="502" t="s">
        <v>20</v>
      </c>
      <c r="E2313" s="256" t="s">
        <v>23</v>
      </c>
      <c r="F2313" s="503">
        <v>1965</v>
      </c>
      <c r="G2313" s="139"/>
      <c r="H2313" s="152"/>
      <c r="I2313" s="505"/>
      <c r="J2313" s="139"/>
    </row>
    <row r="2314" spans="1:10" ht="13.5" customHeight="1" x14ac:dyDescent="0.2">
      <c r="A2314" s="504">
        <v>2517</v>
      </c>
      <c r="B2314" s="139" t="s">
        <v>2162</v>
      </c>
      <c r="C2314" s="501" t="s">
        <v>4205</v>
      </c>
      <c r="D2314" s="502" t="s">
        <v>20</v>
      </c>
      <c r="E2314" s="256" t="s">
        <v>394</v>
      </c>
      <c r="F2314" s="503">
        <v>1986</v>
      </c>
      <c r="G2314" s="139"/>
      <c r="H2314" s="152"/>
      <c r="I2314" s="505"/>
      <c r="J2314" s="139"/>
    </row>
    <row r="2315" spans="1:10" ht="13.5" customHeight="1" x14ac:dyDescent="0.2">
      <c r="A2315" s="504">
        <v>2518</v>
      </c>
      <c r="B2315" s="139" t="s">
        <v>2163</v>
      </c>
      <c r="C2315" s="501" t="s">
        <v>4205</v>
      </c>
      <c r="D2315" s="502" t="s">
        <v>20</v>
      </c>
      <c r="E2315" s="256" t="s">
        <v>23</v>
      </c>
      <c r="F2315" s="503">
        <v>1973</v>
      </c>
      <c r="G2315" s="139"/>
      <c r="H2315" s="152"/>
      <c r="I2315" s="505"/>
      <c r="J2315" s="139"/>
    </row>
    <row r="2316" spans="1:10" ht="13.5" customHeight="1" x14ac:dyDescent="0.2">
      <c r="A2316" s="504">
        <v>2519</v>
      </c>
      <c r="B2316" s="139" t="s">
        <v>2164</v>
      </c>
      <c r="C2316" s="501" t="s">
        <v>4205</v>
      </c>
      <c r="D2316" s="502" t="s">
        <v>20</v>
      </c>
      <c r="E2316" s="256" t="s">
        <v>23</v>
      </c>
      <c r="F2316" s="503">
        <v>1969</v>
      </c>
      <c r="G2316" s="139"/>
      <c r="H2316" s="152"/>
      <c r="I2316" s="505"/>
      <c r="J2316" s="139"/>
    </row>
    <row r="2317" spans="1:10" ht="13.5" customHeight="1" x14ac:dyDescent="0.2">
      <c r="A2317" s="504">
        <v>2520</v>
      </c>
      <c r="B2317" s="139" t="s">
        <v>2165</v>
      </c>
      <c r="C2317" s="501" t="s">
        <v>4205</v>
      </c>
      <c r="D2317" s="502" t="s">
        <v>20</v>
      </c>
      <c r="E2317" s="256" t="s">
        <v>21</v>
      </c>
      <c r="F2317" s="503">
        <v>1960</v>
      </c>
      <c r="G2317" s="139"/>
      <c r="H2317" s="152"/>
      <c r="I2317" s="505"/>
      <c r="J2317" s="139"/>
    </row>
    <row r="2318" spans="1:10" ht="13.5" customHeight="1" x14ac:dyDescent="0.2">
      <c r="A2318" s="504">
        <v>2521</v>
      </c>
      <c r="B2318" s="139" t="s">
        <v>4074</v>
      </c>
      <c r="C2318" s="501" t="s">
        <v>4205</v>
      </c>
      <c r="D2318" s="502" t="s">
        <v>20</v>
      </c>
      <c r="E2318" s="256" t="s">
        <v>76</v>
      </c>
      <c r="F2318" s="503">
        <v>1985</v>
      </c>
      <c r="G2318" s="139"/>
      <c r="H2318" s="152"/>
      <c r="I2318" s="505"/>
      <c r="J2318" s="139"/>
    </row>
    <row r="2319" spans="1:10" ht="13.5" customHeight="1" x14ac:dyDescent="0.2">
      <c r="A2319" s="504">
        <v>2522</v>
      </c>
      <c r="B2319" s="139" t="s">
        <v>2166</v>
      </c>
      <c r="C2319" s="501" t="s">
        <v>4205</v>
      </c>
      <c r="D2319" s="502" t="s">
        <v>20</v>
      </c>
      <c r="E2319" s="256" t="s">
        <v>21</v>
      </c>
      <c r="F2319" s="503">
        <v>1962</v>
      </c>
      <c r="G2319" s="139"/>
      <c r="H2319" s="152"/>
      <c r="I2319" s="505"/>
      <c r="J2319" s="139"/>
    </row>
    <row r="2320" spans="1:10" ht="13.5" customHeight="1" x14ac:dyDescent="0.2">
      <c r="A2320" s="504">
        <v>2523</v>
      </c>
      <c r="B2320" s="139" t="s">
        <v>2167</v>
      </c>
      <c r="C2320" s="501" t="s">
        <v>4205</v>
      </c>
      <c r="D2320" s="502" t="s">
        <v>20</v>
      </c>
      <c r="E2320" s="256" t="s">
        <v>394</v>
      </c>
      <c r="F2320" s="503">
        <v>1984</v>
      </c>
      <c r="G2320" s="139"/>
      <c r="H2320" s="152"/>
      <c r="I2320" s="505"/>
      <c r="J2320" s="139"/>
    </row>
    <row r="2321" spans="1:10" ht="13.5" customHeight="1" x14ac:dyDescent="0.2">
      <c r="A2321" s="504">
        <v>2524</v>
      </c>
      <c r="B2321" s="139" t="s">
        <v>2168</v>
      </c>
      <c r="C2321" s="501" t="s">
        <v>4205</v>
      </c>
      <c r="D2321" s="502" t="s">
        <v>20</v>
      </c>
      <c r="E2321" s="256" t="s">
        <v>76</v>
      </c>
      <c r="F2321" s="503">
        <v>1985</v>
      </c>
      <c r="G2321" s="139"/>
      <c r="H2321" s="152"/>
      <c r="I2321" s="505"/>
      <c r="J2321" s="139"/>
    </row>
    <row r="2322" spans="1:10" ht="13.5" customHeight="1" x14ac:dyDescent="0.2">
      <c r="A2322" s="504">
        <v>2525</v>
      </c>
      <c r="B2322" s="139" t="s">
        <v>2089</v>
      </c>
      <c r="C2322" s="501" t="s">
        <v>4205</v>
      </c>
      <c r="D2322" s="502" t="s">
        <v>20</v>
      </c>
      <c r="E2322" s="256" t="s">
        <v>21</v>
      </c>
      <c r="F2322" s="503">
        <v>1960</v>
      </c>
      <c r="G2322" s="139"/>
      <c r="H2322" s="152"/>
      <c r="I2322" s="505"/>
      <c r="J2322" s="139"/>
    </row>
    <row r="2323" spans="1:10" ht="13.5" customHeight="1" x14ac:dyDescent="0.2">
      <c r="A2323" s="504">
        <v>2526</v>
      </c>
      <c r="B2323" s="139" t="s">
        <v>2169</v>
      </c>
      <c r="C2323" s="501" t="s">
        <v>4205</v>
      </c>
      <c r="D2323" s="502" t="s">
        <v>20</v>
      </c>
      <c r="E2323" s="256" t="s">
        <v>76</v>
      </c>
      <c r="F2323" s="503">
        <v>1986</v>
      </c>
      <c r="G2323" s="139"/>
      <c r="H2323" s="152"/>
      <c r="I2323" s="505"/>
      <c r="J2323" s="139"/>
    </row>
    <row r="2324" spans="1:10" ht="13.5" customHeight="1" x14ac:dyDescent="0.2">
      <c r="A2324" s="504">
        <v>2527</v>
      </c>
      <c r="B2324" s="139" t="s">
        <v>2170</v>
      </c>
      <c r="C2324" s="501" t="s">
        <v>4205</v>
      </c>
      <c r="D2324" s="502" t="s">
        <v>20</v>
      </c>
      <c r="E2324" s="256" t="s">
        <v>23</v>
      </c>
      <c r="F2324" s="503">
        <v>1970</v>
      </c>
      <c r="G2324" s="139"/>
      <c r="H2324" s="152"/>
      <c r="I2324" s="505"/>
      <c r="J2324" s="139"/>
    </row>
    <row r="2325" spans="1:10" ht="13.5" customHeight="1" x14ac:dyDescent="0.2">
      <c r="A2325" s="504">
        <v>2528</v>
      </c>
      <c r="B2325" s="139" t="s">
        <v>592</v>
      </c>
      <c r="C2325" s="501" t="s">
        <v>4205</v>
      </c>
      <c r="D2325" s="502" t="s">
        <v>20</v>
      </c>
      <c r="E2325" s="256" t="s">
        <v>76</v>
      </c>
      <c r="F2325" s="503">
        <v>1988</v>
      </c>
      <c r="G2325" s="139"/>
      <c r="H2325" s="152"/>
      <c r="I2325" s="505"/>
      <c r="J2325" s="139"/>
    </row>
    <row r="2326" spans="1:10" ht="13.5" customHeight="1" x14ac:dyDescent="0.2">
      <c r="A2326" s="504">
        <v>2529</v>
      </c>
      <c r="B2326" s="139" t="s">
        <v>2171</v>
      </c>
      <c r="C2326" s="501" t="s">
        <v>4205</v>
      </c>
      <c r="D2326" s="502" t="s">
        <v>20</v>
      </c>
      <c r="E2326" s="256" t="s">
        <v>394</v>
      </c>
      <c r="F2326" s="503">
        <v>1988</v>
      </c>
      <c r="G2326" s="139"/>
      <c r="H2326" s="152"/>
      <c r="I2326" s="505"/>
      <c r="J2326" s="139"/>
    </row>
    <row r="2327" spans="1:10" ht="13.5" customHeight="1" x14ac:dyDescent="0.2">
      <c r="A2327" s="504">
        <v>2530</v>
      </c>
      <c r="B2327" s="139" t="s">
        <v>2172</v>
      </c>
      <c r="C2327" s="501" t="s">
        <v>4205</v>
      </c>
      <c r="D2327" s="502" t="s">
        <v>20</v>
      </c>
      <c r="E2327" s="256" t="s">
        <v>23</v>
      </c>
      <c r="F2327" s="503">
        <v>1975</v>
      </c>
      <c r="G2327" s="139"/>
      <c r="H2327" s="152"/>
      <c r="I2327" s="505"/>
      <c r="J2327" s="139"/>
    </row>
    <row r="2328" spans="1:10" ht="13.5" customHeight="1" x14ac:dyDescent="0.2">
      <c r="A2328" s="504">
        <v>2531</v>
      </c>
      <c r="B2328" s="139" t="s">
        <v>2173</v>
      </c>
      <c r="C2328" s="501" t="s">
        <v>4205</v>
      </c>
      <c r="D2328" s="502" t="s">
        <v>20</v>
      </c>
      <c r="E2328" s="256" t="s">
        <v>21</v>
      </c>
      <c r="F2328" s="503">
        <v>1947</v>
      </c>
      <c r="G2328" s="139"/>
      <c r="H2328" s="152"/>
      <c r="I2328" s="505"/>
      <c r="J2328" s="139"/>
    </row>
    <row r="2329" spans="1:10" ht="13.5" customHeight="1" x14ac:dyDescent="0.2">
      <c r="A2329" s="504">
        <v>2532</v>
      </c>
      <c r="B2329" s="139" t="s">
        <v>2173</v>
      </c>
      <c r="C2329" s="501" t="s">
        <v>4205</v>
      </c>
      <c r="D2329" s="502" t="s">
        <v>20</v>
      </c>
      <c r="E2329" s="256" t="s">
        <v>76</v>
      </c>
      <c r="F2329" s="503">
        <v>1987</v>
      </c>
      <c r="G2329" s="139"/>
      <c r="H2329" s="152"/>
      <c r="I2329" s="505"/>
      <c r="J2329" s="139"/>
    </row>
    <row r="2330" spans="1:10" ht="13.5" customHeight="1" x14ac:dyDescent="0.2">
      <c r="A2330" s="504">
        <v>2533</v>
      </c>
      <c r="B2330" s="139" t="s">
        <v>2174</v>
      </c>
      <c r="C2330" s="501" t="s">
        <v>4205</v>
      </c>
      <c r="D2330" s="502" t="s">
        <v>20</v>
      </c>
      <c r="E2330" s="256" t="s">
        <v>76</v>
      </c>
      <c r="F2330" s="503">
        <v>1982</v>
      </c>
      <c r="G2330" s="139"/>
      <c r="H2330" s="152"/>
      <c r="I2330" s="505"/>
      <c r="J2330" s="139"/>
    </row>
    <row r="2331" spans="1:10" ht="13.5" customHeight="1" x14ac:dyDescent="0.2">
      <c r="A2331" s="504">
        <v>2534</v>
      </c>
      <c r="B2331" s="139" t="s">
        <v>2175</v>
      </c>
      <c r="C2331" s="139" t="s">
        <v>3619</v>
      </c>
      <c r="D2331" s="502" t="s">
        <v>20</v>
      </c>
      <c r="E2331" s="256" t="s">
        <v>76</v>
      </c>
      <c r="F2331" s="503">
        <v>1979</v>
      </c>
      <c r="G2331" s="139"/>
      <c r="H2331" s="152"/>
      <c r="I2331" s="505"/>
      <c r="J2331" s="139"/>
    </row>
    <row r="2332" spans="1:10" ht="13.5" customHeight="1" x14ac:dyDescent="0.2">
      <c r="A2332" s="504">
        <v>2535</v>
      </c>
      <c r="B2332" s="139" t="s">
        <v>2176</v>
      </c>
      <c r="C2332" s="501" t="s">
        <v>4205</v>
      </c>
      <c r="D2332" s="502" t="s">
        <v>20</v>
      </c>
      <c r="E2332" s="256" t="s">
        <v>23</v>
      </c>
      <c r="F2332" s="503">
        <v>1969</v>
      </c>
      <c r="G2332" s="139"/>
      <c r="H2332" s="152"/>
      <c r="I2332" s="505"/>
      <c r="J2332" s="139"/>
    </row>
    <row r="2333" spans="1:10" ht="13.5" customHeight="1" x14ac:dyDescent="0.2">
      <c r="A2333" s="504">
        <v>2536</v>
      </c>
      <c r="B2333" s="139" t="s">
        <v>2177</v>
      </c>
      <c r="C2333" s="501" t="s">
        <v>4205</v>
      </c>
      <c r="D2333" s="502" t="s">
        <v>20</v>
      </c>
      <c r="E2333" s="256" t="s">
        <v>21</v>
      </c>
      <c r="F2333" s="503">
        <v>1960</v>
      </c>
      <c r="G2333" s="139"/>
      <c r="H2333" s="152"/>
      <c r="I2333" s="505"/>
      <c r="J2333" s="139"/>
    </row>
    <row r="2334" spans="1:10" ht="13.5" customHeight="1" x14ac:dyDescent="0.2">
      <c r="A2334" s="504">
        <v>2537</v>
      </c>
      <c r="B2334" s="139" t="s">
        <v>2178</v>
      </c>
      <c r="C2334" s="501" t="s">
        <v>4205</v>
      </c>
      <c r="D2334" s="502" t="s">
        <v>20</v>
      </c>
      <c r="E2334" s="256" t="s">
        <v>21</v>
      </c>
      <c r="F2334" s="503">
        <v>1949</v>
      </c>
      <c r="G2334" s="139"/>
      <c r="H2334" s="152"/>
      <c r="I2334" s="505"/>
      <c r="J2334" s="139"/>
    </row>
    <row r="2335" spans="1:10" ht="13.5" customHeight="1" x14ac:dyDescent="0.2">
      <c r="A2335" s="504">
        <v>2538</v>
      </c>
      <c r="B2335" s="139" t="s">
        <v>2179</v>
      </c>
      <c r="C2335" s="501" t="s">
        <v>4205</v>
      </c>
      <c r="D2335" s="502" t="s">
        <v>20</v>
      </c>
      <c r="E2335" s="256" t="s">
        <v>23</v>
      </c>
      <c r="F2335" s="503">
        <v>1975</v>
      </c>
      <c r="G2335" s="139"/>
      <c r="H2335" s="152"/>
      <c r="I2335" s="505"/>
      <c r="J2335" s="139"/>
    </row>
    <row r="2336" spans="1:10" ht="13.5" customHeight="1" x14ac:dyDescent="0.2">
      <c r="A2336" s="504">
        <v>2539</v>
      </c>
      <c r="B2336" s="139" t="s">
        <v>2180</v>
      </c>
      <c r="C2336" s="501" t="s">
        <v>4205</v>
      </c>
      <c r="D2336" s="502" t="s">
        <v>20</v>
      </c>
      <c r="E2336" s="256" t="s">
        <v>23</v>
      </c>
      <c r="F2336" s="503">
        <v>1965</v>
      </c>
      <c r="G2336" s="139"/>
      <c r="H2336" s="152"/>
      <c r="I2336" s="505"/>
      <c r="J2336" s="139"/>
    </row>
    <row r="2337" spans="1:10" ht="13.5" customHeight="1" x14ac:dyDescent="0.2">
      <c r="A2337" s="504">
        <v>2540</v>
      </c>
      <c r="B2337" s="139" t="s">
        <v>2181</v>
      </c>
      <c r="C2337" s="501" t="s">
        <v>4205</v>
      </c>
      <c r="D2337" s="502" t="s">
        <v>20</v>
      </c>
      <c r="E2337" s="256" t="s">
        <v>76</v>
      </c>
      <c r="F2337" s="503">
        <v>1987</v>
      </c>
      <c r="G2337" s="139"/>
      <c r="H2337" s="152"/>
      <c r="I2337" s="505"/>
      <c r="J2337" s="139"/>
    </row>
    <row r="2338" spans="1:10" ht="13.5" customHeight="1" x14ac:dyDescent="0.2">
      <c r="A2338" s="504">
        <v>2541</v>
      </c>
      <c r="B2338" s="139" t="s">
        <v>2182</v>
      </c>
      <c r="C2338" s="501" t="s">
        <v>4205</v>
      </c>
      <c r="D2338" s="502" t="s">
        <v>20</v>
      </c>
      <c r="E2338" s="256" t="s">
        <v>21</v>
      </c>
      <c r="F2338" s="503">
        <v>1949</v>
      </c>
      <c r="G2338" s="139"/>
      <c r="H2338" s="152"/>
      <c r="I2338" s="505"/>
      <c r="J2338" s="139"/>
    </row>
    <row r="2339" spans="1:10" ht="13.5" customHeight="1" x14ac:dyDescent="0.2">
      <c r="A2339" s="504">
        <v>2542</v>
      </c>
      <c r="B2339" s="139" t="s">
        <v>2183</v>
      </c>
      <c r="C2339" s="501" t="s">
        <v>4205</v>
      </c>
      <c r="D2339" s="502" t="s">
        <v>20</v>
      </c>
      <c r="E2339" s="256" t="s">
        <v>76</v>
      </c>
      <c r="F2339" s="503">
        <v>1978</v>
      </c>
      <c r="G2339" s="139"/>
      <c r="H2339" s="152"/>
      <c r="I2339" s="505"/>
      <c r="J2339" s="139"/>
    </row>
    <row r="2340" spans="1:10" ht="13.5" customHeight="1" x14ac:dyDescent="0.2">
      <c r="A2340" s="504">
        <v>2543</v>
      </c>
      <c r="B2340" s="139" t="s">
        <v>2184</v>
      </c>
      <c r="C2340" s="501" t="s">
        <v>4205</v>
      </c>
      <c r="D2340" s="502" t="s">
        <v>20</v>
      </c>
      <c r="E2340" s="256" t="s">
        <v>21</v>
      </c>
      <c r="F2340" s="503">
        <v>1960</v>
      </c>
      <c r="G2340" s="139"/>
      <c r="H2340" s="152"/>
      <c r="I2340" s="505"/>
      <c r="J2340" s="139"/>
    </row>
    <row r="2341" spans="1:10" ht="13.5" customHeight="1" x14ac:dyDescent="0.2">
      <c r="A2341" s="504">
        <v>2544</v>
      </c>
      <c r="B2341" s="139" t="s">
        <v>2185</v>
      </c>
      <c r="C2341" s="501" t="s">
        <v>4205</v>
      </c>
      <c r="D2341" s="502" t="s">
        <v>20</v>
      </c>
      <c r="E2341" s="256" t="s">
        <v>76</v>
      </c>
      <c r="F2341" s="503">
        <v>1991</v>
      </c>
      <c r="G2341" s="139"/>
      <c r="H2341" s="152"/>
      <c r="I2341" s="505"/>
      <c r="J2341" s="139"/>
    </row>
    <row r="2342" spans="1:10" ht="13.5" customHeight="1" x14ac:dyDescent="0.2">
      <c r="A2342" s="504">
        <v>2545</v>
      </c>
      <c r="B2342" s="139" t="s">
        <v>2186</v>
      </c>
      <c r="C2342" s="501" t="s">
        <v>4205</v>
      </c>
      <c r="D2342" s="502" t="s">
        <v>20</v>
      </c>
      <c r="E2342" s="256" t="s">
        <v>4234</v>
      </c>
      <c r="F2342" s="503">
        <v>1949</v>
      </c>
      <c r="G2342" s="139"/>
      <c r="H2342" s="152"/>
      <c r="I2342" s="505"/>
      <c r="J2342" s="139"/>
    </row>
    <row r="2343" spans="1:10" ht="13.5" customHeight="1" x14ac:dyDescent="0.2">
      <c r="A2343" s="504">
        <v>2546</v>
      </c>
      <c r="B2343" s="139" t="s">
        <v>2187</v>
      </c>
      <c r="C2343" s="139" t="s">
        <v>413</v>
      </c>
      <c r="D2343" s="502">
        <v>3</v>
      </c>
      <c r="E2343" s="256" t="s">
        <v>4234</v>
      </c>
      <c r="F2343" s="503">
        <v>1958</v>
      </c>
      <c r="G2343" s="139"/>
      <c r="H2343" s="152"/>
      <c r="I2343" s="505">
        <v>1</v>
      </c>
      <c r="J2343" s="139"/>
    </row>
    <row r="2344" spans="1:10" ht="13.5" customHeight="1" x14ac:dyDescent="0.2">
      <c r="A2344" s="504">
        <v>2547</v>
      </c>
      <c r="B2344" s="139" t="s">
        <v>2188</v>
      </c>
      <c r="C2344" s="139" t="s">
        <v>413</v>
      </c>
      <c r="D2344" s="502" t="s">
        <v>20</v>
      </c>
      <c r="E2344" s="256" t="s">
        <v>76</v>
      </c>
      <c r="F2344" s="503">
        <v>1986</v>
      </c>
      <c r="G2344" s="139"/>
      <c r="H2344" s="152"/>
      <c r="I2344" s="505">
        <v>1</v>
      </c>
      <c r="J2344" s="139"/>
    </row>
    <row r="2345" spans="1:10" ht="13.5" customHeight="1" x14ac:dyDescent="0.2">
      <c r="A2345" s="504">
        <v>2548</v>
      </c>
      <c r="B2345" s="139" t="s">
        <v>2189</v>
      </c>
      <c r="C2345" s="139" t="s">
        <v>413</v>
      </c>
      <c r="D2345" s="502" t="s">
        <v>20</v>
      </c>
      <c r="E2345" s="256" t="s">
        <v>394</v>
      </c>
      <c r="F2345" s="503">
        <v>1988</v>
      </c>
      <c r="G2345" s="139"/>
      <c r="H2345" s="152"/>
      <c r="I2345" s="505">
        <v>1</v>
      </c>
      <c r="J2345" s="139"/>
    </row>
    <row r="2346" spans="1:10" ht="13.5" customHeight="1" x14ac:dyDescent="0.2">
      <c r="A2346" s="504">
        <v>2549</v>
      </c>
      <c r="B2346" s="139" t="s">
        <v>2190</v>
      </c>
      <c r="C2346" s="501" t="s">
        <v>4205</v>
      </c>
      <c r="D2346" s="502" t="s">
        <v>20</v>
      </c>
      <c r="E2346" s="256" t="s">
        <v>76</v>
      </c>
      <c r="F2346" s="503">
        <v>1984</v>
      </c>
      <c r="G2346" s="139"/>
      <c r="H2346" s="152"/>
      <c r="I2346" s="505"/>
      <c r="J2346" s="139"/>
    </row>
    <row r="2347" spans="1:10" ht="13.5" customHeight="1" x14ac:dyDescent="0.2">
      <c r="A2347" s="504">
        <v>2550</v>
      </c>
      <c r="B2347" s="139" t="s">
        <v>2191</v>
      </c>
      <c r="C2347" s="501" t="s">
        <v>4205</v>
      </c>
      <c r="D2347" s="502" t="s">
        <v>20</v>
      </c>
      <c r="E2347" s="256" t="s">
        <v>394</v>
      </c>
      <c r="F2347" s="503">
        <v>1986</v>
      </c>
      <c r="G2347" s="139"/>
      <c r="H2347" s="152"/>
      <c r="I2347" s="505"/>
      <c r="J2347" s="139"/>
    </row>
    <row r="2348" spans="1:10" ht="13.5" customHeight="1" x14ac:dyDescent="0.2">
      <c r="A2348" s="504">
        <v>2551</v>
      </c>
      <c r="B2348" s="139" t="s">
        <v>2192</v>
      </c>
      <c r="C2348" s="501" t="s">
        <v>4205</v>
      </c>
      <c r="D2348" s="502" t="s">
        <v>20</v>
      </c>
      <c r="E2348" s="256" t="s">
        <v>394</v>
      </c>
      <c r="F2348" s="503">
        <v>1979</v>
      </c>
      <c r="G2348" s="139"/>
      <c r="H2348" s="152"/>
      <c r="I2348" s="505"/>
      <c r="J2348" s="139"/>
    </row>
    <row r="2349" spans="1:10" ht="13.5" customHeight="1" x14ac:dyDescent="0.2">
      <c r="A2349" s="504">
        <v>2552</v>
      </c>
      <c r="B2349" s="139" t="s">
        <v>2193</v>
      </c>
      <c r="C2349" s="501" t="s">
        <v>4205</v>
      </c>
      <c r="D2349" s="502" t="s">
        <v>20</v>
      </c>
      <c r="E2349" s="256" t="s">
        <v>76</v>
      </c>
      <c r="F2349" s="503">
        <v>1994</v>
      </c>
      <c r="G2349" s="139"/>
      <c r="H2349" s="152"/>
      <c r="I2349" s="505"/>
      <c r="J2349" s="139"/>
    </row>
    <row r="2350" spans="1:10" ht="13.5" customHeight="1" x14ac:dyDescent="0.2">
      <c r="A2350" s="504">
        <v>2553</v>
      </c>
      <c r="B2350" s="139" t="s">
        <v>2194</v>
      </c>
      <c r="C2350" s="501" t="s">
        <v>4205</v>
      </c>
      <c r="D2350" s="502" t="s">
        <v>20</v>
      </c>
      <c r="E2350" s="256" t="s">
        <v>76</v>
      </c>
      <c r="F2350" s="503">
        <v>1978</v>
      </c>
      <c r="G2350" s="139"/>
      <c r="H2350" s="152"/>
      <c r="I2350" s="505"/>
      <c r="J2350" s="139"/>
    </row>
    <row r="2351" spans="1:10" ht="13.5" customHeight="1" x14ac:dyDescent="0.2">
      <c r="A2351" s="504">
        <v>2554</v>
      </c>
      <c r="B2351" s="139" t="s">
        <v>2195</v>
      </c>
      <c r="C2351" s="501" t="s">
        <v>4205</v>
      </c>
      <c r="D2351" s="502" t="s">
        <v>20</v>
      </c>
      <c r="E2351" s="256" t="s">
        <v>76</v>
      </c>
      <c r="F2351" s="503">
        <v>1977</v>
      </c>
      <c r="G2351" s="139"/>
      <c r="H2351" s="152"/>
      <c r="I2351" s="505"/>
      <c r="J2351" s="139"/>
    </row>
    <row r="2352" spans="1:10" ht="13.5" customHeight="1" x14ac:dyDescent="0.2">
      <c r="A2352" s="504">
        <v>2555</v>
      </c>
      <c r="B2352" s="139" t="s">
        <v>2196</v>
      </c>
      <c r="C2352" s="501" t="s">
        <v>4205</v>
      </c>
      <c r="D2352" s="502" t="s">
        <v>20</v>
      </c>
      <c r="E2352" s="256" t="s">
        <v>33</v>
      </c>
      <c r="F2352" s="503">
        <v>1968</v>
      </c>
      <c r="G2352" s="139"/>
      <c r="H2352" s="152"/>
      <c r="I2352" s="505"/>
      <c r="J2352" s="139"/>
    </row>
    <row r="2353" spans="1:10" ht="13.5" customHeight="1" x14ac:dyDescent="0.2">
      <c r="A2353" s="504">
        <v>2556</v>
      </c>
      <c r="B2353" s="139" t="s">
        <v>2197</v>
      </c>
      <c r="C2353" s="139" t="s">
        <v>3595</v>
      </c>
      <c r="D2353" s="502" t="s">
        <v>20</v>
      </c>
      <c r="E2353" s="256" t="s">
        <v>23</v>
      </c>
      <c r="F2353" s="503">
        <v>1970</v>
      </c>
      <c r="G2353" s="139"/>
      <c r="H2353" s="152"/>
      <c r="I2353" s="505">
        <v>1</v>
      </c>
      <c r="J2353" s="139"/>
    </row>
    <row r="2354" spans="1:10" ht="13.5" customHeight="1" x14ac:dyDescent="0.2">
      <c r="A2354" s="504">
        <v>2557</v>
      </c>
      <c r="B2354" s="139" t="s">
        <v>2198</v>
      </c>
      <c r="C2354" s="501" t="s">
        <v>4205</v>
      </c>
      <c r="D2354" s="502" t="s">
        <v>20</v>
      </c>
      <c r="E2354" s="256" t="s">
        <v>394</v>
      </c>
      <c r="F2354" s="503">
        <v>1976</v>
      </c>
      <c r="G2354" s="139"/>
      <c r="H2354" s="152"/>
      <c r="I2354" s="505"/>
      <c r="J2354" s="139"/>
    </row>
    <row r="2355" spans="1:10" ht="13.5" customHeight="1" x14ac:dyDescent="0.2">
      <c r="A2355" s="504">
        <v>2558</v>
      </c>
      <c r="B2355" s="139" t="s">
        <v>2199</v>
      </c>
      <c r="C2355" s="501" t="s">
        <v>4205</v>
      </c>
      <c r="D2355" s="502" t="s">
        <v>20</v>
      </c>
      <c r="E2355" s="256" t="s">
        <v>76</v>
      </c>
      <c r="F2355" s="503">
        <v>1990</v>
      </c>
      <c r="G2355" s="139"/>
      <c r="H2355" s="152"/>
      <c r="I2355" s="505"/>
      <c r="J2355" s="139"/>
    </row>
    <row r="2356" spans="1:10" ht="13.5" customHeight="1" x14ac:dyDescent="0.2">
      <c r="A2356" s="504">
        <v>2559</v>
      </c>
      <c r="B2356" s="139" t="s">
        <v>2200</v>
      </c>
      <c r="C2356" s="501" t="s">
        <v>4205</v>
      </c>
      <c r="D2356" s="502" t="s">
        <v>20</v>
      </c>
      <c r="E2356" s="256" t="s">
        <v>23</v>
      </c>
      <c r="F2356" s="503">
        <v>1964</v>
      </c>
      <c r="G2356" s="139"/>
      <c r="H2356" s="152"/>
      <c r="I2356" s="505"/>
      <c r="J2356" s="139"/>
    </row>
    <row r="2357" spans="1:10" ht="13.5" customHeight="1" x14ac:dyDescent="0.2">
      <c r="A2357" s="504">
        <v>2560</v>
      </c>
      <c r="B2357" s="139" t="s">
        <v>2201</v>
      </c>
      <c r="C2357" s="501" t="s">
        <v>4205</v>
      </c>
      <c r="D2357" s="502" t="s">
        <v>20</v>
      </c>
      <c r="E2357" s="256" t="s">
        <v>23</v>
      </c>
      <c r="F2357" s="503">
        <v>1970</v>
      </c>
      <c r="G2357" s="139"/>
      <c r="H2357" s="152"/>
      <c r="I2357" s="505"/>
      <c r="J2357" s="139"/>
    </row>
    <row r="2358" spans="1:10" ht="13.5" customHeight="1" x14ac:dyDescent="0.2">
      <c r="A2358" s="504">
        <v>2561</v>
      </c>
      <c r="B2358" s="139" t="s">
        <v>2202</v>
      </c>
      <c r="C2358" s="501" t="s">
        <v>4205</v>
      </c>
      <c r="D2358" s="502" t="s">
        <v>20</v>
      </c>
      <c r="E2358" s="256" t="s">
        <v>76</v>
      </c>
      <c r="F2358" s="503">
        <v>1976</v>
      </c>
      <c r="G2358" s="139"/>
      <c r="H2358" s="152"/>
      <c r="I2358" s="505"/>
      <c r="J2358" s="139"/>
    </row>
    <row r="2359" spans="1:10" ht="13.5" customHeight="1" x14ac:dyDescent="0.2">
      <c r="A2359" s="504">
        <v>2562</v>
      </c>
      <c r="B2359" s="139" t="s">
        <v>2203</v>
      </c>
      <c r="C2359" s="139" t="s">
        <v>3532</v>
      </c>
      <c r="D2359" s="502" t="s">
        <v>20</v>
      </c>
      <c r="E2359" s="256" t="s">
        <v>76</v>
      </c>
      <c r="F2359" s="503">
        <v>1990</v>
      </c>
      <c r="G2359" s="139"/>
      <c r="H2359" s="152"/>
      <c r="I2359" s="505">
        <v>1</v>
      </c>
      <c r="J2359" s="139"/>
    </row>
    <row r="2360" spans="1:10" ht="13.5" customHeight="1" x14ac:dyDescent="0.2">
      <c r="A2360" s="504">
        <v>2563</v>
      </c>
      <c r="B2360" s="139" t="s">
        <v>2204</v>
      </c>
      <c r="C2360" s="501" t="s">
        <v>4205</v>
      </c>
      <c r="D2360" s="502" t="s">
        <v>20</v>
      </c>
      <c r="E2360" s="256" t="s">
        <v>21</v>
      </c>
      <c r="F2360" s="503">
        <v>1962</v>
      </c>
      <c r="G2360" s="139"/>
      <c r="H2360" s="152"/>
      <c r="I2360" s="505"/>
      <c r="J2360" s="139"/>
    </row>
    <row r="2361" spans="1:10" ht="13.5" customHeight="1" x14ac:dyDescent="0.2">
      <c r="A2361" s="504">
        <v>2564</v>
      </c>
      <c r="B2361" s="139" t="s">
        <v>2205</v>
      </c>
      <c r="C2361" s="501" t="s">
        <v>4205</v>
      </c>
      <c r="D2361" s="502" t="s">
        <v>20</v>
      </c>
      <c r="E2361" s="256" t="s">
        <v>76</v>
      </c>
      <c r="F2361" s="503">
        <v>1991</v>
      </c>
      <c r="G2361" s="139"/>
      <c r="H2361" s="152"/>
      <c r="I2361" s="505"/>
      <c r="J2361" s="139"/>
    </row>
    <row r="2362" spans="1:10" ht="13.5" customHeight="1" x14ac:dyDescent="0.2">
      <c r="A2362" s="504">
        <v>2565</v>
      </c>
      <c r="B2362" s="139" t="s">
        <v>2206</v>
      </c>
      <c r="C2362" s="501" t="s">
        <v>4205</v>
      </c>
      <c r="D2362" s="502" t="s">
        <v>20</v>
      </c>
      <c r="E2362" s="256" t="s">
        <v>76</v>
      </c>
      <c r="F2362" s="503">
        <v>1986</v>
      </c>
      <c r="G2362" s="139"/>
      <c r="H2362" s="152"/>
      <c r="I2362" s="505"/>
      <c r="J2362" s="139"/>
    </row>
    <row r="2363" spans="1:10" ht="13.5" customHeight="1" x14ac:dyDescent="0.2">
      <c r="A2363" s="504">
        <v>2566</v>
      </c>
      <c r="B2363" s="139" t="s">
        <v>2207</v>
      </c>
      <c r="C2363" s="501" t="s">
        <v>4205</v>
      </c>
      <c r="D2363" s="502" t="s">
        <v>20</v>
      </c>
      <c r="E2363" s="256" t="s">
        <v>76</v>
      </c>
      <c r="F2363" s="503">
        <v>1977</v>
      </c>
      <c r="G2363" s="139"/>
      <c r="H2363" s="152"/>
      <c r="I2363" s="505"/>
      <c r="J2363" s="139"/>
    </row>
    <row r="2364" spans="1:10" ht="13.5" customHeight="1" x14ac:dyDescent="0.2">
      <c r="A2364" s="504">
        <v>2567</v>
      </c>
      <c r="B2364" s="139" t="s">
        <v>4075</v>
      </c>
      <c r="C2364" s="139" t="s">
        <v>419</v>
      </c>
      <c r="D2364" s="502">
        <v>2</v>
      </c>
      <c r="E2364" s="256" t="s">
        <v>21</v>
      </c>
      <c r="F2364" s="503">
        <v>1951</v>
      </c>
      <c r="G2364" s="139"/>
      <c r="H2364" s="152"/>
      <c r="I2364" s="505">
        <v>1</v>
      </c>
      <c r="J2364" s="139"/>
    </row>
    <row r="2365" spans="1:10" ht="13.5" customHeight="1" x14ac:dyDescent="0.2">
      <c r="A2365" s="504">
        <v>2568</v>
      </c>
      <c r="B2365" s="139" t="s">
        <v>2208</v>
      </c>
      <c r="C2365" s="139" t="s">
        <v>911</v>
      </c>
      <c r="D2365" s="502" t="s">
        <v>20</v>
      </c>
      <c r="E2365" s="256" t="s">
        <v>76</v>
      </c>
      <c r="F2365" s="503">
        <v>1988</v>
      </c>
      <c r="G2365" s="139"/>
      <c r="H2365" s="152"/>
      <c r="I2365" s="505">
        <v>1</v>
      </c>
      <c r="J2365" s="139"/>
    </row>
    <row r="2366" spans="1:10" ht="13.5" customHeight="1" x14ac:dyDescent="0.2">
      <c r="A2366" s="504">
        <v>2569</v>
      </c>
      <c r="B2366" s="139" t="s">
        <v>2209</v>
      </c>
      <c r="C2366" s="501" t="s">
        <v>4205</v>
      </c>
      <c r="D2366" s="502" t="s">
        <v>20</v>
      </c>
      <c r="E2366" s="256" t="s">
        <v>76</v>
      </c>
      <c r="F2366" s="503">
        <v>1989</v>
      </c>
      <c r="G2366" s="139"/>
      <c r="H2366" s="152"/>
      <c r="I2366" s="505"/>
      <c r="J2366" s="139"/>
    </row>
    <row r="2367" spans="1:10" ht="13.5" customHeight="1" x14ac:dyDescent="0.2">
      <c r="A2367" s="504">
        <v>2570</v>
      </c>
      <c r="B2367" s="139" t="s">
        <v>2210</v>
      </c>
      <c r="C2367" s="501" t="s">
        <v>4205</v>
      </c>
      <c r="D2367" s="502" t="s">
        <v>20</v>
      </c>
      <c r="E2367" s="256" t="s">
        <v>394</v>
      </c>
      <c r="F2367" s="503">
        <v>1979</v>
      </c>
      <c r="G2367" s="139"/>
      <c r="H2367" s="152"/>
      <c r="I2367" s="505"/>
      <c r="J2367" s="139"/>
    </row>
    <row r="2368" spans="1:10" ht="13.5" customHeight="1" x14ac:dyDescent="0.2">
      <c r="A2368" s="504">
        <v>2571</v>
      </c>
      <c r="B2368" s="139" t="s">
        <v>2211</v>
      </c>
      <c r="C2368" s="501" t="s">
        <v>4205</v>
      </c>
      <c r="D2368" s="502" t="s">
        <v>20</v>
      </c>
      <c r="E2368" s="256" t="s">
        <v>394</v>
      </c>
      <c r="F2368" s="503">
        <v>1989</v>
      </c>
      <c r="G2368" s="139"/>
      <c r="H2368" s="152"/>
      <c r="I2368" s="505"/>
      <c r="J2368" s="139"/>
    </row>
    <row r="2369" spans="1:10" ht="13.5" customHeight="1" x14ac:dyDescent="0.2">
      <c r="A2369" s="504">
        <v>2572</v>
      </c>
      <c r="B2369" s="139" t="s">
        <v>2212</v>
      </c>
      <c r="C2369" s="139" t="s">
        <v>4084</v>
      </c>
      <c r="D2369" s="502" t="s">
        <v>20</v>
      </c>
      <c r="E2369" s="256" t="s">
        <v>4234</v>
      </c>
      <c r="F2369" s="503">
        <v>1939</v>
      </c>
      <c r="G2369" s="139"/>
      <c r="H2369" s="152"/>
      <c r="I2369" s="505">
        <v>1</v>
      </c>
      <c r="J2369" s="139"/>
    </row>
    <row r="2370" spans="1:10" ht="13.5" customHeight="1" x14ac:dyDescent="0.2">
      <c r="A2370" s="504">
        <v>2574</v>
      </c>
      <c r="B2370" s="139" t="s">
        <v>2213</v>
      </c>
      <c r="C2370" s="501" t="s">
        <v>4205</v>
      </c>
      <c r="D2370" s="502" t="s">
        <v>20</v>
      </c>
      <c r="E2370" s="256" t="s">
        <v>23</v>
      </c>
      <c r="F2370" s="503">
        <v>1970</v>
      </c>
      <c r="G2370" s="139"/>
      <c r="H2370" s="152"/>
      <c r="I2370" s="505"/>
      <c r="J2370" s="139"/>
    </row>
    <row r="2371" spans="1:10" ht="13.5" customHeight="1" x14ac:dyDescent="0.2">
      <c r="A2371" s="504">
        <v>2575</v>
      </c>
      <c r="B2371" s="139" t="s">
        <v>2214</v>
      </c>
      <c r="C2371" s="501" t="s">
        <v>4205</v>
      </c>
      <c r="D2371" s="502" t="s">
        <v>20</v>
      </c>
      <c r="E2371" s="256" t="s">
        <v>76</v>
      </c>
      <c r="F2371" s="503">
        <v>1984</v>
      </c>
      <c r="G2371" s="139"/>
      <c r="H2371" s="152"/>
      <c r="I2371" s="505"/>
      <c r="J2371" s="139"/>
    </row>
    <row r="2372" spans="1:10" ht="13.5" customHeight="1" x14ac:dyDescent="0.2">
      <c r="A2372" s="504">
        <v>2576</v>
      </c>
      <c r="B2372" s="139" t="s">
        <v>2215</v>
      </c>
      <c r="C2372" s="501" t="s">
        <v>4205</v>
      </c>
      <c r="D2372" s="502" t="s">
        <v>20</v>
      </c>
      <c r="E2372" s="256" t="s">
        <v>23</v>
      </c>
      <c r="F2372" s="503">
        <v>1973</v>
      </c>
      <c r="G2372" s="139"/>
      <c r="H2372" s="152"/>
      <c r="I2372" s="505"/>
      <c r="J2372" s="139"/>
    </row>
    <row r="2373" spans="1:10" ht="13.5" customHeight="1" x14ac:dyDescent="0.2">
      <c r="A2373" s="504">
        <v>2577</v>
      </c>
      <c r="B2373" s="139" t="s">
        <v>2216</v>
      </c>
      <c r="C2373" s="501" t="s">
        <v>4205</v>
      </c>
      <c r="D2373" s="502" t="s">
        <v>20</v>
      </c>
      <c r="E2373" s="256" t="s">
        <v>76</v>
      </c>
      <c r="F2373" s="503">
        <v>1987</v>
      </c>
      <c r="G2373" s="139"/>
      <c r="H2373" s="152"/>
      <c r="I2373" s="505"/>
      <c r="J2373" s="139"/>
    </row>
    <row r="2374" spans="1:10" ht="13.5" customHeight="1" x14ac:dyDescent="0.2">
      <c r="A2374" s="504">
        <v>2578</v>
      </c>
      <c r="B2374" s="139" t="s">
        <v>2217</v>
      </c>
      <c r="C2374" s="501" t="s">
        <v>4205</v>
      </c>
      <c r="D2374" s="502" t="s">
        <v>20</v>
      </c>
      <c r="E2374" s="256" t="s">
        <v>394</v>
      </c>
      <c r="F2374" s="503">
        <v>1987</v>
      </c>
      <c r="G2374" s="139"/>
      <c r="H2374" s="152"/>
      <c r="I2374" s="505"/>
      <c r="J2374" s="139"/>
    </row>
    <row r="2375" spans="1:10" ht="13.5" customHeight="1" x14ac:dyDescent="0.2">
      <c r="A2375" s="504">
        <v>2579</v>
      </c>
      <c r="B2375" s="139" t="s">
        <v>2218</v>
      </c>
      <c r="C2375" s="501" t="s">
        <v>4205</v>
      </c>
      <c r="D2375" s="502" t="s">
        <v>20</v>
      </c>
      <c r="E2375" s="256" t="s">
        <v>394</v>
      </c>
      <c r="F2375" s="503">
        <v>1988</v>
      </c>
      <c r="G2375" s="139"/>
      <c r="H2375" s="152"/>
      <c r="I2375" s="505"/>
      <c r="J2375" s="139"/>
    </row>
    <row r="2376" spans="1:10" ht="13.5" customHeight="1" x14ac:dyDescent="0.2">
      <c r="A2376" s="504">
        <v>2580</v>
      </c>
      <c r="B2376" s="139" t="s">
        <v>2219</v>
      </c>
      <c r="C2376" s="501" t="s">
        <v>4205</v>
      </c>
      <c r="D2376" s="502" t="s">
        <v>20</v>
      </c>
      <c r="E2376" s="256" t="s">
        <v>394</v>
      </c>
      <c r="F2376" s="503">
        <v>1986</v>
      </c>
      <c r="G2376" s="139"/>
      <c r="H2376" s="152"/>
      <c r="I2376" s="505"/>
      <c r="J2376" s="139"/>
    </row>
    <row r="2377" spans="1:10" ht="13.5" customHeight="1" x14ac:dyDescent="0.2">
      <c r="A2377" s="504">
        <v>2581</v>
      </c>
      <c r="B2377" s="139" t="s">
        <v>1469</v>
      </c>
      <c r="C2377" s="501" t="s">
        <v>4205</v>
      </c>
      <c r="D2377" s="502" t="s">
        <v>20</v>
      </c>
      <c r="E2377" s="256" t="s">
        <v>76</v>
      </c>
      <c r="F2377" s="503">
        <v>1988</v>
      </c>
      <c r="G2377" s="139"/>
      <c r="H2377" s="152"/>
      <c r="I2377" s="505"/>
      <c r="J2377" s="139"/>
    </row>
    <row r="2378" spans="1:10" ht="13.5" customHeight="1" x14ac:dyDescent="0.2">
      <c r="A2378" s="504">
        <v>2582</v>
      </c>
      <c r="B2378" s="139" t="s">
        <v>2220</v>
      </c>
      <c r="C2378" s="501" t="s">
        <v>4205</v>
      </c>
      <c r="D2378" s="502" t="s">
        <v>20</v>
      </c>
      <c r="E2378" s="256" t="s">
        <v>23</v>
      </c>
      <c r="F2378" s="503">
        <v>1975</v>
      </c>
      <c r="G2378" s="139"/>
      <c r="H2378" s="152"/>
      <c r="I2378" s="505"/>
      <c r="J2378" s="139"/>
    </row>
    <row r="2379" spans="1:10" ht="13.5" customHeight="1" x14ac:dyDescent="0.2">
      <c r="A2379" s="504">
        <v>2583</v>
      </c>
      <c r="B2379" s="139" t="s">
        <v>2221</v>
      </c>
      <c r="C2379" s="139" t="s">
        <v>4085</v>
      </c>
      <c r="D2379" s="502">
        <v>2</v>
      </c>
      <c r="E2379" s="256" t="s">
        <v>76</v>
      </c>
      <c r="F2379" s="503">
        <v>1984</v>
      </c>
      <c r="G2379" s="139"/>
      <c r="H2379" s="152"/>
      <c r="I2379" s="505">
        <v>1</v>
      </c>
      <c r="J2379" s="139"/>
    </row>
    <row r="2380" spans="1:10" ht="13.5" customHeight="1" x14ac:dyDescent="0.2">
      <c r="A2380" s="504">
        <v>2584</v>
      </c>
      <c r="B2380" s="139" t="s">
        <v>2222</v>
      </c>
      <c r="C2380" s="501" t="s">
        <v>4205</v>
      </c>
      <c r="D2380" s="502" t="s">
        <v>20</v>
      </c>
      <c r="E2380" s="256" t="s">
        <v>76</v>
      </c>
      <c r="F2380" s="503">
        <v>1989</v>
      </c>
      <c r="G2380" s="139"/>
      <c r="H2380" s="152"/>
      <c r="I2380" s="505"/>
      <c r="J2380" s="139"/>
    </row>
    <row r="2381" spans="1:10" ht="13.5" customHeight="1" x14ac:dyDescent="0.2">
      <c r="A2381" s="504">
        <v>2585</v>
      </c>
      <c r="B2381" s="139" t="s">
        <v>2223</v>
      </c>
      <c r="C2381" s="501" t="s">
        <v>4205</v>
      </c>
      <c r="D2381" s="502" t="s">
        <v>20</v>
      </c>
      <c r="E2381" s="256" t="s">
        <v>76</v>
      </c>
      <c r="F2381" s="503">
        <v>1984</v>
      </c>
      <c r="G2381" s="139"/>
      <c r="H2381" s="152"/>
      <c r="I2381" s="505"/>
      <c r="J2381" s="139"/>
    </row>
    <row r="2382" spans="1:10" ht="13.5" customHeight="1" x14ac:dyDescent="0.2">
      <c r="A2382" s="504">
        <v>2586</v>
      </c>
      <c r="B2382" s="139" t="s">
        <v>2224</v>
      </c>
      <c r="C2382" s="501" t="s">
        <v>4205</v>
      </c>
      <c r="D2382" s="502" t="s">
        <v>20</v>
      </c>
      <c r="E2382" s="256" t="s">
        <v>23</v>
      </c>
      <c r="F2382" s="503">
        <v>1965</v>
      </c>
      <c r="G2382" s="139"/>
      <c r="H2382" s="152"/>
      <c r="I2382" s="505"/>
      <c r="J2382" s="139"/>
    </row>
    <row r="2383" spans="1:10" ht="13.5" customHeight="1" x14ac:dyDescent="0.2">
      <c r="A2383" s="504">
        <v>2587</v>
      </c>
      <c r="B2383" s="139" t="s">
        <v>3777</v>
      </c>
      <c r="C2383" s="501" t="s">
        <v>4205</v>
      </c>
      <c r="D2383" s="502" t="s">
        <v>20</v>
      </c>
      <c r="E2383" s="256" t="s">
        <v>76</v>
      </c>
      <c r="F2383" s="503">
        <v>2000</v>
      </c>
      <c r="G2383" s="139"/>
      <c r="H2383" s="152"/>
      <c r="I2383" s="505"/>
      <c r="J2383" s="139"/>
    </row>
    <row r="2384" spans="1:10" ht="13.5" customHeight="1" x14ac:dyDescent="0.2">
      <c r="A2384" s="504">
        <v>2588</v>
      </c>
      <c r="B2384" s="139" t="s">
        <v>2225</v>
      </c>
      <c r="C2384" s="501" t="s">
        <v>4205</v>
      </c>
      <c r="D2384" s="502" t="s">
        <v>20</v>
      </c>
      <c r="E2384" s="256" t="s">
        <v>394</v>
      </c>
      <c r="F2384" s="503">
        <v>1984</v>
      </c>
      <c r="G2384" s="139"/>
      <c r="H2384" s="152"/>
      <c r="I2384" s="505"/>
      <c r="J2384" s="139"/>
    </row>
    <row r="2385" spans="1:10" ht="13.5" customHeight="1" x14ac:dyDescent="0.2">
      <c r="A2385" s="504">
        <v>2589</v>
      </c>
      <c r="B2385" s="139" t="s">
        <v>2226</v>
      </c>
      <c r="C2385" s="501" t="s">
        <v>4205</v>
      </c>
      <c r="D2385" s="502" t="s">
        <v>20</v>
      </c>
      <c r="E2385" s="256" t="s">
        <v>23</v>
      </c>
      <c r="F2385" s="503">
        <v>1964</v>
      </c>
      <c r="G2385" s="139"/>
      <c r="H2385" s="152"/>
      <c r="I2385" s="505"/>
      <c r="J2385" s="139"/>
    </row>
    <row r="2386" spans="1:10" ht="13.5" customHeight="1" x14ac:dyDescent="0.2">
      <c r="A2386" s="504">
        <v>2590</v>
      </c>
      <c r="B2386" s="139" t="s">
        <v>2227</v>
      </c>
      <c r="C2386" s="501" t="s">
        <v>4205</v>
      </c>
      <c r="D2386" s="502" t="s">
        <v>20</v>
      </c>
      <c r="E2386" s="256" t="s">
        <v>394</v>
      </c>
      <c r="F2386" s="503">
        <v>1989</v>
      </c>
      <c r="G2386" s="139"/>
      <c r="H2386" s="152"/>
      <c r="I2386" s="505"/>
      <c r="J2386" s="139"/>
    </row>
    <row r="2387" spans="1:10" ht="13.5" customHeight="1" x14ac:dyDescent="0.2">
      <c r="A2387" s="504">
        <v>2591</v>
      </c>
      <c r="B2387" s="139" t="s">
        <v>2228</v>
      </c>
      <c r="C2387" s="501" t="s">
        <v>4205</v>
      </c>
      <c r="D2387" s="502" t="s">
        <v>20</v>
      </c>
      <c r="E2387" s="256" t="s">
        <v>76</v>
      </c>
      <c r="F2387" s="503">
        <v>1989</v>
      </c>
      <c r="G2387" s="139"/>
      <c r="H2387" s="152"/>
      <c r="I2387" s="505"/>
      <c r="J2387" s="139"/>
    </row>
    <row r="2388" spans="1:10" ht="13.5" customHeight="1" x14ac:dyDescent="0.2">
      <c r="A2388" s="504">
        <v>2592</v>
      </c>
      <c r="B2388" s="139" t="s">
        <v>2229</v>
      </c>
      <c r="C2388" s="501" t="s">
        <v>4205</v>
      </c>
      <c r="D2388" s="502" t="s">
        <v>20</v>
      </c>
      <c r="E2388" s="256" t="s">
        <v>76</v>
      </c>
      <c r="F2388" s="503">
        <v>1990</v>
      </c>
      <c r="G2388" s="139"/>
      <c r="H2388" s="152"/>
      <c r="I2388" s="505"/>
      <c r="J2388" s="139"/>
    </row>
    <row r="2389" spans="1:10" ht="13.5" customHeight="1" x14ac:dyDescent="0.2">
      <c r="A2389" s="504">
        <v>2593</v>
      </c>
      <c r="B2389" s="139" t="s">
        <v>2230</v>
      </c>
      <c r="C2389" s="501" t="s">
        <v>4205</v>
      </c>
      <c r="D2389" s="502" t="s">
        <v>20</v>
      </c>
      <c r="E2389" s="256" t="s">
        <v>76</v>
      </c>
      <c r="F2389" s="503">
        <v>1986</v>
      </c>
      <c r="G2389" s="139"/>
      <c r="H2389" s="152"/>
      <c r="I2389" s="505"/>
      <c r="J2389" s="139"/>
    </row>
    <row r="2390" spans="1:10" ht="13.5" customHeight="1" x14ac:dyDescent="0.2">
      <c r="A2390" s="504">
        <v>2594</v>
      </c>
      <c r="B2390" s="139" t="s">
        <v>2231</v>
      </c>
      <c r="C2390" s="501" t="s">
        <v>4205</v>
      </c>
      <c r="D2390" s="502" t="s">
        <v>20</v>
      </c>
      <c r="E2390" s="256" t="s">
        <v>394</v>
      </c>
      <c r="F2390" s="503">
        <v>1989</v>
      </c>
      <c r="G2390" s="139"/>
      <c r="H2390" s="152"/>
      <c r="I2390" s="505"/>
      <c r="J2390" s="139"/>
    </row>
    <row r="2391" spans="1:10" ht="13.5" customHeight="1" x14ac:dyDescent="0.2">
      <c r="A2391" s="504">
        <v>2595</v>
      </c>
      <c r="B2391" s="139" t="s">
        <v>2232</v>
      </c>
      <c r="C2391" s="501" t="s">
        <v>4205</v>
      </c>
      <c r="D2391" s="502" t="s">
        <v>20</v>
      </c>
      <c r="E2391" s="256" t="s">
        <v>33</v>
      </c>
      <c r="F2391" s="503">
        <v>1974</v>
      </c>
      <c r="G2391" s="139"/>
      <c r="H2391" s="152"/>
      <c r="I2391" s="505"/>
      <c r="J2391" s="139"/>
    </row>
    <row r="2392" spans="1:10" ht="13.5" customHeight="1" x14ac:dyDescent="0.2">
      <c r="A2392" s="504">
        <v>2596</v>
      </c>
      <c r="B2392" s="139" t="s">
        <v>2233</v>
      </c>
      <c r="C2392" s="139" t="s">
        <v>419</v>
      </c>
      <c r="D2392" s="502">
        <v>2</v>
      </c>
      <c r="E2392" s="256" t="s">
        <v>21</v>
      </c>
      <c r="F2392" s="503">
        <v>1947</v>
      </c>
      <c r="G2392" s="139"/>
      <c r="H2392" s="152"/>
      <c r="I2392" s="505">
        <v>1</v>
      </c>
      <c r="J2392" s="139"/>
    </row>
    <row r="2393" spans="1:10" ht="13.5" customHeight="1" x14ac:dyDescent="0.2">
      <c r="A2393" s="504">
        <v>2597</v>
      </c>
      <c r="B2393" s="139" t="s">
        <v>2234</v>
      </c>
      <c r="C2393" s="139" t="s">
        <v>2235</v>
      </c>
      <c r="D2393" s="502" t="s">
        <v>20</v>
      </c>
      <c r="E2393" s="256" t="s">
        <v>23</v>
      </c>
      <c r="F2393" s="503">
        <v>1972</v>
      </c>
      <c r="G2393" s="139"/>
      <c r="H2393" s="152"/>
      <c r="I2393" s="505"/>
      <c r="J2393" s="139"/>
    </row>
    <row r="2394" spans="1:10" ht="13.5" customHeight="1" x14ac:dyDescent="0.2">
      <c r="A2394" s="504">
        <v>2598</v>
      </c>
      <c r="B2394" s="139" t="s">
        <v>2236</v>
      </c>
      <c r="C2394" s="139" t="s">
        <v>2235</v>
      </c>
      <c r="D2394" s="502" t="s">
        <v>20</v>
      </c>
      <c r="E2394" s="256" t="s">
        <v>21</v>
      </c>
      <c r="F2394" s="503">
        <v>1958</v>
      </c>
      <c r="G2394" s="139"/>
      <c r="H2394" s="152"/>
      <c r="I2394" s="505"/>
      <c r="J2394" s="139"/>
    </row>
    <row r="2395" spans="1:10" ht="13.5" customHeight="1" x14ac:dyDescent="0.2">
      <c r="A2395" s="504">
        <v>2599</v>
      </c>
      <c r="B2395" s="139" t="s">
        <v>2237</v>
      </c>
      <c r="C2395" s="501" t="s">
        <v>4205</v>
      </c>
      <c r="D2395" s="502" t="s">
        <v>20</v>
      </c>
      <c r="E2395" s="256" t="s">
        <v>76</v>
      </c>
      <c r="F2395" s="503">
        <v>1986</v>
      </c>
      <c r="G2395" s="139"/>
      <c r="H2395" s="152"/>
      <c r="I2395" s="505"/>
      <c r="J2395" s="139"/>
    </row>
    <row r="2396" spans="1:10" ht="13.5" customHeight="1" x14ac:dyDescent="0.2">
      <c r="A2396" s="504">
        <v>2600</v>
      </c>
      <c r="B2396" s="139" t="s">
        <v>2238</v>
      </c>
      <c r="C2396" s="501" t="s">
        <v>4205</v>
      </c>
      <c r="D2396" s="502" t="s">
        <v>20</v>
      </c>
      <c r="E2396" s="256" t="s">
        <v>394</v>
      </c>
      <c r="F2396" s="503">
        <v>1981</v>
      </c>
      <c r="G2396" s="139"/>
      <c r="H2396" s="152"/>
      <c r="I2396" s="505"/>
      <c r="J2396" s="139"/>
    </row>
    <row r="2397" spans="1:10" ht="13.5" customHeight="1" x14ac:dyDescent="0.2">
      <c r="A2397" s="504">
        <v>2601</v>
      </c>
      <c r="B2397" s="139" t="s">
        <v>2239</v>
      </c>
      <c r="C2397" s="501" t="s">
        <v>4205</v>
      </c>
      <c r="D2397" s="502" t="s">
        <v>20</v>
      </c>
      <c r="E2397" s="256" t="s">
        <v>76</v>
      </c>
      <c r="F2397" s="503">
        <v>1980</v>
      </c>
      <c r="G2397" s="139"/>
      <c r="H2397" s="152"/>
      <c r="I2397" s="505"/>
      <c r="J2397" s="139"/>
    </row>
    <row r="2398" spans="1:10" ht="13.5" customHeight="1" x14ac:dyDescent="0.2">
      <c r="A2398" s="504">
        <v>2602</v>
      </c>
      <c r="B2398" s="139" t="s">
        <v>2240</v>
      </c>
      <c r="C2398" s="501" t="s">
        <v>4205</v>
      </c>
      <c r="D2398" s="502" t="s">
        <v>20</v>
      </c>
      <c r="E2398" s="256" t="s">
        <v>21</v>
      </c>
      <c r="F2398" s="503">
        <v>1957</v>
      </c>
      <c r="G2398" s="139"/>
      <c r="H2398" s="152"/>
      <c r="I2398" s="505"/>
      <c r="J2398" s="139"/>
    </row>
    <row r="2399" spans="1:10" ht="13.5" customHeight="1" x14ac:dyDescent="0.2">
      <c r="A2399" s="504">
        <v>2603</v>
      </c>
      <c r="B2399" s="139" t="s">
        <v>2241</v>
      </c>
      <c r="C2399" s="501" t="s">
        <v>4205</v>
      </c>
      <c r="D2399" s="502" t="s">
        <v>20</v>
      </c>
      <c r="E2399" s="256" t="s">
        <v>33</v>
      </c>
      <c r="F2399" s="503">
        <v>1974</v>
      </c>
      <c r="G2399" s="139"/>
      <c r="H2399" s="152"/>
      <c r="I2399" s="505"/>
      <c r="J2399" s="139"/>
    </row>
    <row r="2400" spans="1:10" ht="13.5" customHeight="1" x14ac:dyDescent="0.2">
      <c r="A2400" s="504">
        <v>2605</v>
      </c>
      <c r="B2400" s="139" t="s">
        <v>2242</v>
      </c>
      <c r="C2400" s="501" t="s">
        <v>4205</v>
      </c>
      <c r="D2400" s="502" t="s">
        <v>20</v>
      </c>
      <c r="E2400" s="256" t="s">
        <v>76</v>
      </c>
      <c r="F2400" s="503">
        <v>1986</v>
      </c>
      <c r="G2400" s="139"/>
      <c r="H2400" s="152"/>
      <c r="I2400" s="505"/>
      <c r="J2400" s="139"/>
    </row>
    <row r="2401" spans="1:10" ht="13.5" customHeight="1" x14ac:dyDescent="0.2">
      <c r="A2401" s="504">
        <v>2606</v>
      </c>
      <c r="B2401" s="139" t="s">
        <v>2243</v>
      </c>
      <c r="C2401" s="501" t="s">
        <v>4205</v>
      </c>
      <c r="D2401" s="502" t="s">
        <v>20</v>
      </c>
      <c r="E2401" s="256" t="s">
        <v>23</v>
      </c>
      <c r="F2401" s="503">
        <v>1973</v>
      </c>
      <c r="G2401" s="139"/>
      <c r="H2401" s="152"/>
      <c r="I2401" s="505"/>
      <c r="J2401" s="139"/>
    </row>
    <row r="2402" spans="1:10" ht="13.5" customHeight="1" x14ac:dyDescent="0.2">
      <c r="A2402" s="504">
        <v>2607</v>
      </c>
      <c r="B2402" s="139" t="s">
        <v>2244</v>
      </c>
      <c r="C2402" s="501" t="s">
        <v>4205</v>
      </c>
      <c r="D2402" s="502" t="s">
        <v>20</v>
      </c>
      <c r="E2402" s="256" t="s">
        <v>21</v>
      </c>
      <c r="F2402" s="503">
        <v>1958</v>
      </c>
      <c r="G2402" s="139"/>
      <c r="H2402" s="152"/>
      <c r="I2402" s="505"/>
      <c r="J2402" s="139"/>
    </row>
    <row r="2403" spans="1:10" ht="13.5" customHeight="1" x14ac:dyDescent="0.2">
      <c r="A2403" s="504">
        <v>2608</v>
      </c>
      <c r="B2403" s="139" t="s">
        <v>2245</v>
      </c>
      <c r="C2403" s="139" t="s">
        <v>357</v>
      </c>
      <c r="D2403" s="502" t="s">
        <v>20</v>
      </c>
      <c r="E2403" s="256" t="s">
        <v>33</v>
      </c>
      <c r="F2403" s="503">
        <v>1965</v>
      </c>
      <c r="G2403" s="139"/>
      <c r="H2403" s="152"/>
      <c r="I2403" s="505"/>
      <c r="J2403" s="139"/>
    </row>
    <row r="2404" spans="1:10" ht="13.5" customHeight="1" x14ac:dyDescent="0.2">
      <c r="A2404" s="504">
        <v>2609</v>
      </c>
      <c r="B2404" s="139" t="s">
        <v>2246</v>
      </c>
      <c r="C2404" s="501" t="s">
        <v>4205</v>
      </c>
      <c r="D2404" s="502" t="s">
        <v>20</v>
      </c>
      <c r="E2404" s="256" t="s">
        <v>23</v>
      </c>
      <c r="F2404" s="503">
        <v>1966</v>
      </c>
      <c r="G2404" s="139"/>
      <c r="H2404" s="152"/>
      <c r="I2404" s="505"/>
      <c r="J2404" s="139"/>
    </row>
    <row r="2405" spans="1:10" ht="13.5" customHeight="1" x14ac:dyDescent="0.2">
      <c r="A2405" s="504">
        <v>2610</v>
      </c>
      <c r="B2405" s="139" t="s">
        <v>2247</v>
      </c>
      <c r="C2405" s="139" t="s">
        <v>419</v>
      </c>
      <c r="D2405" s="502">
        <v>5</v>
      </c>
      <c r="E2405" s="256" t="s">
        <v>23</v>
      </c>
      <c r="F2405" s="503">
        <v>1972</v>
      </c>
      <c r="G2405" s="139"/>
      <c r="H2405" s="152"/>
      <c r="I2405" s="505">
        <v>1</v>
      </c>
      <c r="J2405" s="139"/>
    </row>
    <row r="2406" spans="1:10" ht="13.5" customHeight="1" x14ac:dyDescent="0.2">
      <c r="A2406" s="504">
        <v>2611</v>
      </c>
      <c r="B2406" s="139" t="s">
        <v>2248</v>
      </c>
      <c r="C2406" s="501" t="s">
        <v>4205</v>
      </c>
      <c r="D2406" s="502" t="s">
        <v>20</v>
      </c>
      <c r="E2406" s="256" t="s">
        <v>23</v>
      </c>
      <c r="F2406" s="503">
        <v>1963</v>
      </c>
      <c r="G2406" s="139"/>
      <c r="H2406" s="152"/>
      <c r="I2406" s="505"/>
      <c r="J2406" s="139"/>
    </row>
    <row r="2407" spans="1:10" ht="13.5" customHeight="1" x14ac:dyDescent="0.2">
      <c r="A2407" s="504">
        <v>2612</v>
      </c>
      <c r="B2407" s="139" t="s">
        <v>2249</v>
      </c>
      <c r="C2407" s="501" t="s">
        <v>4205</v>
      </c>
      <c r="D2407" s="502" t="s">
        <v>20</v>
      </c>
      <c r="E2407" s="256" t="s">
        <v>21</v>
      </c>
      <c r="F2407" s="503">
        <v>1947</v>
      </c>
      <c r="G2407" s="139"/>
      <c r="H2407" s="152"/>
      <c r="I2407" s="505"/>
      <c r="J2407" s="139"/>
    </row>
    <row r="2408" spans="1:10" ht="13.5" customHeight="1" x14ac:dyDescent="0.2">
      <c r="A2408" s="504">
        <v>2613</v>
      </c>
      <c r="B2408" s="139" t="s">
        <v>2250</v>
      </c>
      <c r="C2408" s="501" t="s">
        <v>4205</v>
      </c>
      <c r="D2408" s="502" t="s">
        <v>20</v>
      </c>
      <c r="E2408" s="256" t="s">
        <v>76</v>
      </c>
      <c r="F2408" s="503">
        <v>1988</v>
      </c>
      <c r="G2408" s="139"/>
      <c r="H2408" s="152"/>
      <c r="I2408" s="505"/>
      <c r="J2408" s="139"/>
    </row>
    <row r="2409" spans="1:10" ht="13.5" customHeight="1" x14ac:dyDescent="0.2">
      <c r="A2409" s="504">
        <v>2614</v>
      </c>
      <c r="B2409" s="139" t="s">
        <v>2251</v>
      </c>
      <c r="C2409" s="501" t="s">
        <v>4205</v>
      </c>
      <c r="D2409" s="502" t="s">
        <v>20</v>
      </c>
      <c r="E2409" s="256" t="s">
        <v>21</v>
      </c>
      <c r="F2409" s="503">
        <v>1949</v>
      </c>
      <c r="G2409" s="139"/>
      <c r="H2409" s="152"/>
      <c r="I2409" s="505"/>
      <c r="J2409" s="139"/>
    </row>
    <row r="2410" spans="1:10" ht="13.5" customHeight="1" x14ac:dyDescent="0.2">
      <c r="A2410" s="504">
        <v>2615</v>
      </c>
      <c r="B2410" s="139" t="s">
        <v>2252</v>
      </c>
      <c r="C2410" s="501" t="s">
        <v>4205</v>
      </c>
      <c r="D2410" s="502" t="s">
        <v>20</v>
      </c>
      <c r="E2410" s="256" t="s">
        <v>23</v>
      </c>
      <c r="F2410" s="503">
        <v>1966</v>
      </c>
      <c r="G2410" s="139"/>
      <c r="H2410" s="152"/>
      <c r="I2410" s="505"/>
      <c r="J2410" s="139"/>
    </row>
    <row r="2411" spans="1:10" ht="13.5" customHeight="1" x14ac:dyDescent="0.2">
      <c r="A2411" s="504">
        <v>2616</v>
      </c>
      <c r="B2411" s="139" t="s">
        <v>2253</v>
      </c>
      <c r="C2411" s="501" t="s">
        <v>4205</v>
      </c>
      <c r="D2411" s="502" t="s">
        <v>20</v>
      </c>
      <c r="E2411" s="256" t="s">
        <v>76</v>
      </c>
      <c r="F2411" s="503">
        <v>1986</v>
      </c>
      <c r="G2411" s="139"/>
      <c r="H2411" s="152"/>
      <c r="I2411" s="505"/>
      <c r="J2411" s="139"/>
    </row>
    <row r="2412" spans="1:10" ht="13.5" customHeight="1" x14ac:dyDescent="0.2">
      <c r="A2412" s="504">
        <v>2617</v>
      </c>
      <c r="B2412" s="139" t="s">
        <v>2254</v>
      </c>
      <c r="C2412" s="501" t="s">
        <v>4205</v>
      </c>
      <c r="D2412" s="502" t="s">
        <v>20</v>
      </c>
      <c r="E2412" s="256" t="s">
        <v>4234</v>
      </c>
      <c r="F2412" s="503">
        <v>1958</v>
      </c>
      <c r="G2412" s="139"/>
      <c r="H2412" s="152"/>
      <c r="I2412" s="505"/>
      <c r="J2412" s="139"/>
    </row>
    <row r="2413" spans="1:10" ht="13.5" customHeight="1" x14ac:dyDescent="0.2">
      <c r="A2413" s="504">
        <v>2618</v>
      </c>
      <c r="B2413" s="139" t="s">
        <v>2255</v>
      </c>
      <c r="C2413" s="501" t="s">
        <v>4205</v>
      </c>
      <c r="D2413" s="502" t="s">
        <v>20</v>
      </c>
      <c r="E2413" s="256" t="s">
        <v>76</v>
      </c>
      <c r="F2413" s="503">
        <v>1983</v>
      </c>
      <c r="G2413" s="139"/>
      <c r="H2413" s="152"/>
      <c r="I2413" s="505"/>
      <c r="J2413" s="139"/>
    </row>
    <row r="2414" spans="1:10" ht="13.5" customHeight="1" x14ac:dyDescent="0.2">
      <c r="A2414" s="504">
        <v>2619</v>
      </c>
      <c r="B2414" s="139" t="s">
        <v>2256</v>
      </c>
      <c r="C2414" s="501" t="s">
        <v>4205</v>
      </c>
      <c r="D2414" s="502" t="s">
        <v>20</v>
      </c>
      <c r="E2414" s="256" t="s">
        <v>76</v>
      </c>
      <c r="F2414" s="503">
        <v>1983</v>
      </c>
      <c r="G2414" s="139"/>
      <c r="H2414" s="152"/>
      <c r="I2414" s="505"/>
      <c r="J2414" s="139"/>
    </row>
    <row r="2415" spans="1:10" ht="13.5" customHeight="1" x14ac:dyDescent="0.2">
      <c r="A2415" s="504">
        <v>2621</v>
      </c>
      <c r="B2415" s="139" t="s">
        <v>2257</v>
      </c>
      <c r="C2415" s="501" t="s">
        <v>4205</v>
      </c>
      <c r="D2415" s="502" t="s">
        <v>20</v>
      </c>
      <c r="E2415" s="256" t="s">
        <v>394</v>
      </c>
      <c r="F2415" s="503">
        <v>1983</v>
      </c>
      <c r="G2415" s="139"/>
      <c r="H2415" s="152"/>
      <c r="I2415" s="505"/>
      <c r="J2415" s="139"/>
    </row>
    <row r="2416" spans="1:10" ht="13.5" customHeight="1" x14ac:dyDescent="0.2">
      <c r="A2416" s="504">
        <v>2622</v>
      </c>
      <c r="B2416" s="139" t="s">
        <v>2258</v>
      </c>
      <c r="C2416" s="501" t="s">
        <v>4205</v>
      </c>
      <c r="D2416" s="502" t="s">
        <v>20</v>
      </c>
      <c r="E2416" s="256" t="s">
        <v>23</v>
      </c>
      <c r="F2416" s="503">
        <v>1965</v>
      </c>
      <c r="G2416" s="139"/>
      <c r="H2416" s="152"/>
      <c r="I2416" s="505"/>
      <c r="J2416" s="139"/>
    </row>
    <row r="2417" spans="1:10" ht="13.5" customHeight="1" x14ac:dyDescent="0.2">
      <c r="A2417" s="504">
        <v>2623</v>
      </c>
      <c r="B2417" s="139" t="s">
        <v>2259</v>
      </c>
      <c r="C2417" s="501" t="s">
        <v>4205</v>
      </c>
      <c r="D2417" s="502" t="s">
        <v>20</v>
      </c>
      <c r="E2417" s="256" t="s">
        <v>76</v>
      </c>
      <c r="F2417" s="503">
        <v>1990</v>
      </c>
      <c r="G2417" s="139"/>
      <c r="H2417" s="152"/>
      <c r="I2417" s="505"/>
      <c r="J2417" s="139"/>
    </row>
    <row r="2418" spans="1:10" ht="13.5" customHeight="1" x14ac:dyDescent="0.2">
      <c r="A2418" s="504">
        <v>2624</v>
      </c>
      <c r="B2418" s="139" t="s">
        <v>2260</v>
      </c>
      <c r="C2418" s="501" t="s">
        <v>4205</v>
      </c>
      <c r="D2418" s="502" t="s">
        <v>20</v>
      </c>
      <c r="E2418" s="256" t="s">
        <v>76</v>
      </c>
      <c r="F2418" s="503">
        <v>1989</v>
      </c>
      <c r="G2418" s="139"/>
      <c r="H2418" s="152"/>
      <c r="I2418" s="505"/>
      <c r="J2418" s="139"/>
    </row>
    <row r="2419" spans="1:10" ht="13.5" customHeight="1" x14ac:dyDescent="0.2">
      <c r="A2419" s="504">
        <v>2625</v>
      </c>
      <c r="B2419" s="139" t="s">
        <v>2261</v>
      </c>
      <c r="C2419" s="501" t="s">
        <v>4205</v>
      </c>
      <c r="D2419" s="502" t="s">
        <v>20</v>
      </c>
      <c r="E2419" s="256" t="s">
        <v>76</v>
      </c>
      <c r="F2419" s="503">
        <v>1989</v>
      </c>
      <c r="G2419" s="139"/>
      <c r="H2419" s="152"/>
      <c r="I2419" s="505"/>
      <c r="J2419" s="139"/>
    </row>
    <row r="2420" spans="1:10" ht="13.5" customHeight="1" x14ac:dyDescent="0.2">
      <c r="A2420" s="504">
        <v>2626</v>
      </c>
      <c r="B2420" s="139" t="s">
        <v>2262</v>
      </c>
      <c r="C2420" s="501" t="s">
        <v>4205</v>
      </c>
      <c r="D2420" s="502" t="s">
        <v>20</v>
      </c>
      <c r="E2420" s="256" t="s">
        <v>33</v>
      </c>
      <c r="F2420" s="503">
        <v>1964</v>
      </c>
      <c r="G2420" s="139"/>
      <c r="H2420" s="152"/>
      <c r="I2420" s="505"/>
      <c r="J2420" s="139"/>
    </row>
    <row r="2421" spans="1:10" ht="13.5" customHeight="1" x14ac:dyDescent="0.2">
      <c r="A2421" s="504">
        <v>2627</v>
      </c>
      <c r="B2421" s="139" t="s">
        <v>2263</v>
      </c>
      <c r="C2421" s="501" t="s">
        <v>4205</v>
      </c>
      <c r="D2421" s="502" t="s">
        <v>20</v>
      </c>
      <c r="E2421" s="256" t="s">
        <v>21</v>
      </c>
      <c r="F2421" s="503">
        <v>1953</v>
      </c>
      <c r="G2421" s="139"/>
      <c r="H2421" s="152"/>
      <c r="I2421" s="505"/>
      <c r="J2421" s="139"/>
    </row>
    <row r="2422" spans="1:10" ht="13.5" customHeight="1" x14ac:dyDescent="0.2">
      <c r="A2422" s="504">
        <v>2628</v>
      </c>
      <c r="B2422" s="139" t="s">
        <v>2264</v>
      </c>
      <c r="C2422" s="501" t="s">
        <v>4205</v>
      </c>
      <c r="D2422" s="502" t="s">
        <v>20</v>
      </c>
      <c r="E2422" s="256" t="s">
        <v>76</v>
      </c>
      <c r="F2422" s="503">
        <v>1979</v>
      </c>
      <c r="G2422" s="139"/>
      <c r="H2422" s="152"/>
      <c r="I2422" s="505"/>
      <c r="J2422" s="139"/>
    </row>
    <row r="2423" spans="1:10" ht="13.5" customHeight="1" x14ac:dyDescent="0.2">
      <c r="A2423" s="504">
        <v>2629</v>
      </c>
      <c r="B2423" s="139" t="s">
        <v>2265</v>
      </c>
      <c r="C2423" s="501" t="s">
        <v>4205</v>
      </c>
      <c r="D2423" s="502" t="s">
        <v>20</v>
      </c>
      <c r="E2423" s="256" t="s">
        <v>76</v>
      </c>
      <c r="F2423" s="503">
        <v>1989</v>
      </c>
      <c r="G2423" s="139"/>
      <c r="H2423" s="152"/>
      <c r="I2423" s="505"/>
      <c r="J2423" s="139"/>
    </row>
    <row r="2424" spans="1:10" ht="13.5" customHeight="1" x14ac:dyDescent="0.2">
      <c r="A2424" s="504">
        <v>2630</v>
      </c>
      <c r="B2424" s="139" t="s">
        <v>2266</v>
      </c>
      <c r="C2424" s="501" t="s">
        <v>4205</v>
      </c>
      <c r="D2424" s="502" t="s">
        <v>20</v>
      </c>
      <c r="E2424" s="256" t="s">
        <v>21</v>
      </c>
      <c r="F2424" s="503">
        <v>1949</v>
      </c>
      <c r="G2424" s="139"/>
      <c r="H2424" s="152"/>
      <c r="I2424" s="505"/>
      <c r="J2424" s="139"/>
    </row>
    <row r="2425" spans="1:10" ht="13.5" customHeight="1" x14ac:dyDescent="0.2">
      <c r="A2425" s="504">
        <v>2631</v>
      </c>
      <c r="B2425" s="139" t="s">
        <v>2267</v>
      </c>
      <c r="C2425" s="139" t="s">
        <v>911</v>
      </c>
      <c r="D2425" s="502" t="s">
        <v>20</v>
      </c>
      <c r="E2425" s="256" t="s">
        <v>4234</v>
      </c>
      <c r="F2425" s="503">
        <v>1949</v>
      </c>
      <c r="G2425" s="139"/>
      <c r="H2425" s="152"/>
      <c r="I2425" s="505">
        <v>1</v>
      </c>
      <c r="J2425" s="139"/>
    </row>
    <row r="2426" spans="1:10" ht="13.5" customHeight="1" x14ac:dyDescent="0.2">
      <c r="A2426" s="504">
        <v>2632</v>
      </c>
      <c r="B2426" s="139" t="s">
        <v>2268</v>
      </c>
      <c r="C2426" s="501" t="s">
        <v>4205</v>
      </c>
      <c r="D2426" s="502" t="s">
        <v>20</v>
      </c>
      <c r="E2426" s="256" t="s">
        <v>21</v>
      </c>
      <c r="F2426" s="503">
        <v>1962</v>
      </c>
      <c r="G2426" s="139"/>
      <c r="H2426" s="152"/>
      <c r="I2426" s="505"/>
      <c r="J2426" s="139"/>
    </row>
    <row r="2427" spans="1:10" ht="13.5" customHeight="1" x14ac:dyDescent="0.2">
      <c r="A2427" s="504">
        <v>2633</v>
      </c>
      <c r="B2427" s="139" t="s">
        <v>2269</v>
      </c>
      <c r="C2427" s="501" t="s">
        <v>4205</v>
      </c>
      <c r="D2427" s="502" t="s">
        <v>20</v>
      </c>
      <c r="E2427" s="256" t="s">
        <v>76</v>
      </c>
      <c r="F2427" s="503">
        <v>1990</v>
      </c>
      <c r="G2427" s="139"/>
      <c r="H2427" s="152"/>
      <c r="I2427" s="505"/>
      <c r="J2427" s="139"/>
    </row>
    <row r="2428" spans="1:10" ht="13.5" customHeight="1" x14ac:dyDescent="0.2">
      <c r="A2428" s="504">
        <v>2634</v>
      </c>
      <c r="B2428" s="139" t="s">
        <v>2270</v>
      </c>
      <c r="C2428" s="501" t="s">
        <v>4205</v>
      </c>
      <c r="D2428" s="502" t="s">
        <v>20</v>
      </c>
      <c r="E2428" s="256" t="s">
        <v>394</v>
      </c>
      <c r="F2428" s="503">
        <v>1992</v>
      </c>
      <c r="G2428" s="139"/>
      <c r="H2428" s="152"/>
      <c r="I2428" s="505"/>
      <c r="J2428" s="139"/>
    </row>
    <row r="2429" spans="1:10" ht="13.5" customHeight="1" x14ac:dyDescent="0.2">
      <c r="A2429" s="504">
        <v>2635</v>
      </c>
      <c r="B2429" s="139" t="s">
        <v>2271</v>
      </c>
      <c r="C2429" s="501" t="s">
        <v>4205</v>
      </c>
      <c r="D2429" s="502" t="s">
        <v>20</v>
      </c>
      <c r="E2429" s="256" t="s">
        <v>76</v>
      </c>
      <c r="F2429" s="503">
        <v>1989</v>
      </c>
      <c r="G2429" s="139"/>
      <c r="H2429" s="152"/>
      <c r="I2429" s="505"/>
      <c r="J2429" s="139"/>
    </row>
    <row r="2430" spans="1:10" ht="13.5" customHeight="1" x14ac:dyDescent="0.2">
      <c r="A2430" s="504">
        <v>2636</v>
      </c>
      <c r="B2430" s="139" t="s">
        <v>2272</v>
      </c>
      <c r="C2430" s="501" t="s">
        <v>4205</v>
      </c>
      <c r="D2430" s="502" t="s">
        <v>20</v>
      </c>
      <c r="E2430" s="256" t="s">
        <v>76</v>
      </c>
      <c r="F2430" s="503">
        <v>1986</v>
      </c>
      <c r="G2430" s="139"/>
      <c r="H2430" s="152"/>
      <c r="I2430" s="505"/>
      <c r="J2430" s="139"/>
    </row>
    <row r="2431" spans="1:10" ht="13.5" customHeight="1" x14ac:dyDescent="0.2">
      <c r="A2431" s="504">
        <v>2637</v>
      </c>
      <c r="B2431" s="139" t="s">
        <v>2273</v>
      </c>
      <c r="C2431" s="139" t="s">
        <v>284</v>
      </c>
      <c r="D2431" s="502" t="s">
        <v>76</v>
      </c>
      <c r="E2431" s="256" t="s">
        <v>76</v>
      </c>
      <c r="F2431" s="503">
        <v>1988</v>
      </c>
      <c r="G2431" s="139"/>
      <c r="H2431" s="152"/>
      <c r="I2431" s="505">
        <v>1</v>
      </c>
      <c r="J2431" s="139"/>
    </row>
    <row r="2432" spans="1:10" ht="13.5" customHeight="1" x14ac:dyDescent="0.2">
      <c r="A2432" s="504">
        <v>2638</v>
      </c>
      <c r="B2432" s="139" t="s">
        <v>2274</v>
      </c>
      <c r="C2432" s="501" t="s">
        <v>4205</v>
      </c>
      <c r="D2432" s="502" t="s">
        <v>20</v>
      </c>
      <c r="E2432" s="256" t="s">
        <v>76</v>
      </c>
      <c r="F2432" s="503">
        <v>1989</v>
      </c>
      <c r="G2432" s="139"/>
      <c r="H2432" s="152"/>
      <c r="I2432" s="505"/>
      <c r="J2432" s="139"/>
    </row>
    <row r="2433" spans="1:10" ht="13.5" customHeight="1" x14ac:dyDescent="0.2">
      <c r="A2433" s="504">
        <v>2639</v>
      </c>
      <c r="B2433" s="139" t="s">
        <v>2275</v>
      </c>
      <c r="C2433" s="501" t="s">
        <v>4205</v>
      </c>
      <c r="D2433" s="502" t="s">
        <v>20</v>
      </c>
      <c r="E2433" s="256" t="s">
        <v>76</v>
      </c>
      <c r="F2433" s="503">
        <v>1992</v>
      </c>
      <c r="G2433" s="139"/>
      <c r="H2433" s="152"/>
      <c r="I2433" s="505"/>
      <c r="J2433" s="139"/>
    </row>
    <row r="2434" spans="1:10" ht="13.5" customHeight="1" x14ac:dyDescent="0.2">
      <c r="A2434" s="504">
        <v>2640</v>
      </c>
      <c r="B2434" s="139" t="s">
        <v>2276</v>
      </c>
      <c r="C2434" s="501" t="s">
        <v>4205</v>
      </c>
      <c r="D2434" s="502" t="s">
        <v>20</v>
      </c>
      <c r="E2434" s="256" t="s">
        <v>76</v>
      </c>
      <c r="F2434" s="503">
        <v>1990</v>
      </c>
      <c r="G2434" s="139"/>
      <c r="H2434" s="152"/>
      <c r="I2434" s="505"/>
      <c r="J2434" s="139"/>
    </row>
    <row r="2435" spans="1:10" ht="13.5" customHeight="1" x14ac:dyDescent="0.2">
      <c r="A2435" s="504">
        <v>2641</v>
      </c>
      <c r="B2435" s="139" t="s">
        <v>2277</v>
      </c>
      <c r="C2435" s="501" t="s">
        <v>4205</v>
      </c>
      <c r="D2435" s="502" t="s">
        <v>20</v>
      </c>
      <c r="E2435" s="256" t="s">
        <v>76</v>
      </c>
      <c r="F2435" s="503">
        <v>1987</v>
      </c>
      <c r="G2435" s="139"/>
      <c r="H2435" s="152"/>
      <c r="I2435" s="505"/>
      <c r="J2435" s="139"/>
    </row>
    <row r="2436" spans="1:10" ht="13.5" customHeight="1" x14ac:dyDescent="0.2">
      <c r="A2436" s="504">
        <v>2642</v>
      </c>
      <c r="B2436" s="139" t="s">
        <v>2278</v>
      </c>
      <c r="C2436" s="501" t="s">
        <v>4205</v>
      </c>
      <c r="D2436" s="502" t="s">
        <v>20</v>
      </c>
      <c r="E2436" s="256" t="s">
        <v>76</v>
      </c>
      <c r="F2436" s="503">
        <v>1988</v>
      </c>
      <c r="G2436" s="139"/>
      <c r="H2436" s="152"/>
      <c r="I2436" s="505"/>
      <c r="J2436" s="139"/>
    </row>
    <row r="2437" spans="1:10" ht="13.5" customHeight="1" x14ac:dyDescent="0.2">
      <c r="A2437" s="504">
        <v>2643</v>
      </c>
      <c r="B2437" s="139" t="s">
        <v>2279</v>
      </c>
      <c r="C2437" s="501" t="s">
        <v>4205</v>
      </c>
      <c r="D2437" s="502" t="s">
        <v>20</v>
      </c>
      <c r="E2437" s="256" t="s">
        <v>76</v>
      </c>
      <c r="F2437" s="503">
        <v>1988</v>
      </c>
      <c r="G2437" s="139"/>
      <c r="H2437" s="152"/>
      <c r="I2437" s="505"/>
      <c r="J2437" s="139"/>
    </row>
    <row r="2438" spans="1:10" ht="13.5" customHeight="1" x14ac:dyDescent="0.2">
      <c r="A2438" s="504">
        <v>2644</v>
      </c>
      <c r="B2438" s="139" t="s">
        <v>2280</v>
      </c>
      <c r="C2438" s="501" t="s">
        <v>4205</v>
      </c>
      <c r="D2438" s="502" t="s">
        <v>20</v>
      </c>
      <c r="E2438" s="256" t="s">
        <v>76</v>
      </c>
      <c r="F2438" s="503">
        <v>1988</v>
      </c>
      <c r="G2438" s="139"/>
      <c r="H2438" s="152"/>
      <c r="I2438" s="505"/>
      <c r="J2438" s="139"/>
    </row>
    <row r="2439" spans="1:10" ht="13.5" customHeight="1" x14ac:dyDescent="0.2">
      <c r="A2439" s="504">
        <v>2645</v>
      </c>
      <c r="B2439" s="139" t="s">
        <v>2281</v>
      </c>
      <c r="C2439" s="501" t="s">
        <v>4205</v>
      </c>
      <c r="D2439" s="502" t="s">
        <v>20</v>
      </c>
      <c r="E2439" s="256" t="s">
        <v>76</v>
      </c>
      <c r="F2439" s="503">
        <v>1987</v>
      </c>
      <c r="G2439" s="139"/>
      <c r="H2439" s="152"/>
      <c r="I2439" s="505"/>
      <c r="J2439" s="139"/>
    </row>
    <row r="2440" spans="1:10" ht="13.5" customHeight="1" x14ac:dyDescent="0.2">
      <c r="A2440" s="504">
        <v>2646</v>
      </c>
      <c r="B2440" s="139" t="s">
        <v>2282</v>
      </c>
      <c r="C2440" s="501" t="s">
        <v>4205</v>
      </c>
      <c r="D2440" s="502" t="s">
        <v>20</v>
      </c>
      <c r="E2440" s="256" t="s">
        <v>76</v>
      </c>
      <c r="F2440" s="503">
        <v>1988</v>
      </c>
      <c r="G2440" s="139"/>
      <c r="H2440" s="152"/>
      <c r="I2440" s="505"/>
      <c r="J2440" s="139"/>
    </row>
    <row r="2441" spans="1:10" ht="13.5" customHeight="1" x14ac:dyDescent="0.2">
      <c r="A2441" s="504">
        <v>2647</v>
      </c>
      <c r="B2441" s="139" t="s">
        <v>2283</v>
      </c>
      <c r="C2441" s="139" t="s">
        <v>3532</v>
      </c>
      <c r="D2441" s="502" t="s">
        <v>20</v>
      </c>
      <c r="E2441" s="256" t="s">
        <v>76</v>
      </c>
      <c r="F2441" s="503">
        <v>1991</v>
      </c>
      <c r="G2441" s="139"/>
      <c r="H2441" s="152"/>
      <c r="I2441" s="505">
        <v>1</v>
      </c>
      <c r="J2441" s="139"/>
    </row>
    <row r="2442" spans="1:10" ht="13.5" customHeight="1" x14ac:dyDescent="0.2">
      <c r="A2442" s="504">
        <v>2648</v>
      </c>
      <c r="B2442" s="139" t="s">
        <v>2284</v>
      </c>
      <c r="C2442" s="501" t="s">
        <v>4205</v>
      </c>
      <c r="D2442" s="502" t="s">
        <v>20</v>
      </c>
      <c r="E2442" s="256" t="s">
        <v>76</v>
      </c>
      <c r="F2442" s="503">
        <v>1992</v>
      </c>
      <c r="G2442" s="139"/>
      <c r="H2442" s="152"/>
      <c r="I2442" s="505"/>
      <c r="J2442" s="139"/>
    </row>
    <row r="2443" spans="1:10" ht="13.5" customHeight="1" x14ac:dyDescent="0.2">
      <c r="A2443" s="504">
        <v>2649</v>
      </c>
      <c r="B2443" s="139" t="s">
        <v>2285</v>
      </c>
      <c r="C2443" s="501" t="s">
        <v>4205</v>
      </c>
      <c r="D2443" s="502" t="s">
        <v>20</v>
      </c>
      <c r="E2443" s="256" t="s">
        <v>394</v>
      </c>
      <c r="F2443" s="503">
        <v>1986</v>
      </c>
      <c r="G2443" s="139"/>
      <c r="H2443" s="152"/>
      <c r="I2443" s="505"/>
      <c r="J2443" s="139"/>
    </row>
    <row r="2444" spans="1:10" ht="13.5" customHeight="1" x14ac:dyDescent="0.2">
      <c r="A2444" s="504">
        <v>2650</v>
      </c>
      <c r="B2444" s="139" t="s">
        <v>2286</v>
      </c>
      <c r="C2444" s="501" t="s">
        <v>4205</v>
      </c>
      <c r="D2444" s="502" t="s">
        <v>20</v>
      </c>
      <c r="E2444" s="256" t="s">
        <v>394</v>
      </c>
      <c r="F2444" s="503">
        <v>1977</v>
      </c>
      <c r="G2444" s="139"/>
      <c r="H2444" s="152"/>
      <c r="I2444" s="505"/>
      <c r="J2444" s="139"/>
    </row>
    <row r="2445" spans="1:10" ht="13.5" customHeight="1" x14ac:dyDescent="0.2">
      <c r="A2445" s="504">
        <v>2651</v>
      </c>
      <c r="B2445" s="139" t="s">
        <v>2287</v>
      </c>
      <c r="C2445" s="501" t="s">
        <v>4205</v>
      </c>
      <c r="D2445" s="502" t="s">
        <v>20</v>
      </c>
      <c r="E2445" s="256" t="s">
        <v>4234</v>
      </c>
      <c r="F2445" s="503">
        <v>1957</v>
      </c>
      <c r="G2445" s="139"/>
      <c r="H2445" s="152"/>
      <c r="I2445" s="505"/>
      <c r="J2445" s="139"/>
    </row>
    <row r="2446" spans="1:10" ht="13.5" customHeight="1" x14ac:dyDescent="0.2">
      <c r="A2446" s="504">
        <v>2652</v>
      </c>
      <c r="B2446" s="139" t="s">
        <v>974</v>
      </c>
      <c r="C2446" s="501" t="s">
        <v>4205</v>
      </c>
      <c r="D2446" s="502" t="s">
        <v>20</v>
      </c>
      <c r="E2446" s="256" t="s">
        <v>76</v>
      </c>
      <c r="F2446" s="503">
        <v>1996</v>
      </c>
      <c r="G2446" s="139"/>
      <c r="H2446" s="152"/>
      <c r="I2446" s="505"/>
      <c r="J2446" s="139"/>
    </row>
    <row r="2447" spans="1:10" ht="13.5" customHeight="1" x14ac:dyDescent="0.2">
      <c r="A2447" s="504">
        <v>2653</v>
      </c>
      <c r="B2447" s="139" t="s">
        <v>2288</v>
      </c>
      <c r="C2447" s="501" t="s">
        <v>4205</v>
      </c>
      <c r="D2447" s="502" t="s">
        <v>20</v>
      </c>
      <c r="E2447" s="256" t="s">
        <v>76</v>
      </c>
      <c r="F2447" s="503">
        <v>1996</v>
      </c>
      <c r="G2447" s="139"/>
      <c r="H2447" s="152"/>
      <c r="I2447" s="505"/>
      <c r="J2447" s="139"/>
    </row>
    <row r="2448" spans="1:10" ht="13.5" customHeight="1" x14ac:dyDescent="0.2">
      <c r="A2448" s="504">
        <v>2654</v>
      </c>
      <c r="B2448" s="139" t="s">
        <v>2289</v>
      </c>
      <c r="C2448" s="139" t="s">
        <v>3443</v>
      </c>
      <c r="D2448" s="502" t="s">
        <v>20</v>
      </c>
      <c r="E2448" s="256" t="s">
        <v>76</v>
      </c>
      <c r="F2448" s="503">
        <v>2000</v>
      </c>
      <c r="G2448" s="139"/>
      <c r="H2448" s="152"/>
      <c r="I2448" s="505"/>
      <c r="J2448" s="139"/>
    </row>
    <row r="2449" spans="1:10" ht="13.5" customHeight="1" x14ac:dyDescent="0.2">
      <c r="A2449" s="504">
        <v>2655</v>
      </c>
      <c r="B2449" s="139" t="s">
        <v>2137</v>
      </c>
      <c r="C2449" s="501" t="s">
        <v>4205</v>
      </c>
      <c r="D2449" s="502" t="s">
        <v>20</v>
      </c>
      <c r="E2449" s="256" t="s">
        <v>76</v>
      </c>
      <c r="F2449" s="503">
        <v>1997</v>
      </c>
      <c r="G2449" s="139"/>
      <c r="H2449" s="152"/>
      <c r="I2449" s="505"/>
      <c r="J2449" s="139"/>
    </row>
    <row r="2450" spans="1:10" ht="13.5" customHeight="1" x14ac:dyDescent="0.2">
      <c r="A2450" s="504">
        <v>2656</v>
      </c>
      <c r="B2450" s="139" t="s">
        <v>561</v>
      </c>
      <c r="C2450" s="501" t="s">
        <v>4205</v>
      </c>
      <c r="D2450" s="502" t="s">
        <v>20</v>
      </c>
      <c r="E2450" s="256" t="s">
        <v>76</v>
      </c>
      <c r="F2450" s="503">
        <v>1997</v>
      </c>
      <c r="G2450" s="139"/>
      <c r="H2450" s="152"/>
      <c r="I2450" s="505"/>
      <c r="J2450" s="139"/>
    </row>
    <row r="2451" spans="1:10" ht="13.5" customHeight="1" x14ac:dyDescent="0.2">
      <c r="A2451" s="504">
        <v>2657</v>
      </c>
      <c r="B2451" s="139" t="s">
        <v>2290</v>
      </c>
      <c r="C2451" s="501" t="s">
        <v>4205</v>
      </c>
      <c r="D2451" s="502" t="s">
        <v>20</v>
      </c>
      <c r="E2451" s="256" t="s">
        <v>76</v>
      </c>
      <c r="F2451" s="503">
        <v>1995</v>
      </c>
      <c r="G2451" s="139"/>
      <c r="H2451" s="152"/>
      <c r="I2451" s="505"/>
      <c r="J2451" s="139"/>
    </row>
    <row r="2452" spans="1:10" ht="13.5" customHeight="1" x14ac:dyDescent="0.2">
      <c r="A2452" s="504">
        <v>2658</v>
      </c>
      <c r="B2452" s="139" t="s">
        <v>2291</v>
      </c>
      <c r="C2452" s="501" t="s">
        <v>4205</v>
      </c>
      <c r="D2452" s="502" t="s">
        <v>20</v>
      </c>
      <c r="E2452" s="256" t="s">
        <v>76</v>
      </c>
      <c r="F2452" s="503">
        <v>2000</v>
      </c>
      <c r="G2452" s="139"/>
      <c r="H2452" s="152"/>
      <c r="I2452" s="505"/>
      <c r="J2452" s="139"/>
    </row>
    <row r="2453" spans="1:10" ht="13.5" customHeight="1" x14ac:dyDescent="0.2">
      <c r="A2453" s="504">
        <v>2659</v>
      </c>
      <c r="B2453" s="139" t="s">
        <v>912</v>
      </c>
      <c r="C2453" s="501" t="s">
        <v>4205</v>
      </c>
      <c r="D2453" s="502" t="s">
        <v>20</v>
      </c>
      <c r="E2453" s="256" t="s">
        <v>76</v>
      </c>
      <c r="F2453" s="503">
        <v>2000</v>
      </c>
      <c r="G2453" s="139"/>
      <c r="H2453" s="152"/>
      <c r="I2453" s="505"/>
      <c r="J2453" s="139"/>
    </row>
    <row r="2454" spans="1:10" ht="13.5" customHeight="1" x14ac:dyDescent="0.2">
      <c r="A2454" s="504">
        <v>2660</v>
      </c>
      <c r="B2454" s="139" t="s">
        <v>2292</v>
      </c>
      <c r="C2454" s="501" t="s">
        <v>4205</v>
      </c>
      <c r="D2454" s="502" t="s">
        <v>20</v>
      </c>
      <c r="E2454" s="256" t="s">
        <v>23</v>
      </c>
      <c r="F2454" s="503">
        <v>1967</v>
      </c>
      <c r="G2454" s="139"/>
      <c r="H2454" s="152"/>
      <c r="I2454" s="505"/>
      <c r="J2454" s="139"/>
    </row>
    <row r="2455" spans="1:10" ht="13.5" customHeight="1" x14ac:dyDescent="0.2">
      <c r="A2455" s="504">
        <v>2661</v>
      </c>
      <c r="B2455" s="139" t="s">
        <v>2293</v>
      </c>
      <c r="C2455" s="501" t="s">
        <v>4205</v>
      </c>
      <c r="D2455" s="502" t="s">
        <v>20</v>
      </c>
      <c r="E2455" s="256" t="s">
        <v>76</v>
      </c>
      <c r="F2455" s="503">
        <v>1985</v>
      </c>
      <c r="G2455" s="139"/>
      <c r="H2455" s="152"/>
      <c r="I2455" s="505"/>
      <c r="J2455" s="139"/>
    </row>
    <row r="2456" spans="1:10" ht="13.5" customHeight="1" x14ac:dyDescent="0.2">
      <c r="A2456" s="504">
        <v>2662</v>
      </c>
      <c r="B2456" s="139" t="s">
        <v>2294</v>
      </c>
      <c r="C2456" s="501" t="s">
        <v>4205</v>
      </c>
      <c r="D2456" s="502" t="s">
        <v>20</v>
      </c>
      <c r="E2456" s="256" t="s">
        <v>76</v>
      </c>
      <c r="F2456" s="503">
        <v>1985</v>
      </c>
      <c r="G2456" s="139"/>
      <c r="H2456" s="152"/>
      <c r="I2456" s="505"/>
      <c r="J2456" s="139"/>
    </row>
    <row r="2457" spans="1:10" ht="13.5" customHeight="1" x14ac:dyDescent="0.2">
      <c r="A2457" s="504">
        <v>2663</v>
      </c>
      <c r="B2457" s="139" t="s">
        <v>2295</v>
      </c>
      <c r="C2457" s="501" t="s">
        <v>4205</v>
      </c>
      <c r="D2457" s="502" t="s">
        <v>20</v>
      </c>
      <c r="E2457" s="256" t="s">
        <v>21</v>
      </c>
      <c r="F2457" s="503">
        <v>1948</v>
      </c>
      <c r="G2457" s="139"/>
      <c r="H2457" s="152"/>
      <c r="I2457" s="505"/>
      <c r="J2457" s="139"/>
    </row>
    <row r="2458" spans="1:10" ht="13.5" customHeight="1" x14ac:dyDescent="0.2">
      <c r="A2458" s="504">
        <v>2664</v>
      </c>
      <c r="B2458" s="139" t="s">
        <v>2296</v>
      </c>
      <c r="C2458" s="501" t="s">
        <v>4205</v>
      </c>
      <c r="D2458" s="502" t="s">
        <v>20</v>
      </c>
      <c r="E2458" s="256" t="s">
        <v>76</v>
      </c>
      <c r="F2458" s="503">
        <v>1977</v>
      </c>
      <c r="G2458" s="139"/>
      <c r="H2458" s="152"/>
      <c r="I2458" s="505"/>
      <c r="J2458" s="139"/>
    </row>
    <row r="2459" spans="1:10" ht="13.5" customHeight="1" x14ac:dyDescent="0.2">
      <c r="A2459" s="504">
        <v>2665</v>
      </c>
      <c r="B2459" s="139" t="s">
        <v>2297</v>
      </c>
      <c r="C2459" s="501" t="s">
        <v>4205</v>
      </c>
      <c r="D2459" s="502" t="s">
        <v>20</v>
      </c>
      <c r="E2459" s="256" t="s">
        <v>23</v>
      </c>
      <c r="F2459" s="503">
        <v>1968</v>
      </c>
      <c r="G2459" s="139"/>
      <c r="H2459" s="152"/>
      <c r="I2459" s="505"/>
      <c r="J2459" s="139"/>
    </row>
    <row r="2460" spans="1:10" ht="13.5" customHeight="1" x14ac:dyDescent="0.2">
      <c r="A2460" s="504">
        <v>2666</v>
      </c>
      <c r="B2460" s="139" t="s">
        <v>2298</v>
      </c>
      <c r="C2460" s="501" t="s">
        <v>4205</v>
      </c>
      <c r="D2460" s="502" t="s">
        <v>20</v>
      </c>
      <c r="E2460" s="256" t="s">
        <v>394</v>
      </c>
      <c r="F2460" s="503">
        <v>1987</v>
      </c>
      <c r="G2460" s="139"/>
      <c r="H2460" s="152"/>
      <c r="I2460" s="505"/>
      <c r="J2460" s="139"/>
    </row>
    <row r="2461" spans="1:10" ht="13.5" customHeight="1" x14ac:dyDescent="0.2">
      <c r="A2461" s="504">
        <v>2667</v>
      </c>
      <c r="B2461" s="139" t="s">
        <v>2299</v>
      </c>
      <c r="C2461" s="501" t="s">
        <v>4205</v>
      </c>
      <c r="D2461" s="502" t="s">
        <v>20</v>
      </c>
      <c r="E2461" s="256" t="s">
        <v>76</v>
      </c>
      <c r="F2461" s="503">
        <v>1986</v>
      </c>
      <c r="G2461" s="139"/>
      <c r="H2461" s="152"/>
      <c r="I2461" s="505"/>
      <c r="J2461" s="139"/>
    </row>
    <row r="2462" spans="1:10" ht="13.5" customHeight="1" x14ac:dyDescent="0.2">
      <c r="A2462" s="504">
        <v>2668</v>
      </c>
      <c r="B2462" s="139" t="s">
        <v>2300</v>
      </c>
      <c r="C2462" s="501" t="s">
        <v>4205</v>
      </c>
      <c r="D2462" s="502" t="s">
        <v>20</v>
      </c>
      <c r="E2462" s="256" t="s">
        <v>76</v>
      </c>
      <c r="F2462" s="503">
        <v>1986</v>
      </c>
      <c r="G2462" s="139"/>
      <c r="H2462" s="152"/>
      <c r="I2462" s="505"/>
      <c r="J2462" s="139"/>
    </row>
    <row r="2463" spans="1:10" ht="13.5" customHeight="1" x14ac:dyDescent="0.2">
      <c r="A2463" s="504">
        <v>2669</v>
      </c>
      <c r="B2463" s="139" t="s">
        <v>2301</v>
      </c>
      <c r="C2463" s="501" t="s">
        <v>4205</v>
      </c>
      <c r="D2463" s="502" t="s">
        <v>20</v>
      </c>
      <c r="E2463" s="256" t="s">
        <v>394</v>
      </c>
      <c r="F2463" s="503">
        <v>1989</v>
      </c>
      <c r="G2463" s="139"/>
      <c r="H2463" s="152"/>
      <c r="I2463" s="505"/>
      <c r="J2463" s="139"/>
    </row>
    <row r="2464" spans="1:10" ht="13.5" customHeight="1" x14ac:dyDescent="0.2">
      <c r="A2464" s="504">
        <v>2670</v>
      </c>
      <c r="B2464" s="139" t="s">
        <v>2302</v>
      </c>
      <c r="C2464" s="501" t="s">
        <v>4205</v>
      </c>
      <c r="D2464" s="502" t="s">
        <v>20</v>
      </c>
      <c r="E2464" s="256" t="s">
        <v>4234</v>
      </c>
      <c r="F2464" s="503">
        <v>1959</v>
      </c>
      <c r="G2464" s="139"/>
      <c r="H2464" s="152"/>
      <c r="I2464" s="505"/>
      <c r="J2464" s="139"/>
    </row>
    <row r="2465" spans="1:10" ht="13.5" customHeight="1" x14ac:dyDescent="0.2">
      <c r="A2465" s="504">
        <v>2671</v>
      </c>
      <c r="B2465" s="139" t="s">
        <v>2303</v>
      </c>
      <c r="C2465" s="501" t="s">
        <v>4205</v>
      </c>
      <c r="D2465" s="502" t="s">
        <v>20</v>
      </c>
      <c r="E2465" s="256" t="s">
        <v>76</v>
      </c>
      <c r="F2465" s="503">
        <v>1990</v>
      </c>
      <c r="G2465" s="139"/>
      <c r="H2465" s="152"/>
      <c r="I2465" s="505"/>
      <c r="J2465" s="139"/>
    </row>
    <row r="2466" spans="1:10" ht="13.5" customHeight="1" x14ac:dyDescent="0.2">
      <c r="A2466" s="504">
        <v>2672</v>
      </c>
      <c r="B2466" s="139" t="s">
        <v>2304</v>
      </c>
      <c r="C2466" s="139" t="s">
        <v>284</v>
      </c>
      <c r="D2466" s="502" t="s">
        <v>76</v>
      </c>
      <c r="E2466" s="256" t="s">
        <v>76</v>
      </c>
      <c r="F2466" s="503">
        <v>1987</v>
      </c>
      <c r="G2466" s="139"/>
      <c r="H2466" s="152"/>
      <c r="I2466" s="505">
        <v>1</v>
      </c>
      <c r="J2466" s="139"/>
    </row>
    <row r="2467" spans="1:10" ht="13.5" customHeight="1" x14ac:dyDescent="0.2">
      <c r="A2467" s="504">
        <v>2673</v>
      </c>
      <c r="B2467" s="139" t="s">
        <v>2305</v>
      </c>
      <c r="C2467" s="501" t="s">
        <v>4205</v>
      </c>
      <c r="D2467" s="502" t="s">
        <v>20</v>
      </c>
      <c r="E2467" s="256" t="s">
        <v>394</v>
      </c>
      <c r="F2467" s="503">
        <v>1989</v>
      </c>
      <c r="G2467" s="139"/>
      <c r="H2467" s="152"/>
      <c r="I2467" s="505"/>
      <c r="J2467" s="139"/>
    </row>
    <row r="2468" spans="1:10" ht="13.5" customHeight="1" x14ac:dyDescent="0.2">
      <c r="A2468" s="504">
        <v>2674</v>
      </c>
      <c r="B2468" s="139" t="s">
        <v>2306</v>
      </c>
      <c r="C2468" s="501" t="s">
        <v>4205</v>
      </c>
      <c r="D2468" s="502" t="s">
        <v>20</v>
      </c>
      <c r="E2468" s="256" t="s">
        <v>394</v>
      </c>
      <c r="F2468" s="503">
        <v>1989</v>
      </c>
      <c r="G2468" s="139"/>
      <c r="H2468" s="152"/>
      <c r="I2468" s="505"/>
      <c r="J2468" s="139"/>
    </row>
    <row r="2469" spans="1:10" ht="13.5" customHeight="1" x14ac:dyDescent="0.2">
      <c r="A2469" s="504">
        <v>2675</v>
      </c>
      <c r="B2469" s="139" t="s">
        <v>2307</v>
      </c>
      <c r="C2469" s="501" t="s">
        <v>4205</v>
      </c>
      <c r="D2469" s="502" t="s">
        <v>20</v>
      </c>
      <c r="E2469" s="256" t="s">
        <v>394</v>
      </c>
      <c r="F2469" s="503">
        <v>1989</v>
      </c>
      <c r="G2469" s="139"/>
      <c r="H2469" s="152"/>
      <c r="I2469" s="505"/>
      <c r="J2469" s="139"/>
    </row>
    <row r="2470" spans="1:10" ht="13.5" customHeight="1" x14ac:dyDescent="0.2">
      <c r="A2470" s="504">
        <v>2676</v>
      </c>
      <c r="B2470" s="139" t="s">
        <v>3362</v>
      </c>
      <c r="C2470" s="139" t="s">
        <v>419</v>
      </c>
      <c r="D2470" s="502">
        <v>5</v>
      </c>
      <c r="E2470" s="256" t="s">
        <v>76</v>
      </c>
      <c r="F2470" s="503">
        <v>1988</v>
      </c>
      <c r="G2470" s="139"/>
      <c r="H2470" s="152"/>
      <c r="I2470" s="505">
        <v>1</v>
      </c>
      <c r="J2470" s="139"/>
    </row>
    <row r="2471" spans="1:10" ht="13.5" customHeight="1" x14ac:dyDescent="0.2">
      <c r="A2471" s="504">
        <v>2677</v>
      </c>
      <c r="B2471" s="139" t="s">
        <v>2308</v>
      </c>
      <c r="C2471" s="501" t="s">
        <v>4205</v>
      </c>
      <c r="D2471" s="502" t="s">
        <v>20</v>
      </c>
      <c r="E2471" s="256" t="s">
        <v>76</v>
      </c>
      <c r="F2471" s="503">
        <v>1988</v>
      </c>
      <c r="G2471" s="139"/>
      <c r="H2471" s="152"/>
      <c r="I2471" s="505"/>
      <c r="J2471" s="139"/>
    </row>
    <row r="2472" spans="1:10" ht="13.5" customHeight="1" x14ac:dyDescent="0.2">
      <c r="A2472" s="504">
        <v>2678</v>
      </c>
      <c r="B2472" s="139" t="s">
        <v>2309</v>
      </c>
      <c r="C2472" s="501" t="s">
        <v>4205</v>
      </c>
      <c r="D2472" s="502" t="s">
        <v>20</v>
      </c>
      <c r="E2472" s="256" t="s">
        <v>76</v>
      </c>
      <c r="F2472" s="503">
        <v>1987</v>
      </c>
      <c r="G2472" s="139"/>
      <c r="H2472" s="152"/>
      <c r="I2472" s="505"/>
      <c r="J2472" s="139"/>
    </row>
    <row r="2473" spans="1:10" ht="13.5" customHeight="1" x14ac:dyDescent="0.2">
      <c r="A2473" s="504">
        <v>2679</v>
      </c>
      <c r="B2473" s="139" t="s">
        <v>2310</v>
      </c>
      <c r="C2473" s="139" t="s">
        <v>4084</v>
      </c>
      <c r="D2473" s="502" t="s">
        <v>20</v>
      </c>
      <c r="E2473" s="256" t="s">
        <v>76</v>
      </c>
      <c r="F2473" s="503">
        <v>1990</v>
      </c>
      <c r="G2473" s="139"/>
      <c r="H2473" s="152"/>
      <c r="I2473" s="505">
        <v>1</v>
      </c>
      <c r="J2473" s="139"/>
    </row>
    <row r="2474" spans="1:10" ht="13.5" customHeight="1" x14ac:dyDescent="0.2">
      <c r="A2474" s="504">
        <v>2680</v>
      </c>
      <c r="B2474" s="139" t="s">
        <v>2311</v>
      </c>
      <c r="C2474" s="501" t="s">
        <v>4205</v>
      </c>
      <c r="D2474" s="502" t="s">
        <v>20</v>
      </c>
      <c r="E2474" s="256" t="s">
        <v>76</v>
      </c>
      <c r="F2474" s="503">
        <v>1986</v>
      </c>
      <c r="G2474" s="139"/>
      <c r="H2474" s="152"/>
      <c r="I2474" s="505"/>
      <c r="J2474" s="139"/>
    </row>
    <row r="2475" spans="1:10" ht="13.5" customHeight="1" x14ac:dyDescent="0.2">
      <c r="A2475" s="504">
        <v>2681</v>
      </c>
      <c r="B2475" s="139" t="s">
        <v>2312</v>
      </c>
      <c r="C2475" s="501" t="s">
        <v>4205</v>
      </c>
      <c r="D2475" s="502" t="s">
        <v>20</v>
      </c>
      <c r="E2475" s="256" t="s">
        <v>23</v>
      </c>
      <c r="F2475" s="503">
        <v>1972</v>
      </c>
      <c r="G2475" s="139"/>
      <c r="H2475" s="152"/>
      <c r="I2475" s="505"/>
      <c r="J2475" s="139"/>
    </row>
    <row r="2476" spans="1:10" ht="13.5" customHeight="1" x14ac:dyDescent="0.2">
      <c r="A2476" s="504">
        <v>2682</v>
      </c>
      <c r="B2476" s="139" t="s">
        <v>2313</v>
      </c>
      <c r="C2476" s="501" t="s">
        <v>4205</v>
      </c>
      <c r="D2476" s="502" t="s">
        <v>20</v>
      </c>
      <c r="E2476" s="256" t="s">
        <v>76</v>
      </c>
      <c r="F2476" s="503">
        <v>1987</v>
      </c>
      <c r="G2476" s="139"/>
      <c r="H2476" s="152"/>
      <c r="I2476" s="505"/>
      <c r="J2476" s="139"/>
    </row>
    <row r="2477" spans="1:10" ht="13.5" customHeight="1" x14ac:dyDescent="0.2">
      <c r="A2477" s="504">
        <v>2683</v>
      </c>
      <c r="B2477" s="139" t="s">
        <v>2314</v>
      </c>
      <c r="C2477" s="501" t="s">
        <v>4205</v>
      </c>
      <c r="D2477" s="502" t="s">
        <v>20</v>
      </c>
      <c r="E2477" s="256" t="s">
        <v>76</v>
      </c>
      <c r="F2477" s="503">
        <v>1989</v>
      </c>
      <c r="G2477" s="139"/>
      <c r="H2477" s="152"/>
      <c r="I2477" s="505"/>
      <c r="J2477" s="139"/>
    </row>
    <row r="2478" spans="1:10" ht="13.5" customHeight="1" x14ac:dyDescent="0.2">
      <c r="A2478" s="504">
        <v>2684</v>
      </c>
      <c r="B2478" s="139" t="s">
        <v>2315</v>
      </c>
      <c r="C2478" s="139" t="s">
        <v>4165</v>
      </c>
      <c r="D2478" s="502">
        <v>2</v>
      </c>
      <c r="E2478" s="256" t="s">
        <v>76</v>
      </c>
      <c r="F2478" s="503">
        <v>1978</v>
      </c>
      <c r="G2478" s="139"/>
      <c r="H2478" s="152"/>
      <c r="I2478" s="505">
        <v>1</v>
      </c>
      <c r="J2478" s="139"/>
    </row>
    <row r="2479" spans="1:10" ht="13.5" customHeight="1" x14ac:dyDescent="0.2">
      <c r="A2479" s="504">
        <v>2685</v>
      </c>
      <c r="B2479" s="139" t="s">
        <v>2316</v>
      </c>
      <c r="C2479" s="501" t="s">
        <v>4205</v>
      </c>
      <c r="D2479" s="502" t="s">
        <v>20</v>
      </c>
      <c r="E2479" s="256" t="s">
        <v>23</v>
      </c>
      <c r="F2479" s="503">
        <v>1970</v>
      </c>
      <c r="G2479" s="139"/>
      <c r="H2479" s="152"/>
      <c r="I2479" s="505"/>
      <c r="J2479" s="139"/>
    </row>
    <row r="2480" spans="1:10" ht="13.5" customHeight="1" x14ac:dyDescent="0.2">
      <c r="A2480" s="504">
        <v>2686</v>
      </c>
      <c r="B2480" s="139" t="s">
        <v>2317</v>
      </c>
      <c r="C2480" s="139" t="s">
        <v>413</v>
      </c>
      <c r="D2480" s="502" t="s">
        <v>20</v>
      </c>
      <c r="E2480" s="256" t="s">
        <v>76</v>
      </c>
      <c r="F2480" s="503">
        <v>1986</v>
      </c>
      <c r="G2480" s="139"/>
      <c r="H2480" s="152"/>
      <c r="I2480" s="505">
        <v>1</v>
      </c>
      <c r="J2480" s="139"/>
    </row>
    <row r="2481" spans="1:10" ht="13.5" customHeight="1" x14ac:dyDescent="0.2">
      <c r="A2481" s="504">
        <v>2687</v>
      </c>
      <c r="B2481" s="139" t="s">
        <v>2318</v>
      </c>
      <c r="C2481" s="501" t="s">
        <v>4205</v>
      </c>
      <c r="D2481" s="502" t="s">
        <v>20</v>
      </c>
      <c r="E2481" s="256" t="s">
        <v>23</v>
      </c>
      <c r="F2481" s="503">
        <v>1974</v>
      </c>
      <c r="G2481" s="139"/>
      <c r="H2481" s="152"/>
      <c r="I2481" s="505"/>
      <c r="J2481" s="139"/>
    </row>
    <row r="2482" spans="1:10" ht="13.5" customHeight="1" x14ac:dyDescent="0.2">
      <c r="A2482" s="504">
        <v>2688</v>
      </c>
      <c r="B2482" s="139" t="s">
        <v>417</v>
      </c>
      <c r="C2482" s="139" t="s">
        <v>4084</v>
      </c>
      <c r="D2482" s="502">
        <v>1</v>
      </c>
      <c r="E2482" s="256" t="s">
        <v>76</v>
      </c>
      <c r="F2482" s="503">
        <v>1983</v>
      </c>
      <c r="G2482" s="139"/>
      <c r="H2482" s="152"/>
      <c r="I2482" s="505">
        <v>1</v>
      </c>
      <c r="J2482" s="139"/>
    </row>
    <row r="2483" spans="1:10" ht="13.5" customHeight="1" x14ac:dyDescent="0.2">
      <c r="A2483" s="504">
        <v>2689</v>
      </c>
      <c r="B2483" s="139" t="s">
        <v>2319</v>
      </c>
      <c r="C2483" s="501" t="s">
        <v>4205</v>
      </c>
      <c r="D2483" s="502" t="s">
        <v>20</v>
      </c>
      <c r="E2483" s="256" t="s">
        <v>23</v>
      </c>
      <c r="F2483" s="503">
        <v>1975</v>
      </c>
      <c r="G2483" s="139"/>
      <c r="H2483" s="152"/>
      <c r="I2483" s="505"/>
      <c r="J2483" s="139"/>
    </row>
    <row r="2484" spans="1:10" ht="13.5" customHeight="1" x14ac:dyDescent="0.2">
      <c r="A2484" s="504">
        <v>2690</v>
      </c>
      <c r="B2484" s="139" t="s">
        <v>2320</v>
      </c>
      <c r="C2484" s="501" t="s">
        <v>4205</v>
      </c>
      <c r="D2484" s="502" t="s">
        <v>20</v>
      </c>
      <c r="E2484" s="256" t="s">
        <v>23</v>
      </c>
      <c r="F2484" s="503">
        <v>1972</v>
      </c>
      <c r="G2484" s="139"/>
      <c r="H2484" s="152"/>
      <c r="I2484" s="505"/>
      <c r="J2484" s="139"/>
    </row>
    <row r="2485" spans="1:10" ht="13.5" customHeight="1" x14ac:dyDescent="0.2">
      <c r="A2485" s="504">
        <v>2691</v>
      </c>
      <c r="B2485" s="139" t="s">
        <v>2321</v>
      </c>
      <c r="C2485" s="501" t="s">
        <v>4205</v>
      </c>
      <c r="D2485" s="502" t="s">
        <v>20</v>
      </c>
      <c r="E2485" s="256" t="s">
        <v>76</v>
      </c>
      <c r="F2485" s="503">
        <v>1980</v>
      </c>
      <c r="G2485" s="139"/>
      <c r="H2485" s="152"/>
      <c r="I2485" s="505"/>
      <c r="J2485" s="139"/>
    </row>
    <row r="2486" spans="1:10" ht="13.5" customHeight="1" x14ac:dyDescent="0.2">
      <c r="A2486" s="504">
        <v>2692</v>
      </c>
      <c r="B2486" s="139" t="s">
        <v>2322</v>
      </c>
      <c r="C2486" s="139" t="s">
        <v>419</v>
      </c>
      <c r="D2486" s="502" t="s">
        <v>20</v>
      </c>
      <c r="E2486" s="256" t="s">
        <v>394</v>
      </c>
      <c r="F2486" s="503">
        <v>1984</v>
      </c>
      <c r="G2486" s="139"/>
      <c r="H2486" s="152"/>
      <c r="I2486" s="505">
        <v>1</v>
      </c>
      <c r="J2486" s="139"/>
    </row>
    <row r="2487" spans="1:10" ht="13.5" customHeight="1" x14ac:dyDescent="0.2">
      <c r="A2487" s="504">
        <v>2693</v>
      </c>
      <c r="B2487" s="139" t="s">
        <v>2323</v>
      </c>
      <c r="C2487" s="501" t="s">
        <v>4205</v>
      </c>
      <c r="D2487" s="502" t="s">
        <v>20</v>
      </c>
      <c r="E2487" s="256" t="s">
        <v>23</v>
      </c>
      <c r="F2487" s="503">
        <v>1974</v>
      </c>
      <c r="G2487" s="139"/>
      <c r="H2487" s="152"/>
      <c r="I2487" s="505"/>
      <c r="J2487" s="139"/>
    </row>
    <row r="2488" spans="1:10" ht="13.5" customHeight="1" x14ac:dyDescent="0.2">
      <c r="A2488" s="504">
        <v>2694</v>
      </c>
      <c r="B2488" s="139" t="s">
        <v>2324</v>
      </c>
      <c r="C2488" s="501" t="s">
        <v>4205</v>
      </c>
      <c r="D2488" s="502" t="s">
        <v>20</v>
      </c>
      <c r="E2488" s="256" t="s">
        <v>76</v>
      </c>
      <c r="F2488" s="503">
        <v>1988</v>
      </c>
      <c r="G2488" s="139"/>
      <c r="H2488" s="152"/>
      <c r="I2488" s="505"/>
      <c r="J2488" s="139"/>
    </row>
    <row r="2489" spans="1:10" ht="13.5" customHeight="1" x14ac:dyDescent="0.2">
      <c r="A2489" s="504">
        <v>2695</v>
      </c>
      <c r="B2489" s="139" t="s">
        <v>2325</v>
      </c>
      <c r="C2489" s="501" t="s">
        <v>4205</v>
      </c>
      <c r="D2489" s="502" t="s">
        <v>20</v>
      </c>
      <c r="E2489" s="256" t="s">
        <v>23</v>
      </c>
      <c r="F2489" s="503">
        <v>1975</v>
      </c>
      <c r="G2489" s="139"/>
      <c r="H2489" s="152"/>
      <c r="I2489" s="505"/>
      <c r="J2489" s="139"/>
    </row>
    <row r="2490" spans="1:10" ht="13.5" customHeight="1" x14ac:dyDescent="0.2">
      <c r="A2490" s="504">
        <v>2696</v>
      </c>
      <c r="B2490" s="139" t="s">
        <v>3560</v>
      </c>
      <c r="C2490" s="501" t="s">
        <v>4205</v>
      </c>
      <c r="D2490" s="502" t="s">
        <v>20</v>
      </c>
      <c r="E2490" s="256" t="s">
        <v>21</v>
      </c>
      <c r="F2490" s="503">
        <v>1955</v>
      </c>
      <c r="G2490" s="139"/>
      <c r="H2490" s="152"/>
      <c r="I2490" s="505"/>
      <c r="J2490" s="139"/>
    </row>
    <row r="2491" spans="1:10" ht="13.5" customHeight="1" x14ac:dyDescent="0.2">
      <c r="A2491" s="504">
        <v>2697</v>
      </c>
      <c r="B2491" s="139" t="s">
        <v>2326</v>
      </c>
      <c r="C2491" s="501" t="s">
        <v>4205</v>
      </c>
      <c r="D2491" s="502" t="s">
        <v>20</v>
      </c>
      <c r="E2491" s="256" t="s">
        <v>23</v>
      </c>
      <c r="F2491" s="503">
        <v>1969</v>
      </c>
      <c r="G2491" s="139"/>
      <c r="H2491" s="152"/>
      <c r="I2491" s="505"/>
      <c r="J2491" s="139"/>
    </row>
    <row r="2492" spans="1:10" ht="13.5" customHeight="1" x14ac:dyDescent="0.2">
      <c r="A2492" s="504">
        <v>2698</v>
      </c>
      <c r="B2492" s="139" t="s">
        <v>2327</v>
      </c>
      <c r="C2492" s="501" t="s">
        <v>4205</v>
      </c>
      <c r="D2492" s="502" t="s">
        <v>20</v>
      </c>
      <c r="E2492" s="256" t="s">
        <v>76</v>
      </c>
      <c r="F2492" s="503">
        <v>1978</v>
      </c>
      <c r="G2492" s="139"/>
      <c r="H2492" s="152"/>
      <c r="I2492" s="505"/>
      <c r="J2492" s="139"/>
    </row>
    <row r="2493" spans="1:10" ht="13.5" customHeight="1" x14ac:dyDescent="0.2">
      <c r="A2493" s="504">
        <v>2699</v>
      </c>
      <c r="B2493" s="139" t="s">
        <v>2328</v>
      </c>
      <c r="C2493" s="501" t="s">
        <v>4205</v>
      </c>
      <c r="D2493" s="502" t="s">
        <v>20</v>
      </c>
      <c r="E2493" s="256" t="s">
        <v>76</v>
      </c>
      <c r="F2493" s="503">
        <v>1976</v>
      </c>
      <c r="G2493" s="139"/>
      <c r="H2493" s="152"/>
      <c r="I2493" s="505"/>
      <c r="J2493" s="139"/>
    </row>
    <row r="2494" spans="1:10" ht="13.5" customHeight="1" x14ac:dyDescent="0.2">
      <c r="A2494" s="504">
        <v>2700</v>
      </c>
      <c r="B2494" s="139" t="s">
        <v>2329</v>
      </c>
      <c r="C2494" s="501" t="s">
        <v>4205</v>
      </c>
      <c r="D2494" s="502" t="s">
        <v>20</v>
      </c>
      <c r="E2494" s="256" t="s">
        <v>76</v>
      </c>
      <c r="F2494" s="503">
        <v>1988</v>
      </c>
      <c r="G2494" s="139"/>
      <c r="H2494" s="152"/>
      <c r="I2494" s="505"/>
      <c r="J2494" s="139"/>
    </row>
    <row r="2495" spans="1:10" ht="13.5" customHeight="1" x14ac:dyDescent="0.2">
      <c r="A2495" s="504">
        <v>2701</v>
      </c>
      <c r="B2495" s="139" t="s">
        <v>2330</v>
      </c>
      <c r="C2495" s="501" t="s">
        <v>4205</v>
      </c>
      <c r="D2495" s="502" t="s">
        <v>20</v>
      </c>
      <c r="E2495" s="256" t="s">
        <v>76</v>
      </c>
      <c r="F2495" s="503">
        <v>1988</v>
      </c>
      <c r="G2495" s="139"/>
      <c r="H2495" s="152"/>
      <c r="I2495" s="505"/>
      <c r="J2495" s="139"/>
    </row>
    <row r="2496" spans="1:10" ht="13.5" customHeight="1" x14ac:dyDescent="0.2">
      <c r="A2496" s="504">
        <v>2703</v>
      </c>
      <c r="B2496" s="139" t="s">
        <v>2331</v>
      </c>
      <c r="C2496" s="139" t="s">
        <v>198</v>
      </c>
      <c r="D2496" s="502">
        <v>5</v>
      </c>
      <c r="E2496" s="256" t="s">
        <v>394</v>
      </c>
      <c r="F2496" s="503">
        <v>1980</v>
      </c>
      <c r="G2496" s="139"/>
      <c r="H2496" s="152"/>
      <c r="I2496" s="505">
        <v>1</v>
      </c>
      <c r="J2496" s="139"/>
    </row>
    <row r="2497" spans="1:10" ht="13.5" customHeight="1" x14ac:dyDescent="0.2">
      <c r="A2497" s="504">
        <v>2704</v>
      </c>
      <c r="B2497" s="139" t="s">
        <v>2332</v>
      </c>
      <c r="C2497" s="139" t="s">
        <v>4084</v>
      </c>
      <c r="D2497" s="502" t="s">
        <v>20</v>
      </c>
      <c r="E2497" s="256" t="s">
        <v>76</v>
      </c>
      <c r="F2497" s="503">
        <v>1988</v>
      </c>
      <c r="G2497" s="139"/>
      <c r="H2497" s="152"/>
      <c r="I2497" s="505">
        <v>1</v>
      </c>
      <c r="J2497" s="139"/>
    </row>
    <row r="2498" spans="1:10" ht="13.5" customHeight="1" x14ac:dyDescent="0.2">
      <c r="A2498" s="504">
        <v>2705</v>
      </c>
      <c r="B2498" s="139" t="s">
        <v>2333</v>
      </c>
      <c r="C2498" s="139" t="s">
        <v>4084</v>
      </c>
      <c r="D2498" s="502" t="s">
        <v>20</v>
      </c>
      <c r="E2498" s="256" t="s">
        <v>76</v>
      </c>
      <c r="F2498" s="503">
        <v>1991</v>
      </c>
      <c r="G2498" s="139"/>
      <c r="H2498" s="152"/>
      <c r="I2498" s="505">
        <v>1</v>
      </c>
      <c r="J2498" s="139"/>
    </row>
    <row r="2499" spans="1:10" ht="13.5" customHeight="1" x14ac:dyDescent="0.2">
      <c r="A2499" s="504">
        <v>2706</v>
      </c>
      <c r="B2499" s="139" t="s">
        <v>2334</v>
      </c>
      <c r="C2499" s="501" t="s">
        <v>4205</v>
      </c>
      <c r="D2499" s="502" t="s">
        <v>20</v>
      </c>
      <c r="E2499" s="256" t="s">
        <v>76</v>
      </c>
      <c r="F2499" s="503">
        <v>1990</v>
      </c>
      <c r="G2499" s="139"/>
      <c r="H2499" s="152"/>
      <c r="I2499" s="505"/>
      <c r="J2499" s="139"/>
    </row>
    <row r="2500" spans="1:10" ht="13.5" customHeight="1" x14ac:dyDescent="0.2">
      <c r="A2500" s="504">
        <v>2707</v>
      </c>
      <c r="B2500" s="139" t="s">
        <v>2335</v>
      </c>
      <c r="C2500" s="501" t="s">
        <v>4205</v>
      </c>
      <c r="D2500" s="502" t="s">
        <v>20</v>
      </c>
      <c r="E2500" s="256" t="s">
        <v>394</v>
      </c>
      <c r="F2500" s="503">
        <v>1990</v>
      </c>
      <c r="G2500" s="139"/>
      <c r="H2500" s="152"/>
      <c r="I2500" s="505"/>
      <c r="J2500" s="139"/>
    </row>
    <row r="2501" spans="1:10" ht="13.5" customHeight="1" x14ac:dyDescent="0.2">
      <c r="A2501" s="504">
        <v>2708</v>
      </c>
      <c r="B2501" s="139" t="s">
        <v>2336</v>
      </c>
      <c r="C2501" s="139" t="s">
        <v>3532</v>
      </c>
      <c r="D2501" s="502" t="s">
        <v>20</v>
      </c>
      <c r="E2501" s="256" t="s">
        <v>394</v>
      </c>
      <c r="F2501" s="503">
        <v>1981</v>
      </c>
      <c r="G2501" s="139"/>
      <c r="H2501" s="152"/>
      <c r="I2501" s="505">
        <v>1</v>
      </c>
      <c r="J2501" s="139"/>
    </row>
    <row r="2502" spans="1:10" ht="13.5" customHeight="1" x14ac:dyDescent="0.2">
      <c r="A2502" s="504">
        <v>2709</v>
      </c>
      <c r="B2502" s="139" t="s">
        <v>3558</v>
      </c>
      <c r="C2502" s="501" t="s">
        <v>4205</v>
      </c>
      <c r="D2502" s="502" t="s">
        <v>20</v>
      </c>
      <c r="E2502" s="256" t="s">
        <v>76</v>
      </c>
      <c r="F2502" s="503">
        <v>1998</v>
      </c>
      <c r="G2502" s="139"/>
      <c r="H2502" s="152"/>
      <c r="I2502" s="505"/>
      <c r="J2502" s="139"/>
    </row>
    <row r="2503" spans="1:10" ht="13.5" customHeight="1" x14ac:dyDescent="0.2">
      <c r="A2503" s="504">
        <v>2710</v>
      </c>
      <c r="B2503" s="139" t="s">
        <v>2337</v>
      </c>
      <c r="C2503" s="501" t="s">
        <v>4205</v>
      </c>
      <c r="D2503" s="502" t="s">
        <v>20</v>
      </c>
      <c r="E2503" s="256" t="s">
        <v>76</v>
      </c>
      <c r="F2503" s="503">
        <v>1990</v>
      </c>
      <c r="G2503" s="139"/>
      <c r="H2503" s="152"/>
      <c r="I2503" s="505"/>
      <c r="J2503" s="139"/>
    </row>
    <row r="2504" spans="1:10" ht="13.5" customHeight="1" x14ac:dyDescent="0.2">
      <c r="A2504" s="504">
        <v>2711</v>
      </c>
      <c r="B2504" s="139" t="s">
        <v>2338</v>
      </c>
      <c r="C2504" s="501" t="s">
        <v>4205</v>
      </c>
      <c r="D2504" s="502" t="s">
        <v>20</v>
      </c>
      <c r="E2504" s="256" t="s">
        <v>76</v>
      </c>
      <c r="F2504" s="503">
        <v>1989</v>
      </c>
      <c r="G2504" s="139"/>
      <c r="H2504" s="152"/>
      <c r="I2504" s="505"/>
      <c r="J2504" s="139"/>
    </row>
    <row r="2505" spans="1:10" ht="13.5" customHeight="1" x14ac:dyDescent="0.2">
      <c r="A2505" s="504">
        <v>2712</v>
      </c>
      <c r="B2505" s="139" t="s">
        <v>2339</v>
      </c>
      <c r="C2505" s="501" t="s">
        <v>911</v>
      </c>
      <c r="D2505" s="502">
        <v>4</v>
      </c>
      <c r="E2505" s="256" t="s">
        <v>76</v>
      </c>
      <c r="F2505" s="503">
        <v>1990</v>
      </c>
      <c r="G2505" s="139"/>
      <c r="H2505" s="152"/>
      <c r="I2505" s="505">
        <v>1</v>
      </c>
      <c r="J2505" s="139"/>
    </row>
    <row r="2506" spans="1:10" ht="13.5" customHeight="1" x14ac:dyDescent="0.2">
      <c r="A2506" s="504">
        <v>2713</v>
      </c>
      <c r="B2506" s="139" t="s">
        <v>2340</v>
      </c>
      <c r="C2506" s="501" t="s">
        <v>4205</v>
      </c>
      <c r="D2506" s="502" t="s">
        <v>20</v>
      </c>
      <c r="E2506" s="256" t="s">
        <v>76</v>
      </c>
      <c r="F2506" s="503">
        <v>1982</v>
      </c>
      <c r="G2506" s="139"/>
      <c r="H2506" s="152"/>
      <c r="I2506" s="505"/>
      <c r="J2506" s="139"/>
    </row>
    <row r="2507" spans="1:10" ht="13.5" customHeight="1" x14ac:dyDescent="0.2">
      <c r="A2507" s="504">
        <v>2714</v>
      </c>
      <c r="B2507" s="139" t="s">
        <v>2341</v>
      </c>
      <c r="C2507" s="501" t="s">
        <v>4205</v>
      </c>
      <c r="D2507" s="502" t="s">
        <v>20</v>
      </c>
      <c r="E2507" s="256" t="s">
        <v>76</v>
      </c>
      <c r="F2507" s="503">
        <v>1976</v>
      </c>
      <c r="G2507" s="139"/>
      <c r="H2507" s="152"/>
      <c r="I2507" s="505"/>
      <c r="J2507" s="139"/>
    </row>
    <row r="2508" spans="1:10" ht="13.5" customHeight="1" x14ac:dyDescent="0.2">
      <c r="A2508" s="504">
        <v>2715</v>
      </c>
      <c r="B2508" s="139" t="s">
        <v>2342</v>
      </c>
      <c r="C2508" s="501" t="s">
        <v>4205</v>
      </c>
      <c r="D2508" s="502" t="s">
        <v>20</v>
      </c>
      <c r="E2508" s="256" t="s">
        <v>76</v>
      </c>
      <c r="F2508" s="503">
        <v>1979</v>
      </c>
      <c r="G2508" s="139"/>
      <c r="H2508" s="152"/>
      <c r="I2508" s="505"/>
      <c r="J2508" s="139"/>
    </row>
    <row r="2509" spans="1:10" ht="13.5" customHeight="1" x14ac:dyDescent="0.2">
      <c r="A2509" s="504">
        <v>2716</v>
      </c>
      <c r="B2509" s="139" t="s">
        <v>2343</v>
      </c>
      <c r="C2509" s="501" t="s">
        <v>4205</v>
      </c>
      <c r="D2509" s="502" t="s">
        <v>20</v>
      </c>
      <c r="E2509" s="256" t="s">
        <v>33</v>
      </c>
      <c r="F2509" s="503">
        <v>1966</v>
      </c>
      <c r="G2509" s="139"/>
      <c r="H2509" s="152"/>
      <c r="I2509" s="505"/>
      <c r="J2509" s="139"/>
    </row>
    <row r="2510" spans="1:10" ht="13.5" customHeight="1" x14ac:dyDescent="0.2">
      <c r="A2510" s="504">
        <v>2717</v>
      </c>
      <c r="B2510" s="139" t="s">
        <v>2344</v>
      </c>
      <c r="C2510" s="501" t="s">
        <v>4205</v>
      </c>
      <c r="D2510" s="502" t="s">
        <v>20</v>
      </c>
      <c r="E2510" s="256" t="s">
        <v>23</v>
      </c>
      <c r="F2510" s="503">
        <v>1968</v>
      </c>
      <c r="G2510" s="139"/>
      <c r="H2510" s="152"/>
      <c r="I2510" s="505"/>
      <c r="J2510" s="139"/>
    </row>
    <row r="2511" spans="1:10" ht="13.5" customHeight="1" x14ac:dyDescent="0.2">
      <c r="A2511" s="504">
        <v>2718</v>
      </c>
      <c r="B2511" s="139" t="s">
        <v>2345</v>
      </c>
      <c r="C2511" s="501" t="s">
        <v>4205</v>
      </c>
      <c r="D2511" s="502" t="s">
        <v>20</v>
      </c>
      <c r="E2511" s="256" t="s">
        <v>76</v>
      </c>
      <c r="F2511" s="503">
        <v>1986</v>
      </c>
      <c r="G2511" s="139"/>
      <c r="H2511" s="152"/>
      <c r="I2511" s="505"/>
      <c r="J2511" s="139"/>
    </row>
    <row r="2512" spans="1:10" ht="13.5" customHeight="1" x14ac:dyDescent="0.2">
      <c r="A2512" s="504">
        <v>2719</v>
      </c>
      <c r="B2512" s="139" t="s">
        <v>2346</v>
      </c>
      <c r="C2512" s="501" t="s">
        <v>4205</v>
      </c>
      <c r="D2512" s="502" t="s">
        <v>20</v>
      </c>
      <c r="E2512" s="256" t="s">
        <v>76</v>
      </c>
      <c r="F2512" s="503">
        <v>1991</v>
      </c>
      <c r="G2512" s="139"/>
      <c r="H2512" s="152"/>
      <c r="I2512" s="505"/>
      <c r="J2512" s="139"/>
    </row>
    <row r="2513" spans="1:10" ht="13.5" customHeight="1" x14ac:dyDescent="0.2">
      <c r="A2513" s="504">
        <v>2720</v>
      </c>
      <c r="B2513" s="139" t="s">
        <v>3778</v>
      </c>
      <c r="C2513" s="501" t="s">
        <v>4205</v>
      </c>
      <c r="D2513" s="502" t="s">
        <v>20</v>
      </c>
      <c r="E2513" s="256" t="s">
        <v>394</v>
      </c>
      <c r="F2513" s="503">
        <v>1987</v>
      </c>
      <c r="G2513" s="139"/>
      <c r="H2513" s="152"/>
      <c r="I2513" s="505"/>
      <c r="J2513" s="139"/>
    </row>
    <row r="2514" spans="1:10" ht="13.5" customHeight="1" x14ac:dyDescent="0.2">
      <c r="A2514" s="504">
        <v>2721</v>
      </c>
      <c r="B2514" s="139" t="s">
        <v>3779</v>
      </c>
      <c r="C2514" s="501" t="s">
        <v>4205</v>
      </c>
      <c r="D2514" s="502" t="s">
        <v>20</v>
      </c>
      <c r="E2514" s="256" t="s">
        <v>33</v>
      </c>
      <c r="F2514" s="503">
        <v>1963</v>
      </c>
      <c r="G2514" s="139"/>
      <c r="H2514" s="152"/>
      <c r="I2514" s="505"/>
      <c r="J2514" s="139"/>
    </row>
    <row r="2515" spans="1:10" ht="13.5" customHeight="1" x14ac:dyDescent="0.2">
      <c r="A2515" s="504">
        <v>2722</v>
      </c>
      <c r="B2515" s="139" t="s">
        <v>2347</v>
      </c>
      <c r="C2515" s="501" t="s">
        <v>4205</v>
      </c>
      <c r="D2515" s="502" t="s">
        <v>20</v>
      </c>
      <c r="E2515" s="256" t="s">
        <v>21</v>
      </c>
      <c r="F2515" s="503">
        <v>1962</v>
      </c>
      <c r="G2515" s="139"/>
      <c r="H2515" s="152"/>
      <c r="I2515" s="505"/>
      <c r="J2515" s="139"/>
    </row>
    <row r="2516" spans="1:10" ht="13.5" customHeight="1" x14ac:dyDescent="0.2">
      <c r="A2516" s="504">
        <v>2723</v>
      </c>
      <c r="B2516" s="139" t="s">
        <v>2348</v>
      </c>
      <c r="C2516" s="501" t="s">
        <v>4205</v>
      </c>
      <c r="D2516" s="502" t="s">
        <v>20</v>
      </c>
      <c r="E2516" s="256" t="s">
        <v>23</v>
      </c>
      <c r="F2516" s="503">
        <v>1966</v>
      </c>
      <c r="G2516" s="139"/>
      <c r="H2516" s="152"/>
      <c r="I2516" s="505"/>
      <c r="J2516" s="139"/>
    </row>
    <row r="2517" spans="1:10" ht="13.5" customHeight="1" x14ac:dyDescent="0.2">
      <c r="A2517" s="504">
        <v>2724</v>
      </c>
      <c r="B2517" s="139" t="s">
        <v>2349</v>
      </c>
      <c r="C2517" s="501" t="s">
        <v>4205</v>
      </c>
      <c r="D2517" s="502" t="s">
        <v>20</v>
      </c>
      <c r="E2517" s="256" t="s">
        <v>394</v>
      </c>
      <c r="F2517" s="503">
        <v>1988</v>
      </c>
      <c r="G2517" s="139"/>
      <c r="H2517" s="152"/>
      <c r="I2517" s="505"/>
      <c r="J2517" s="139"/>
    </row>
    <row r="2518" spans="1:10" ht="13.5" customHeight="1" x14ac:dyDescent="0.2">
      <c r="A2518" s="504">
        <v>2725</v>
      </c>
      <c r="B2518" s="139" t="s">
        <v>2350</v>
      </c>
      <c r="C2518" s="501" t="s">
        <v>4205</v>
      </c>
      <c r="D2518" s="502" t="s">
        <v>20</v>
      </c>
      <c r="E2518" s="256" t="s">
        <v>394</v>
      </c>
      <c r="F2518" s="503">
        <v>1987</v>
      </c>
      <c r="G2518" s="139"/>
      <c r="H2518" s="152"/>
      <c r="I2518" s="505"/>
      <c r="J2518" s="139"/>
    </row>
    <row r="2519" spans="1:10" ht="13.5" customHeight="1" x14ac:dyDescent="0.2">
      <c r="A2519" s="504">
        <v>2726</v>
      </c>
      <c r="B2519" s="139" t="s">
        <v>2351</v>
      </c>
      <c r="C2519" s="139" t="s">
        <v>3595</v>
      </c>
      <c r="D2519" s="502" t="s">
        <v>20</v>
      </c>
      <c r="E2519" s="256" t="s">
        <v>23</v>
      </c>
      <c r="F2519" s="503">
        <v>1972</v>
      </c>
      <c r="G2519" s="139"/>
      <c r="H2519" s="152"/>
      <c r="I2519" s="505">
        <v>1</v>
      </c>
      <c r="J2519" s="139"/>
    </row>
    <row r="2520" spans="1:10" ht="13.5" customHeight="1" x14ac:dyDescent="0.2">
      <c r="A2520" s="504">
        <v>2727</v>
      </c>
      <c r="B2520" s="139" t="s">
        <v>2352</v>
      </c>
      <c r="C2520" s="501" t="s">
        <v>4205</v>
      </c>
      <c r="D2520" s="502" t="s">
        <v>20</v>
      </c>
      <c r="E2520" s="256" t="s">
        <v>76</v>
      </c>
      <c r="F2520" s="503">
        <v>1990</v>
      </c>
      <c r="G2520" s="139"/>
      <c r="H2520" s="152"/>
      <c r="I2520" s="505"/>
      <c r="J2520" s="139"/>
    </row>
    <row r="2521" spans="1:10" ht="13.5" customHeight="1" x14ac:dyDescent="0.2">
      <c r="A2521" s="504">
        <v>2728</v>
      </c>
      <c r="B2521" s="139" t="s">
        <v>2353</v>
      </c>
      <c r="C2521" s="501" t="s">
        <v>4205</v>
      </c>
      <c r="D2521" s="502" t="s">
        <v>20</v>
      </c>
      <c r="E2521" s="256" t="s">
        <v>33</v>
      </c>
      <c r="F2521" s="503">
        <v>1967</v>
      </c>
      <c r="G2521" s="139"/>
      <c r="H2521" s="152"/>
      <c r="I2521" s="505"/>
      <c r="J2521" s="139"/>
    </row>
    <row r="2522" spans="1:10" ht="13.5" customHeight="1" x14ac:dyDescent="0.2">
      <c r="A2522" s="504">
        <v>2729</v>
      </c>
      <c r="B2522" s="139" t="s">
        <v>2354</v>
      </c>
      <c r="C2522" s="501" t="s">
        <v>4205</v>
      </c>
      <c r="D2522" s="502" t="s">
        <v>20</v>
      </c>
      <c r="E2522" s="256" t="s">
        <v>76</v>
      </c>
      <c r="F2522" s="503">
        <v>1991</v>
      </c>
      <c r="G2522" s="139"/>
      <c r="H2522" s="152"/>
      <c r="I2522" s="505"/>
      <c r="J2522" s="139"/>
    </row>
    <row r="2523" spans="1:10" ht="13.5" customHeight="1" x14ac:dyDescent="0.2">
      <c r="A2523" s="504">
        <v>2730</v>
      </c>
      <c r="B2523" s="139" t="s">
        <v>3780</v>
      </c>
      <c r="C2523" s="139" t="s">
        <v>166</v>
      </c>
      <c r="D2523" s="502">
        <v>3</v>
      </c>
      <c r="E2523" s="256" t="s">
        <v>76</v>
      </c>
      <c r="F2523" s="503">
        <v>1996</v>
      </c>
      <c r="G2523" s="139"/>
      <c r="H2523" s="152"/>
      <c r="I2523" s="505">
        <v>1</v>
      </c>
      <c r="J2523" s="139"/>
    </row>
    <row r="2524" spans="1:10" ht="13.5" customHeight="1" x14ac:dyDescent="0.2">
      <c r="A2524" s="504">
        <v>2731</v>
      </c>
      <c r="B2524" s="139" t="s">
        <v>2355</v>
      </c>
      <c r="C2524" s="501" t="s">
        <v>4205</v>
      </c>
      <c r="D2524" s="502" t="s">
        <v>20</v>
      </c>
      <c r="E2524" s="256" t="s">
        <v>4234</v>
      </c>
      <c r="F2524" s="503">
        <v>1962</v>
      </c>
      <c r="G2524" s="139"/>
      <c r="H2524" s="152"/>
      <c r="I2524" s="505"/>
      <c r="J2524" s="139"/>
    </row>
    <row r="2525" spans="1:10" ht="13.5" customHeight="1" x14ac:dyDescent="0.2">
      <c r="A2525" s="504">
        <v>2733</v>
      </c>
      <c r="B2525" s="139" t="s">
        <v>2356</v>
      </c>
      <c r="C2525" s="501" t="s">
        <v>4205</v>
      </c>
      <c r="D2525" s="502" t="s">
        <v>20</v>
      </c>
      <c r="E2525" s="256" t="s">
        <v>76</v>
      </c>
      <c r="F2525" s="503">
        <v>1993</v>
      </c>
      <c r="G2525" s="139"/>
      <c r="H2525" s="152"/>
      <c r="I2525" s="505"/>
      <c r="J2525" s="139"/>
    </row>
    <row r="2526" spans="1:10" ht="13.5" customHeight="1" x14ac:dyDescent="0.2">
      <c r="A2526" s="504">
        <v>2734</v>
      </c>
      <c r="B2526" s="139" t="s">
        <v>2357</v>
      </c>
      <c r="C2526" s="501" t="s">
        <v>4205</v>
      </c>
      <c r="D2526" s="502" t="s">
        <v>20</v>
      </c>
      <c r="E2526" s="256" t="s">
        <v>76</v>
      </c>
      <c r="F2526" s="503">
        <v>1990</v>
      </c>
      <c r="G2526" s="139"/>
      <c r="H2526" s="152"/>
      <c r="I2526" s="505"/>
      <c r="J2526" s="139"/>
    </row>
    <row r="2527" spans="1:10" ht="13.5" customHeight="1" x14ac:dyDescent="0.2">
      <c r="A2527" s="504">
        <v>2735</v>
      </c>
      <c r="B2527" s="139" t="s">
        <v>2358</v>
      </c>
      <c r="C2527" s="501" t="s">
        <v>4205</v>
      </c>
      <c r="D2527" s="502" t="s">
        <v>20</v>
      </c>
      <c r="E2527" s="256" t="s">
        <v>23</v>
      </c>
      <c r="F2527" s="503">
        <v>1964</v>
      </c>
      <c r="G2527" s="139"/>
      <c r="H2527" s="152"/>
      <c r="I2527" s="505"/>
      <c r="J2527" s="139"/>
    </row>
    <row r="2528" spans="1:10" ht="13.5" customHeight="1" x14ac:dyDescent="0.2">
      <c r="A2528" s="504">
        <v>2736</v>
      </c>
      <c r="B2528" s="139" t="s">
        <v>2359</v>
      </c>
      <c r="C2528" s="501" t="s">
        <v>4205</v>
      </c>
      <c r="D2528" s="502" t="s">
        <v>20</v>
      </c>
      <c r="E2528" s="256" t="s">
        <v>23</v>
      </c>
      <c r="F2528" s="503">
        <v>1967</v>
      </c>
      <c r="G2528" s="139"/>
      <c r="H2528" s="152"/>
      <c r="I2528" s="505"/>
      <c r="J2528" s="139"/>
    </row>
    <row r="2529" spans="1:10" ht="13.5" customHeight="1" x14ac:dyDescent="0.2">
      <c r="A2529" s="504">
        <v>2737</v>
      </c>
      <c r="B2529" s="139" t="s">
        <v>2360</v>
      </c>
      <c r="C2529" s="501" t="s">
        <v>4205</v>
      </c>
      <c r="D2529" s="502" t="s">
        <v>20</v>
      </c>
      <c r="E2529" s="256" t="s">
        <v>394</v>
      </c>
      <c r="F2529" s="503">
        <v>1978</v>
      </c>
      <c r="G2529" s="139"/>
      <c r="H2529" s="152"/>
      <c r="I2529" s="505"/>
      <c r="J2529" s="139"/>
    </row>
    <row r="2530" spans="1:10" ht="13.5" customHeight="1" x14ac:dyDescent="0.2">
      <c r="A2530" s="504">
        <v>2738</v>
      </c>
      <c r="B2530" s="139" t="s">
        <v>2361</v>
      </c>
      <c r="C2530" s="501" t="s">
        <v>4205</v>
      </c>
      <c r="D2530" s="502" t="s">
        <v>20</v>
      </c>
      <c r="E2530" s="256" t="s">
        <v>23</v>
      </c>
      <c r="F2530" s="503">
        <v>1975</v>
      </c>
      <c r="G2530" s="139"/>
      <c r="H2530" s="152"/>
      <c r="I2530" s="505"/>
      <c r="J2530" s="139"/>
    </row>
    <row r="2531" spans="1:10" ht="13.5" customHeight="1" x14ac:dyDescent="0.2">
      <c r="A2531" s="504">
        <v>2739</v>
      </c>
      <c r="B2531" s="139" t="s">
        <v>2362</v>
      </c>
      <c r="C2531" s="501" t="s">
        <v>4205</v>
      </c>
      <c r="D2531" s="502" t="s">
        <v>20</v>
      </c>
      <c r="E2531" s="256" t="s">
        <v>23</v>
      </c>
      <c r="F2531" s="503">
        <v>1975</v>
      </c>
      <c r="G2531" s="139"/>
      <c r="H2531" s="152"/>
      <c r="I2531" s="505"/>
      <c r="J2531" s="139"/>
    </row>
    <row r="2532" spans="1:10" ht="13.5" customHeight="1" x14ac:dyDescent="0.2">
      <c r="A2532" s="504">
        <v>2740</v>
      </c>
      <c r="B2532" s="139" t="s">
        <v>2363</v>
      </c>
      <c r="C2532" s="501" t="s">
        <v>4205</v>
      </c>
      <c r="D2532" s="502" t="s">
        <v>20</v>
      </c>
      <c r="E2532" s="256" t="s">
        <v>394</v>
      </c>
      <c r="F2532" s="503">
        <v>1978</v>
      </c>
      <c r="G2532" s="139"/>
      <c r="H2532" s="152"/>
      <c r="I2532" s="505"/>
      <c r="J2532" s="139"/>
    </row>
    <row r="2533" spans="1:10" ht="13.5" customHeight="1" x14ac:dyDescent="0.2">
      <c r="A2533" s="504">
        <v>2741</v>
      </c>
      <c r="B2533" s="139" t="s">
        <v>2364</v>
      </c>
      <c r="C2533" s="501" t="s">
        <v>4205</v>
      </c>
      <c r="D2533" s="502" t="s">
        <v>20</v>
      </c>
      <c r="E2533" s="256" t="s">
        <v>4234</v>
      </c>
      <c r="F2533" s="503">
        <v>1962</v>
      </c>
      <c r="G2533" s="139"/>
      <c r="H2533" s="152"/>
      <c r="I2533" s="505"/>
      <c r="J2533" s="139"/>
    </row>
    <row r="2534" spans="1:10" ht="13.5" customHeight="1" x14ac:dyDescent="0.2">
      <c r="A2534" s="504">
        <v>2742</v>
      </c>
      <c r="B2534" s="139" t="s">
        <v>2365</v>
      </c>
      <c r="C2534" s="501" t="s">
        <v>4205</v>
      </c>
      <c r="D2534" s="502" t="s">
        <v>20</v>
      </c>
      <c r="E2534" s="256" t="s">
        <v>76</v>
      </c>
      <c r="F2534" s="503">
        <v>1980</v>
      </c>
      <c r="G2534" s="139"/>
      <c r="H2534" s="152"/>
      <c r="I2534" s="505"/>
      <c r="J2534" s="139"/>
    </row>
    <row r="2535" spans="1:10" ht="13.5" customHeight="1" x14ac:dyDescent="0.2">
      <c r="A2535" s="504">
        <v>2743</v>
      </c>
      <c r="B2535" s="139" t="s">
        <v>3629</v>
      </c>
      <c r="C2535" s="501" t="s">
        <v>4205</v>
      </c>
      <c r="D2535" s="502" t="s">
        <v>20</v>
      </c>
      <c r="E2535" s="256" t="s">
        <v>33</v>
      </c>
      <c r="F2535" s="503">
        <v>1970</v>
      </c>
      <c r="G2535" s="139"/>
      <c r="H2535" s="152"/>
      <c r="I2535" s="505"/>
      <c r="J2535" s="139"/>
    </row>
    <row r="2536" spans="1:10" ht="13.5" customHeight="1" x14ac:dyDescent="0.2">
      <c r="A2536" s="504">
        <v>2744</v>
      </c>
      <c r="B2536" s="139" t="s">
        <v>2366</v>
      </c>
      <c r="C2536" s="139" t="s">
        <v>911</v>
      </c>
      <c r="D2536" s="502" t="s">
        <v>20</v>
      </c>
      <c r="E2536" s="256" t="s">
        <v>21</v>
      </c>
      <c r="F2536" s="503">
        <v>1940</v>
      </c>
      <c r="G2536" s="139"/>
      <c r="H2536" s="152"/>
      <c r="I2536" s="505">
        <v>1</v>
      </c>
      <c r="J2536" s="139"/>
    </row>
    <row r="2537" spans="1:10" ht="13.5" customHeight="1" x14ac:dyDescent="0.2">
      <c r="A2537" s="504">
        <v>2745</v>
      </c>
      <c r="B2537" s="139" t="s">
        <v>2367</v>
      </c>
      <c r="C2537" s="501" t="s">
        <v>4205</v>
      </c>
      <c r="D2537" s="502" t="s">
        <v>20</v>
      </c>
      <c r="E2537" s="256" t="s">
        <v>23</v>
      </c>
      <c r="F2537" s="503">
        <v>1965</v>
      </c>
      <c r="G2537" s="139"/>
      <c r="H2537" s="152"/>
      <c r="I2537" s="505"/>
      <c r="J2537" s="139"/>
    </row>
    <row r="2538" spans="1:10" ht="13.5" customHeight="1" x14ac:dyDescent="0.2">
      <c r="A2538" s="504">
        <v>2746</v>
      </c>
      <c r="B2538" s="139" t="s">
        <v>2368</v>
      </c>
      <c r="C2538" s="501" t="s">
        <v>4205</v>
      </c>
      <c r="D2538" s="502" t="s">
        <v>20</v>
      </c>
      <c r="E2538" s="256" t="s">
        <v>33</v>
      </c>
      <c r="F2538" s="503">
        <v>1965</v>
      </c>
      <c r="G2538" s="139"/>
      <c r="H2538" s="152"/>
      <c r="I2538" s="505"/>
      <c r="J2538" s="139"/>
    </row>
    <row r="2539" spans="1:10" ht="13.5" customHeight="1" x14ac:dyDescent="0.2">
      <c r="A2539" s="504">
        <v>2747</v>
      </c>
      <c r="B2539" s="139" t="s">
        <v>2369</v>
      </c>
      <c r="C2539" s="501" t="s">
        <v>4205</v>
      </c>
      <c r="D2539" s="502" t="s">
        <v>20</v>
      </c>
      <c r="E2539" s="256" t="s">
        <v>21</v>
      </c>
      <c r="F2539" s="503">
        <v>1956</v>
      </c>
      <c r="G2539" s="139"/>
      <c r="H2539" s="152"/>
      <c r="I2539" s="505"/>
      <c r="J2539" s="139"/>
    </row>
    <row r="2540" spans="1:10" ht="13.5" customHeight="1" x14ac:dyDescent="0.2">
      <c r="A2540" s="504">
        <v>2748</v>
      </c>
      <c r="B2540" s="139" t="s">
        <v>2370</v>
      </c>
      <c r="C2540" s="501" t="s">
        <v>4205</v>
      </c>
      <c r="D2540" s="502" t="s">
        <v>20</v>
      </c>
      <c r="E2540" s="256" t="s">
        <v>33</v>
      </c>
      <c r="F2540" s="503">
        <v>1963</v>
      </c>
      <c r="G2540" s="139"/>
      <c r="H2540" s="152"/>
      <c r="I2540" s="505"/>
      <c r="J2540" s="139"/>
    </row>
    <row r="2541" spans="1:10" ht="13.5" customHeight="1" x14ac:dyDescent="0.2">
      <c r="A2541" s="504">
        <v>2749</v>
      </c>
      <c r="B2541" s="139" t="s">
        <v>2371</v>
      </c>
      <c r="C2541" s="501" t="s">
        <v>4205</v>
      </c>
      <c r="D2541" s="502" t="s">
        <v>20</v>
      </c>
      <c r="E2541" s="256" t="s">
        <v>23</v>
      </c>
      <c r="F2541" s="503">
        <v>1973</v>
      </c>
      <c r="G2541" s="139"/>
      <c r="H2541" s="152"/>
      <c r="I2541" s="505"/>
      <c r="J2541" s="139"/>
    </row>
    <row r="2542" spans="1:10" ht="13.5" customHeight="1" x14ac:dyDescent="0.2">
      <c r="A2542" s="504">
        <v>2750</v>
      </c>
      <c r="B2542" s="139" t="s">
        <v>2372</v>
      </c>
      <c r="C2542" s="501" t="s">
        <v>4205</v>
      </c>
      <c r="D2542" s="502" t="s">
        <v>20</v>
      </c>
      <c r="E2542" s="256" t="s">
        <v>394</v>
      </c>
      <c r="F2542" s="503">
        <v>1988</v>
      </c>
      <c r="G2542" s="139"/>
      <c r="H2542" s="152"/>
      <c r="I2542" s="505"/>
      <c r="J2542" s="139"/>
    </row>
    <row r="2543" spans="1:10" ht="13.5" customHeight="1" x14ac:dyDescent="0.2">
      <c r="A2543" s="504">
        <v>2751</v>
      </c>
      <c r="B2543" s="139" t="s">
        <v>2373</v>
      </c>
      <c r="C2543" s="501" t="s">
        <v>4205</v>
      </c>
      <c r="D2543" s="502" t="s">
        <v>20</v>
      </c>
      <c r="E2543" s="256" t="s">
        <v>76</v>
      </c>
      <c r="F2543" s="503">
        <v>1988</v>
      </c>
      <c r="G2543" s="139"/>
      <c r="H2543" s="152"/>
      <c r="I2543" s="505"/>
      <c r="J2543" s="139"/>
    </row>
    <row r="2544" spans="1:10" ht="13.5" customHeight="1" x14ac:dyDescent="0.2">
      <c r="A2544" s="504">
        <v>2752</v>
      </c>
      <c r="B2544" s="139" t="s">
        <v>2374</v>
      </c>
      <c r="C2544" s="501" t="s">
        <v>4205</v>
      </c>
      <c r="D2544" s="502" t="s">
        <v>20</v>
      </c>
      <c r="E2544" s="256" t="s">
        <v>76</v>
      </c>
      <c r="F2544" s="503">
        <v>1988</v>
      </c>
      <c r="G2544" s="139"/>
      <c r="H2544" s="152"/>
      <c r="I2544" s="505"/>
      <c r="J2544" s="139"/>
    </row>
    <row r="2545" spans="1:10" ht="13.5" customHeight="1" x14ac:dyDescent="0.2">
      <c r="A2545" s="504">
        <v>2753</v>
      </c>
      <c r="B2545" s="139" t="s">
        <v>2375</v>
      </c>
      <c r="C2545" s="501" t="s">
        <v>4205</v>
      </c>
      <c r="D2545" s="502" t="s">
        <v>20</v>
      </c>
      <c r="E2545" s="256" t="s">
        <v>76</v>
      </c>
      <c r="F2545" s="503">
        <v>1990</v>
      </c>
      <c r="G2545" s="139"/>
      <c r="H2545" s="152"/>
      <c r="I2545" s="505"/>
      <c r="J2545" s="139"/>
    </row>
    <row r="2546" spans="1:10" ht="13.5" customHeight="1" x14ac:dyDescent="0.2">
      <c r="A2546" s="504">
        <v>2754</v>
      </c>
      <c r="B2546" s="139" t="s">
        <v>2376</v>
      </c>
      <c r="C2546" s="501" t="s">
        <v>4205</v>
      </c>
      <c r="D2546" s="502" t="s">
        <v>20</v>
      </c>
      <c r="E2546" s="256" t="s">
        <v>23</v>
      </c>
      <c r="F2546" s="503">
        <v>1975</v>
      </c>
      <c r="G2546" s="139"/>
      <c r="H2546" s="152"/>
      <c r="I2546" s="505"/>
      <c r="J2546" s="139"/>
    </row>
    <row r="2547" spans="1:10" ht="13.5" customHeight="1" x14ac:dyDescent="0.2">
      <c r="A2547" s="504">
        <v>2755</v>
      </c>
      <c r="B2547" s="139" t="s">
        <v>2377</v>
      </c>
      <c r="C2547" s="139" t="s">
        <v>3595</v>
      </c>
      <c r="D2547" s="502" t="s">
        <v>20</v>
      </c>
      <c r="E2547" s="256" t="s">
        <v>21</v>
      </c>
      <c r="F2547" s="503">
        <v>1961</v>
      </c>
      <c r="G2547" s="139"/>
      <c r="H2547" s="152"/>
      <c r="I2547" s="505">
        <v>1</v>
      </c>
      <c r="J2547" s="139"/>
    </row>
    <row r="2548" spans="1:10" ht="13.5" customHeight="1" x14ac:dyDescent="0.2">
      <c r="A2548" s="504">
        <v>2756</v>
      </c>
      <c r="B2548" s="139" t="s">
        <v>2378</v>
      </c>
      <c r="C2548" s="139" t="s">
        <v>3595</v>
      </c>
      <c r="D2548" s="502" t="s">
        <v>20</v>
      </c>
      <c r="E2548" s="256" t="s">
        <v>394</v>
      </c>
      <c r="F2548" s="503">
        <v>1996</v>
      </c>
      <c r="G2548" s="139"/>
      <c r="H2548" s="152"/>
      <c r="I2548" s="505">
        <v>1</v>
      </c>
      <c r="J2548" s="139"/>
    </row>
    <row r="2549" spans="1:10" ht="13.5" customHeight="1" x14ac:dyDescent="0.2">
      <c r="A2549" s="504">
        <v>2757</v>
      </c>
      <c r="B2549" s="139" t="s">
        <v>2379</v>
      </c>
      <c r="C2549" s="501" t="s">
        <v>4205</v>
      </c>
      <c r="D2549" s="502" t="s">
        <v>20</v>
      </c>
      <c r="E2549" s="256" t="s">
        <v>76</v>
      </c>
      <c r="F2549" s="503">
        <v>1980</v>
      </c>
      <c r="G2549" s="139"/>
      <c r="H2549" s="152"/>
      <c r="I2549" s="505"/>
      <c r="J2549" s="139"/>
    </row>
    <row r="2550" spans="1:10" ht="13.5" customHeight="1" x14ac:dyDescent="0.2">
      <c r="A2550" s="504">
        <v>2758</v>
      </c>
      <c r="B2550" s="139" t="s">
        <v>2380</v>
      </c>
      <c r="C2550" s="501" t="s">
        <v>4205</v>
      </c>
      <c r="D2550" s="502" t="s">
        <v>20</v>
      </c>
      <c r="E2550" s="256" t="s">
        <v>4234</v>
      </c>
      <c r="F2550" s="503">
        <v>1955</v>
      </c>
      <c r="G2550" s="139"/>
      <c r="H2550" s="152"/>
      <c r="I2550" s="505"/>
      <c r="J2550" s="139"/>
    </row>
    <row r="2551" spans="1:10" ht="13.5" customHeight="1" x14ac:dyDescent="0.2">
      <c r="A2551" s="504">
        <v>2759</v>
      </c>
      <c r="B2551" s="139" t="s">
        <v>2381</v>
      </c>
      <c r="C2551" s="501" t="s">
        <v>4205</v>
      </c>
      <c r="D2551" s="502" t="s">
        <v>20</v>
      </c>
      <c r="E2551" s="256" t="s">
        <v>21</v>
      </c>
      <c r="F2551" s="503">
        <v>1951</v>
      </c>
      <c r="G2551" s="139"/>
      <c r="H2551" s="152"/>
      <c r="I2551" s="505"/>
      <c r="J2551" s="139"/>
    </row>
    <row r="2552" spans="1:10" ht="13.5" customHeight="1" x14ac:dyDescent="0.2">
      <c r="A2552" s="504">
        <v>2760</v>
      </c>
      <c r="B2552" s="139" t="s">
        <v>2382</v>
      </c>
      <c r="C2552" s="501" t="s">
        <v>4205</v>
      </c>
      <c r="D2552" s="502" t="s">
        <v>20</v>
      </c>
      <c r="E2552" s="256" t="s">
        <v>33</v>
      </c>
      <c r="F2552" s="503">
        <v>1966</v>
      </c>
      <c r="G2552" s="139"/>
      <c r="H2552" s="152"/>
      <c r="I2552" s="505"/>
      <c r="J2552" s="139"/>
    </row>
    <row r="2553" spans="1:10" ht="13.5" customHeight="1" x14ac:dyDescent="0.2">
      <c r="A2553" s="504">
        <v>2761</v>
      </c>
      <c r="B2553" s="139" t="s">
        <v>2383</v>
      </c>
      <c r="C2553" s="501" t="s">
        <v>4205</v>
      </c>
      <c r="D2553" s="502" t="s">
        <v>20</v>
      </c>
      <c r="E2553" s="256" t="s">
        <v>21</v>
      </c>
      <c r="F2553" s="503">
        <v>1951</v>
      </c>
      <c r="G2553" s="139"/>
      <c r="H2553" s="152"/>
      <c r="I2553" s="505"/>
      <c r="J2553" s="139"/>
    </row>
    <row r="2554" spans="1:10" ht="13.5" customHeight="1" x14ac:dyDescent="0.2">
      <c r="A2554" s="504">
        <v>2762</v>
      </c>
      <c r="B2554" s="139" t="s">
        <v>2384</v>
      </c>
      <c r="C2554" s="501" t="s">
        <v>4205</v>
      </c>
      <c r="D2554" s="502" t="s">
        <v>20</v>
      </c>
      <c r="E2554" s="256" t="s">
        <v>33</v>
      </c>
      <c r="F2554" s="503">
        <v>1964</v>
      </c>
      <c r="G2554" s="139"/>
      <c r="H2554" s="152"/>
      <c r="I2554" s="505"/>
      <c r="J2554" s="139"/>
    </row>
    <row r="2555" spans="1:10" ht="13.5" customHeight="1" x14ac:dyDescent="0.2">
      <c r="A2555" s="504">
        <v>2763</v>
      </c>
      <c r="B2555" s="139" t="s">
        <v>2385</v>
      </c>
      <c r="C2555" s="501" t="s">
        <v>4205</v>
      </c>
      <c r="D2555" s="502" t="s">
        <v>20</v>
      </c>
      <c r="E2555" s="256" t="s">
        <v>21</v>
      </c>
      <c r="F2555" s="503">
        <v>1954</v>
      </c>
      <c r="G2555" s="139"/>
      <c r="H2555" s="152"/>
      <c r="I2555" s="505"/>
      <c r="J2555" s="139"/>
    </row>
    <row r="2556" spans="1:10" ht="13.5" customHeight="1" x14ac:dyDescent="0.2">
      <c r="A2556" s="504">
        <v>2764</v>
      </c>
      <c r="B2556" s="139" t="s">
        <v>2386</v>
      </c>
      <c r="C2556" s="501" t="s">
        <v>4205</v>
      </c>
      <c r="D2556" s="502" t="s">
        <v>20</v>
      </c>
      <c r="E2556" s="256" t="s">
        <v>76</v>
      </c>
      <c r="F2556" s="503">
        <v>1989</v>
      </c>
      <c r="G2556" s="139"/>
      <c r="H2556" s="152"/>
      <c r="I2556" s="505"/>
      <c r="J2556" s="139"/>
    </row>
    <row r="2557" spans="1:10" ht="13.5" customHeight="1" x14ac:dyDescent="0.2">
      <c r="A2557" s="504">
        <v>2765</v>
      </c>
      <c r="B2557" s="139" t="s">
        <v>3560</v>
      </c>
      <c r="C2557" s="501" t="s">
        <v>4205</v>
      </c>
      <c r="D2557" s="502" t="s">
        <v>20</v>
      </c>
      <c r="E2557" s="256" t="s">
        <v>76</v>
      </c>
      <c r="F2557" s="503">
        <v>1989</v>
      </c>
      <c r="G2557" s="139"/>
      <c r="H2557" s="152"/>
      <c r="I2557" s="505"/>
      <c r="J2557" s="139"/>
    </row>
    <row r="2558" spans="1:10" ht="13.5" customHeight="1" x14ac:dyDescent="0.2">
      <c r="A2558" s="504">
        <v>2766</v>
      </c>
      <c r="B2558" s="139" t="s">
        <v>2387</v>
      </c>
      <c r="C2558" s="139" t="s">
        <v>3532</v>
      </c>
      <c r="D2558" s="502">
        <v>2</v>
      </c>
      <c r="E2558" s="256" t="s">
        <v>76</v>
      </c>
      <c r="F2558" s="503">
        <v>1988</v>
      </c>
      <c r="G2558" s="139"/>
      <c r="H2558" s="152"/>
      <c r="I2558" s="505">
        <v>1</v>
      </c>
      <c r="J2558" s="139"/>
    </row>
    <row r="2559" spans="1:10" ht="13.5" customHeight="1" x14ac:dyDescent="0.2">
      <c r="A2559" s="504">
        <v>2767</v>
      </c>
      <c r="B2559" s="139" t="s">
        <v>2388</v>
      </c>
      <c r="C2559" s="501" t="s">
        <v>4205</v>
      </c>
      <c r="D2559" s="502" t="s">
        <v>20</v>
      </c>
      <c r="E2559" s="256" t="s">
        <v>76</v>
      </c>
      <c r="F2559" s="503">
        <v>1990</v>
      </c>
      <c r="G2559" s="139"/>
      <c r="H2559" s="152"/>
      <c r="I2559" s="505"/>
      <c r="J2559" s="139"/>
    </row>
    <row r="2560" spans="1:10" ht="13.5" customHeight="1" x14ac:dyDescent="0.2">
      <c r="A2560" s="504">
        <v>2768</v>
      </c>
      <c r="B2560" s="139" t="s">
        <v>2389</v>
      </c>
      <c r="C2560" s="139" t="s">
        <v>3532</v>
      </c>
      <c r="D2560" s="502" t="s">
        <v>76</v>
      </c>
      <c r="E2560" s="256" t="s">
        <v>394</v>
      </c>
      <c r="F2560" s="503">
        <v>1990</v>
      </c>
      <c r="G2560" s="139"/>
      <c r="H2560" s="152"/>
      <c r="I2560" s="505">
        <v>1</v>
      </c>
      <c r="J2560" s="139"/>
    </row>
    <row r="2561" spans="1:10" ht="13.5" customHeight="1" x14ac:dyDescent="0.2">
      <c r="A2561" s="504">
        <v>2769</v>
      </c>
      <c r="B2561" s="139" t="s">
        <v>2390</v>
      </c>
      <c r="C2561" s="501" t="s">
        <v>4205</v>
      </c>
      <c r="D2561" s="502" t="s">
        <v>20</v>
      </c>
      <c r="E2561" s="256" t="s">
        <v>76</v>
      </c>
      <c r="F2561" s="503">
        <v>1990</v>
      </c>
      <c r="G2561" s="139"/>
      <c r="H2561" s="152"/>
      <c r="I2561" s="505"/>
      <c r="J2561" s="139"/>
    </row>
    <row r="2562" spans="1:10" ht="13.5" customHeight="1" x14ac:dyDescent="0.2">
      <c r="A2562" s="504">
        <v>2770</v>
      </c>
      <c r="B2562" s="139" t="s">
        <v>2391</v>
      </c>
      <c r="C2562" s="501" t="s">
        <v>4205</v>
      </c>
      <c r="D2562" s="502" t="s">
        <v>20</v>
      </c>
      <c r="E2562" s="256" t="s">
        <v>23</v>
      </c>
      <c r="F2562" s="503">
        <v>1972</v>
      </c>
      <c r="G2562" s="139"/>
      <c r="H2562" s="152"/>
      <c r="I2562" s="505"/>
      <c r="J2562" s="139"/>
    </row>
    <row r="2563" spans="1:10" ht="13.5" customHeight="1" x14ac:dyDescent="0.2">
      <c r="A2563" s="504">
        <v>2771</v>
      </c>
      <c r="B2563" s="139" t="s">
        <v>2392</v>
      </c>
      <c r="C2563" s="501" t="s">
        <v>4205</v>
      </c>
      <c r="D2563" s="502" t="s">
        <v>20</v>
      </c>
      <c r="E2563" s="256" t="s">
        <v>76</v>
      </c>
      <c r="F2563" s="503">
        <v>1987</v>
      </c>
      <c r="G2563" s="139"/>
      <c r="H2563" s="152"/>
      <c r="I2563" s="505"/>
      <c r="J2563" s="139"/>
    </row>
    <row r="2564" spans="1:10" ht="13.5" customHeight="1" x14ac:dyDescent="0.2">
      <c r="A2564" s="504">
        <v>2772</v>
      </c>
      <c r="B2564" s="139" t="s">
        <v>2393</v>
      </c>
      <c r="C2564" s="501" t="s">
        <v>4205</v>
      </c>
      <c r="D2564" s="502" t="s">
        <v>20</v>
      </c>
      <c r="E2564" s="256" t="s">
        <v>76</v>
      </c>
      <c r="F2564" s="503">
        <v>1979</v>
      </c>
      <c r="G2564" s="139"/>
      <c r="H2564" s="152"/>
      <c r="I2564" s="505"/>
      <c r="J2564" s="139"/>
    </row>
    <row r="2565" spans="1:10" ht="13.5" customHeight="1" x14ac:dyDescent="0.2">
      <c r="A2565" s="504">
        <v>2773</v>
      </c>
      <c r="B2565" s="139" t="s">
        <v>2394</v>
      </c>
      <c r="C2565" s="501" t="s">
        <v>4205</v>
      </c>
      <c r="D2565" s="502" t="s">
        <v>20</v>
      </c>
      <c r="E2565" s="256" t="s">
        <v>76</v>
      </c>
      <c r="F2565" s="503">
        <v>1989</v>
      </c>
      <c r="G2565" s="139"/>
      <c r="H2565" s="152"/>
      <c r="I2565" s="505"/>
      <c r="J2565" s="139"/>
    </row>
    <row r="2566" spans="1:10" ht="13.5" customHeight="1" x14ac:dyDescent="0.2">
      <c r="A2566" s="504">
        <v>2774</v>
      </c>
      <c r="B2566" s="139" t="s">
        <v>2395</v>
      </c>
      <c r="C2566" s="501" t="s">
        <v>4205</v>
      </c>
      <c r="D2566" s="502" t="s">
        <v>20</v>
      </c>
      <c r="E2566" s="256" t="s">
        <v>394</v>
      </c>
      <c r="F2566" s="503">
        <v>1985</v>
      </c>
      <c r="G2566" s="139"/>
      <c r="H2566" s="152"/>
      <c r="I2566" s="505"/>
      <c r="J2566" s="139"/>
    </row>
    <row r="2567" spans="1:10" ht="13.5" customHeight="1" x14ac:dyDescent="0.2">
      <c r="A2567" s="504">
        <v>2775</v>
      </c>
      <c r="B2567" s="139" t="s">
        <v>2396</v>
      </c>
      <c r="C2567" s="501" t="s">
        <v>4205</v>
      </c>
      <c r="D2567" s="502" t="s">
        <v>20</v>
      </c>
      <c r="E2567" s="256" t="s">
        <v>76</v>
      </c>
      <c r="F2567" s="503">
        <v>1990</v>
      </c>
      <c r="G2567" s="139"/>
      <c r="H2567" s="152"/>
      <c r="I2567" s="505"/>
      <c r="J2567" s="139"/>
    </row>
    <row r="2568" spans="1:10" ht="13.5" customHeight="1" x14ac:dyDescent="0.2">
      <c r="A2568" s="504">
        <v>2776</v>
      </c>
      <c r="B2568" s="139" t="s">
        <v>2397</v>
      </c>
      <c r="C2568" s="501" t="s">
        <v>4205</v>
      </c>
      <c r="D2568" s="502" t="s">
        <v>20</v>
      </c>
      <c r="E2568" s="256" t="s">
        <v>76</v>
      </c>
      <c r="F2568" s="503">
        <v>1995</v>
      </c>
      <c r="G2568" s="139"/>
      <c r="H2568" s="152"/>
      <c r="I2568" s="505"/>
      <c r="J2568" s="139"/>
    </row>
    <row r="2569" spans="1:10" ht="13.5" customHeight="1" x14ac:dyDescent="0.2">
      <c r="A2569" s="504">
        <v>2777</v>
      </c>
      <c r="B2569" s="139" t="s">
        <v>2398</v>
      </c>
      <c r="C2569" s="501" t="s">
        <v>4205</v>
      </c>
      <c r="D2569" s="502" t="s">
        <v>20</v>
      </c>
      <c r="E2569" s="256" t="s">
        <v>76</v>
      </c>
      <c r="F2569" s="503">
        <v>1980</v>
      </c>
      <c r="G2569" s="139"/>
      <c r="H2569" s="152"/>
      <c r="I2569" s="505"/>
      <c r="J2569" s="139"/>
    </row>
    <row r="2570" spans="1:10" ht="13.5" customHeight="1" x14ac:dyDescent="0.2">
      <c r="A2570" s="504">
        <v>2778</v>
      </c>
      <c r="B2570" s="139" t="s">
        <v>2399</v>
      </c>
      <c r="C2570" s="501" t="s">
        <v>4205</v>
      </c>
      <c r="D2570" s="502" t="s">
        <v>20</v>
      </c>
      <c r="E2570" s="256" t="s">
        <v>33</v>
      </c>
      <c r="F2570" s="503">
        <v>1966</v>
      </c>
      <c r="G2570" s="139"/>
      <c r="H2570" s="152"/>
      <c r="I2570" s="505"/>
      <c r="J2570" s="139"/>
    </row>
    <row r="2571" spans="1:10" ht="13.5" customHeight="1" x14ac:dyDescent="0.2">
      <c r="A2571" s="504">
        <v>2779</v>
      </c>
      <c r="B2571" s="139" t="s">
        <v>2400</v>
      </c>
      <c r="C2571" s="501" t="s">
        <v>4205</v>
      </c>
      <c r="D2571" s="502" t="s">
        <v>20</v>
      </c>
      <c r="E2571" s="256" t="s">
        <v>23</v>
      </c>
      <c r="F2571" s="503">
        <v>1968</v>
      </c>
      <c r="G2571" s="139"/>
      <c r="H2571" s="152"/>
      <c r="I2571" s="505"/>
      <c r="J2571" s="139"/>
    </row>
    <row r="2572" spans="1:10" ht="13.5" customHeight="1" x14ac:dyDescent="0.2">
      <c r="A2572" s="504">
        <v>2780</v>
      </c>
      <c r="B2572" s="139" t="s">
        <v>2401</v>
      </c>
      <c r="C2572" s="501" t="s">
        <v>4205</v>
      </c>
      <c r="D2572" s="502" t="s">
        <v>20</v>
      </c>
      <c r="E2572" s="256" t="s">
        <v>76</v>
      </c>
      <c r="F2572" s="503">
        <v>1981</v>
      </c>
      <c r="G2572" s="139"/>
      <c r="H2572" s="152"/>
      <c r="I2572" s="505"/>
      <c r="J2572" s="139"/>
    </row>
    <row r="2573" spans="1:10" ht="13.5" customHeight="1" x14ac:dyDescent="0.2">
      <c r="A2573" s="504">
        <v>2781</v>
      </c>
      <c r="B2573" s="139" t="s">
        <v>2402</v>
      </c>
      <c r="C2573" s="501" t="s">
        <v>4205</v>
      </c>
      <c r="D2573" s="502" t="s">
        <v>20</v>
      </c>
      <c r="E2573" s="256" t="s">
        <v>76</v>
      </c>
      <c r="F2573" s="503">
        <v>1985</v>
      </c>
      <c r="G2573" s="139"/>
      <c r="H2573" s="152"/>
      <c r="I2573" s="505"/>
      <c r="J2573" s="139"/>
    </row>
    <row r="2574" spans="1:10" ht="13.5" customHeight="1" x14ac:dyDescent="0.2">
      <c r="A2574" s="504">
        <v>2782</v>
      </c>
      <c r="B2574" s="139" t="s">
        <v>2403</v>
      </c>
      <c r="C2574" s="139" t="s">
        <v>3532</v>
      </c>
      <c r="D2574" s="502" t="s">
        <v>20</v>
      </c>
      <c r="E2574" s="256" t="s">
        <v>76</v>
      </c>
      <c r="F2574" s="503">
        <v>1989</v>
      </c>
      <c r="G2574" s="139"/>
      <c r="H2574" s="152"/>
      <c r="I2574" s="505">
        <v>1</v>
      </c>
      <c r="J2574" s="139"/>
    </row>
    <row r="2575" spans="1:10" ht="13.5" customHeight="1" x14ac:dyDescent="0.2">
      <c r="A2575" s="504">
        <v>2783</v>
      </c>
      <c r="B2575" s="139" t="s">
        <v>2404</v>
      </c>
      <c r="C2575" s="139" t="s">
        <v>3532</v>
      </c>
      <c r="D2575" s="502" t="s">
        <v>20</v>
      </c>
      <c r="E2575" s="256" t="s">
        <v>76</v>
      </c>
      <c r="F2575" s="503">
        <v>1986</v>
      </c>
      <c r="G2575" s="139"/>
      <c r="H2575" s="152"/>
      <c r="I2575" s="505">
        <v>1</v>
      </c>
      <c r="J2575" s="139"/>
    </row>
    <row r="2576" spans="1:10" ht="13.5" customHeight="1" x14ac:dyDescent="0.2">
      <c r="A2576" s="504">
        <v>2784</v>
      </c>
      <c r="B2576" s="139" t="s">
        <v>2405</v>
      </c>
      <c r="C2576" s="139" t="s">
        <v>2235</v>
      </c>
      <c r="D2576" s="502">
        <v>3</v>
      </c>
      <c r="E2576" s="256" t="s">
        <v>76</v>
      </c>
      <c r="F2576" s="503">
        <v>1980</v>
      </c>
      <c r="G2576" s="139"/>
      <c r="H2576" s="498"/>
      <c r="I2576" s="505">
        <v>1</v>
      </c>
      <c r="J2576" s="139"/>
    </row>
    <row r="2577" spans="1:10" ht="13.5" customHeight="1" x14ac:dyDescent="0.2">
      <c r="A2577" s="504">
        <v>2785</v>
      </c>
      <c r="B2577" s="139" t="s">
        <v>2406</v>
      </c>
      <c r="C2577" s="501" t="s">
        <v>4205</v>
      </c>
      <c r="D2577" s="502" t="s">
        <v>20</v>
      </c>
      <c r="E2577" s="256" t="s">
        <v>21</v>
      </c>
      <c r="F2577" s="503">
        <v>1953</v>
      </c>
      <c r="G2577" s="139"/>
      <c r="H2577" s="152"/>
      <c r="I2577" s="505"/>
      <c r="J2577" s="139"/>
    </row>
    <row r="2578" spans="1:10" ht="13.5" customHeight="1" x14ac:dyDescent="0.2">
      <c r="A2578" s="504">
        <v>2786</v>
      </c>
      <c r="B2578" s="139" t="s">
        <v>2357</v>
      </c>
      <c r="C2578" s="501" t="s">
        <v>4205</v>
      </c>
      <c r="D2578" s="502" t="s">
        <v>20</v>
      </c>
      <c r="E2578" s="256" t="s">
        <v>76</v>
      </c>
      <c r="F2578" s="503">
        <v>1987</v>
      </c>
      <c r="G2578" s="139"/>
      <c r="H2578" s="152"/>
      <c r="I2578" s="505"/>
      <c r="J2578" s="139"/>
    </row>
    <row r="2579" spans="1:10" ht="13.5" customHeight="1" x14ac:dyDescent="0.2">
      <c r="A2579" s="504">
        <v>2787</v>
      </c>
      <c r="B2579" s="139" t="s">
        <v>2407</v>
      </c>
      <c r="C2579" s="501" t="s">
        <v>4205</v>
      </c>
      <c r="D2579" s="502" t="s">
        <v>20</v>
      </c>
      <c r="E2579" s="256" t="s">
        <v>76</v>
      </c>
      <c r="F2579" s="503">
        <v>1979</v>
      </c>
      <c r="G2579" s="139"/>
      <c r="H2579" s="152"/>
      <c r="I2579" s="505"/>
      <c r="J2579" s="139"/>
    </row>
    <row r="2580" spans="1:10" ht="13.5" customHeight="1" x14ac:dyDescent="0.2">
      <c r="A2580" s="504">
        <v>2788</v>
      </c>
      <c r="B2580" s="139" t="s">
        <v>2408</v>
      </c>
      <c r="C2580" s="501" t="s">
        <v>4205</v>
      </c>
      <c r="D2580" s="502" t="s">
        <v>20</v>
      </c>
      <c r="E2580" s="256" t="s">
        <v>394</v>
      </c>
      <c r="F2580" s="503">
        <v>1981</v>
      </c>
      <c r="G2580" s="139"/>
      <c r="H2580" s="152"/>
      <c r="I2580" s="505"/>
      <c r="J2580" s="139"/>
    </row>
    <row r="2581" spans="1:10" ht="13.5" customHeight="1" x14ac:dyDescent="0.2">
      <c r="A2581" s="504">
        <v>2789</v>
      </c>
      <c r="B2581" s="139" t="s">
        <v>2409</v>
      </c>
      <c r="C2581" s="139" t="s">
        <v>4084</v>
      </c>
      <c r="D2581" s="502" t="s">
        <v>20</v>
      </c>
      <c r="E2581" s="256" t="s">
        <v>394</v>
      </c>
      <c r="F2581" s="503">
        <v>1993</v>
      </c>
      <c r="G2581" s="139"/>
      <c r="H2581" s="152"/>
      <c r="I2581" s="505">
        <v>1</v>
      </c>
      <c r="J2581" s="139"/>
    </row>
    <row r="2582" spans="1:10" ht="13.5" customHeight="1" x14ac:dyDescent="0.2">
      <c r="A2582" s="504">
        <v>2790</v>
      </c>
      <c r="B2582" s="139" t="s">
        <v>2410</v>
      </c>
      <c r="C2582" s="501" t="s">
        <v>4205</v>
      </c>
      <c r="D2582" s="502" t="s">
        <v>20</v>
      </c>
      <c r="E2582" s="256" t="s">
        <v>76</v>
      </c>
      <c r="F2582" s="503">
        <v>1996</v>
      </c>
      <c r="G2582" s="139"/>
      <c r="H2582" s="152"/>
      <c r="I2582" s="505"/>
      <c r="J2582" s="139"/>
    </row>
    <row r="2583" spans="1:10" ht="13.5" customHeight="1" x14ac:dyDescent="0.2">
      <c r="A2583" s="504">
        <v>2791</v>
      </c>
      <c r="B2583" s="139" t="s">
        <v>2411</v>
      </c>
      <c r="C2583" s="501" t="s">
        <v>4205</v>
      </c>
      <c r="D2583" s="502" t="s">
        <v>20</v>
      </c>
      <c r="E2583" s="256" t="s">
        <v>76</v>
      </c>
      <c r="F2583" s="503">
        <v>1989</v>
      </c>
      <c r="G2583" s="139"/>
      <c r="H2583" s="152"/>
      <c r="I2583" s="505"/>
      <c r="J2583" s="139"/>
    </row>
    <row r="2584" spans="1:10" ht="13.5" customHeight="1" x14ac:dyDescent="0.2">
      <c r="A2584" s="504">
        <v>2792</v>
      </c>
      <c r="B2584" s="139" t="s">
        <v>2412</v>
      </c>
      <c r="C2584" s="501" t="s">
        <v>4205</v>
      </c>
      <c r="D2584" s="502" t="s">
        <v>20</v>
      </c>
      <c r="E2584" s="256" t="s">
        <v>76</v>
      </c>
      <c r="F2584" s="503">
        <v>1989</v>
      </c>
      <c r="G2584" s="139"/>
      <c r="H2584" s="152"/>
      <c r="I2584" s="505"/>
      <c r="J2584" s="139"/>
    </row>
    <row r="2585" spans="1:10" ht="13.5" customHeight="1" x14ac:dyDescent="0.2">
      <c r="A2585" s="504">
        <v>2793</v>
      </c>
      <c r="B2585" s="139" t="s">
        <v>2413</v>
      </c>
      <c r="C2585" s="501" t="s">
        <v>4205</v>
      </c>
      <c r="D2585" s="502" t="s">
        <v>20</v>
      </c>
      <c r="E2585" s="256" t="s">
        <v>394</v>
      </c>
      <c r="F2585" s="503">
        <v>1992</v>
      </c>
      <c r="G2585" s="139"/>
      <c r="H2585" s="152"/>
      <c r="I2585" s="505"/>
      <c r="J2585" s="139"/>
    </row>
    <row r="2586" spans="1:10" ht="13.5" customHeight="1" x14ac:dyDescent="0.2">
      <c r="A2586" s="504">
        <v>2794</v>
      </c>
      <c r="B2586" s="139" t="s">
        <v>2414</v>
      </c>
      <c r="C2586" s="501" t="s">
        <v>4205</v>
      </c>
      <c r="D2586" s="502" t="s">
        <v>20</v>
      </c>
      <c r="E2586" s="256" t="s">
        <v>76</v>
      </c>
      <c r="F2586" s="503">
        <v>1990</v>
      </c>
      <c r="G2586" s="139"/>
      <c r="H2586" s="152"/>
      <c r="I2586" s="505"/>
      <c r="J2586" s="139"/>
    </row>
    <row r="2587" spans="1:10" ht="13.5" customHeight="1" x14ac:dyDescent="0.2">
      <c r="A2587" s="504">
        <v>2795</v>
      </c>
      <c r="B2587" s="139" t="s">
        <v>2415</v>
      </c>
      <c r="C2587" s="501" t="s">
        <v>4205</v>
      </c>
      <c r="D2587" s="502" t="s">
        <v>20</v>
      </c>
      <c r="E2587" s="256" t="s">
        <v>76</v>
      </c>
      <c r="F2587" s="503">
        <v>1996</v>
      </c>
      <c r="G2587" s="139"/>
      <c r="H2587" s="152"/>
      <c r="I2587" s="505"/>
      <c r="J2587" s="139"/>
    </row>
    <row r="2588" spans="1:10" ht="13.5" customHeight="1" x14ac:dyDescent="0.2">
      <c r="A2588" s="504">
        <v>2796</v>
      </c>
      <c r="B2588" s="139" t="s">
        <v>2416</v>
      </c>
      <c r="C2588" s="501" t="s">
        <v>4205</v>
      </c>
      <c r="D2588" s="502" t="s">
        <v>20</v>
      </c>
      <c r="E2588" s="256" t="s">
        <v>76</v>
      </c>
      <c r="F2588" s="503">
        <v>1992</v>
      </c>
      <c r="G2588" s="139"/>
      <c r="H2588" s="152"/>
      <c r="I2588" s="505"/>
      <c r="J2588" s="139"/>
    </row>
    <row r="2589" spans="1:10" ht="13.5" customHeight="1" x14ac:dyDescent="0.2">
      <c r="A2589" s="504">
        <v>2797</v>
      </c>
      <c r="B2589" s="139" t="s">
        <v>2417</v>
      </c>
      <c r="C2589" s="501" t="s">
        <v>4205</v>
      </c>
      <c r="D2589" s="502" t="s">
        <v>20</v>
      </c>
      <c r="E2589" s="256" t="s">
        <v>76</v>
      </c>
      <c r="F2589" s="503">
        <v>1992</v>
      </c>
      <c r="G2589" s="139"/>
      <c r="H2589" s="152"/>
      <c r="I2589" s="505"/>
      <c r="J2589" s="139"/>
    </row>
    <row r="2590" spans="1:10" ht="13.5" customHeight="1" x14ac:dyDescent="0.2">
      <c r="A2590" s="504">
        <v>2798</v>
      </c>
      <c r="B2590" s="139" t="s">
        <v>2418</v>
      </c>
      <c r="C2590" s="501" t="s">
        <v>4156</v>
      </c>
      <c r="D2590" s="502">
        <v>1</v>
      </c>
      <c r="E2590" s="256" t="s">
        <v>76</v>
      </c>
      <c r="F2590" s="503">
        <v>1992</v>
      </c>
      <c r="G2590" s="151"/>
      <c r="H2590" s="152"/>
      <c r="I2590" s="505"/>
      <c r="J2590" s="139"/>
    </row>
    <row r="2591" spans="1:10" ht="13.5" customHeight="1" x14ac:dyDescent="0.2">
      <c r="A2591" s="504">
        <v>2799</v>
      </c>
      <c r="B2591" s="139" t="s">
        <v>2419</v>
      </c>
      <c r="C2591" s="501" t="s">
        <v>4205</v>
      </c>
      <c r="D2591" s="502" t="s">
        <v>20</v>
      </c>
      <c r="E2591" s="256" t="s">
        <v>76</v>
      </c>
      <c r="F2591" s="503">
        <v>1987</v>
      </c>
      <c r="G2591" s="139"/>
      <c r="H2591" s="152"/>
      <c r="I2591" s="505"/>
      <c r="J2591" s="139"/>
    </row>
    <row r="2592" spans="1:10" ht="13.5" customHeight="1" x14ac:dyDescent="0.2">
      <c r="A2592" s="504">
        <v>2800</v>
      </c>
      <c r="B2592" s="139" t="s">
        <v>2420</v>
      </c>
      <c r="C2592" s="501" t="s">
        <v>4205</v>
      </c>
      <c r="D2592" s="502" t="s">
        <v>20</v>
      </c>
      <c r="E2592" s="256" t="s">
        <v>21</v>
      </c>
      <c r="F2592" s="503">
        <v>1958</v>
      </c>
      <c r="G2592" s="139"/>
      <c r="H2592" s="152"/>
      <c r="I2592" s="505"/>
      <c r="J2592" s="139"/>
    </row>
    <row r="2593" spans="1:10" ht="13.5" customHeight="1" x14ac:dyDescent="0.2">
      <c r="A2593" s="504">
        <v>2801</v>
      </c>
      <c r="B2593" s="139" t="s">
        <v>1121</v>
      </c>
      <c r="C2593" s="501" t="s">
        <v>4205</v>
      </c>
      <c r="D2593" s="502" t="s">
        <v>20</v>
      </c>
      <c r="E2593" s="256" t="s">
        <v>76</v>
      </c>
      <c r="F2593" s="503">
        <v>1988</v>
      </c>
      <c r="G2593" s="139"/>
      <c r="H2593" s="152"/>
      <c r="I2593" s="505"/>
      <c r="J2593" s="139"/>
    </row>
    <row r="2594" spans="1:10" ht="13.5" customHeight="1" x14ac:dyDescent="0.2">
      <c r="A2594" s="504">
        <v>2802</v>
      </c>
      <c r="B2594" s="139" t="s">
        <v>2421</v>
      </c>
      <c r="C2594" s="501" t="s">
        <v>4205</v>
      </c>
      <c r="D2594" s="502" t="s">
        <v>20</v>
      </c>
      <c r="E2594" s="256" t="s">
        <v>76</v>
      </c>
      <c r="F2594" s="503">
        <v>1988</v>
      </c>
      <c r="G2594" s="139"/>
      <c r="H2594" s="152"/>
      <c r="I2594" s="505"/>
      <c r="J2594" s="139"/>
    </row>
    <row r="2595" spans="1:10" ht="13.5" customHeight="1" x14ac:dyDescent="0.2">
      <c r="A2595" s="504">
        <v>2803</v>
      </c>
      <c r="B2595" s="139" t="s">
        <v>2422</v>
      </c>
      <c r="C2595" s="501" t="s">
        <v>4205</v>
      </c>
      <c r="D2595" s="502" t="s">
        <v>20</v>
      </c>
      <c r="E2595" s="256" t="s">
        <v>23</v>
      </c>
      <c r="F2595" s="503">
        <v>1973</v>
      </c>
      <c r="G2595" s="139"/>
      <c r="H2595" s="152"/>
      <c r="I2595" s="505"/>
      <c r="J2595" s="139"/>
    </row>
    <row r="2596" spans="1:10" ht="13.5" customHeight="1" x14ac:dyDescent="0.2">
      <c r="A2596" s="504">
        <v>2804</v>
      </c>
      <c r="B2596" s="139" t="s">
        <v>2423</v>
      </c>
      <c r="C2596" s="139" t="s">
        <v>911</v>
      </c>
      <c r="D2596" s="502">
        <v>3</v>
      </c>
      <c r="E2596" s="256" t="s">
        <v>76</v>
      </c>
      <c r="F2596" s="503">
        <v>1988</v>
      </c>
      <c r="G2596" s="139"/>
      <c r="H2596" s="152"/>
      <c r="I2596" s="505">
        <v>1</v>
      </c>
      <c r="J2596" s="139"/>
    </row>
    <row r="2597" spans="1:10" ht="13.5" customHeight="1" x14ac:dyDescent="0.2">
      <c r="A2597" s="504">
        <v>2805</v>
      </c>
      <c r="B2597" s="139" t="s">
        <v>2424</v>
      </c>
      <c r="C2597" s="501" t="s">
        <v>4205</v>
      </c>
      <c r="D2597" s="502" t="s">
        <v>20</v>
      </c>
      <c r="E2597" s="256" t="s">
        <v>76</v>
      </c>
      <c r="F2597" s="503">
        <v>1988</v>
      </c>
      <c r="G2597" s="139"/>
      <c r="H2597" s="152"/>
      <c r="I2597" s="505"/>
      <c r="J2597" s="139"/>
    </row>
    <row r="2598" spans="1:10" ht="13.5" customHeight="1" x14ac:dyDescent="0.2">
      <c r="A2598" s="504">
        <v>2806</v>
      </c>
      <c r="B2598" s="139" t="s">
        <v>2425</v>
      </c>
      <c r="C2598" s="501" t="s">
        <v>4205</v>
      </c>
      <c r="D2598" s="502" t="s">
        <v>20</v>
      </c>
      <c r="E2598" s="256" t="s">
        <v>76</v>
      </c>
      <c r="F2598" s="503">
        <v>1989</v>
      </c>
      <c r="G2598" s="139"/>
      <c r="H2598" s="152"/>
      <c r="I2598" s="505"/>
      <c r="J2598" s="139"/>
    </row>
    <row r="2599" spans="1:10" ht="13.5" customHeight="1" x14ac:dyDescent="0.2">
      <c r="A2599" s="504">
        <v>2807</v>
      </c>
      <c r="B2599" s="139" t="s">
        <v>2426</v>
      </c>
      <c r="C2599" s="501" t="s">
        <v>4205</v>
      </c>
      <c r="D2599" s="502" t="s">
        <v>20</v>
      </c>
      <c r="E2599" s="256" t="s">
        <v>76</v>
      </c>
      <c r="F2599" s="503">
        <v>1987</v>
      </c>
      <c r="G2599" s="139"/>
      <c r="H2599" s="152"/>
      <c r="I2599" s="505"/>
      <c r="J2599" s="139"/>
    </row>
    <row r="2600" spans="1:10" ht="13.5" customHeight="1" x14ac:dyDescent="0.2">
      <c r="A2600" s="504">
        <v>2808</v>
      </c>
      <c r="B2600" s="139" t="s">
        <v>2427</v>
      </c>
      <c r="C2600" s="139" t="s">
        <v>3595</v>
      </c>
      <c r="D2600" s="502" t="s">
        <v>20</v>
      </c>
      <c r="E2600" s="256" t="s">
        <v>76</v>
      </c>
      <c r="F2600" s="503">
        <v>1987</v>
      </c>
      <c r="G2600" s="139"/>
      <c r="H2600" s="152"/>
      <c r="I2600" s="505">
        <v>1</v>
      </c>
      <c r="J2600" s="139"/>
    </row>
    <row r="2601" spans="1:10" ht="13.5" customHeight="1" x14ac:dyDescent="0.2">
      <c r="A2601" s="504">
        <v>2809</v>
      </c>
      <c r="B2601" s="139" t="s">
        <v>2428</v>
      </c>
      <c r="C2601" s="501" t="s">
        <v>4205</v>
      </c>
      <c r="D2601" s="502" t="s">
        <v>20</v>
      </c>
      <c r="E2601" s="256" t="s">
        <v>23</v>
      </c>
      <c r="F2601" s="503">
        <v>1967</v>
      </c>
      <c r="G2601" s="139"/>
      <c r="H2601" s="152"/>
      <c r="I2601" s="505"/>
      <c r="J2601" s="139"/>
    </row>
    <row r="2602" spans="1:10" ht="13.5" customHeight="1" x14ac:dyDescent="0.2">
      <c r="A2602" s="504">
        <v>2810</v>
      </c>
      <c r="B2602" s="139" t="s">
        <v>2429</v>
      </c>
      <c r="C2602" s="501" t="s">
        <v>4205</v>
      </c>
      <c r="D2602" s="502" t="s">
        <v>20</v>
      </c>
      <c r="E2602" s="256" t="s">
        <v>23</v>
      </c>
      <c r="F2602" s="503">
        <v>1971</v>
      </c>
      <c r="G2602" s="139"/>
      <c r="H2602" s="152"/>
      <c r="I2602" s="505"/>
      <c r="J2602" s="139"/>
    </row>
    <row r="2603" spans="1:10" ht="13.5" customHeight="1" x14ac:dyDescent="0.2">
      <c r="A2603" s="504">
        <v>2811</v>
      </c>
      <c r="B2603" s="139" t="s">
        <v>2430</v>
      </c>
      <c r="C2603" s="501" t="s">
        <v>4205</v>
      </c>
      <c r="D2603" s="502" t="s">
        <v>20</v>
      </c>
      <c r="E2603" s="256" t="s">
        <v>76</v>
      </c>
      <c r="F2603" s="503">
        <v>1985</v>
      </c>
      <c r="G2603" s="139"/>
      <c r="H2603" s="152"/>
      <c r="I2603" s="505"/>
      <c r="J2603" s="139"/>
    </row>
    <row r="2604" spans="1:10" ht="13.5" customHeight="1" x14ac:dyDescent="0.2">
      <c r="A2604" s="504">
        <v>2812</v>
      </c>
      <c r="B2604" s="139" t="s">
        <v>2431</v>
      </c>
      <c r="C2604" s="501" t="s">
        <v>4205</v>
      </c>
      <c r="D2604" s="502" t="s">
        <v>20</v>
      </c>
      <c r="E2604" s="256" t="s">
        <v>76</v>
      </c>
      <c r="F2604" s="503">
        <v>1982</v>
      </c>
      <c r="G2604" s="139"/>
      <c r="H2604" s="152"/>
      <c r="I2604" s="505"/>
      <c r="J2604" s="139"/>
    </row>
    <row r="2605" spans="1:10" ht="13.5" customHeight="1" x14ac:dyDescent="0.2">
      <c r="A2605" s="504">
        <v>2813</v>
      </c>
      <c r="B2605" s="139" t="s">
        <v>3930</v>
      </c>
      <c r="C2605" s="501" t="s">
        <v>4205</v>
      </c>
      <c r="D2605" s="502" t="s">
        <v>20</v>
      </c>
      <c r="E2605" s="256" t="s">
        <v>76</v>
      </c>
      <c r="F2605" s="503">
        <v>1984</v>
      </c>
      <c r="G2605" s="139"/>
      <c r="H2605" s="152"/>
      <c r="I2605" s="505"/>
      <c r="J2605" s="139"/>
    </row>
    <row r="2606" spans="1:10" ht="13.5" customHeight="1" x14ac:dyDescent="0.2">
      <c r="A2606" s="504">
        <v>2814</v>
      </c>
      <c r="B2606" s="139" t="s">
        <v>2432</v>
      </c>
      <c r="C2606" s="501" t="s">
        <v>4205</v>
      </c>
      <c r="D2606" s="502" t="s">
        <v>20</v>
      </c>
      <c r="E2606" s="256" t="s">
        <v>23</v>
      </c>
      <c r="F2606" s="503">
        <v>1970</v>
      </c>
      <c r="G2606" s="139"/>
      <c r="H2606" s="152"/>
      <c r="I2606" s="505"/>
      <c r="J2606" s="139"/>
    </row>
    <row r="2607" spans="1:10" ht="13.5" customHeight="1" x14ac:dyDescent="0.2">
      <c r="A2607" s="504">
        <v>2815</v>
      </c>
      <c r="B2607" s="139" t="s">
        <v>2433</v>
      </c>
      <c r="C2607" s="501" t="s">
        <v>4205</v>
      </c>
      <c r="D2607" s="502" t="s">
        <v>20</v>
      </c>
      <c r="E2607" s="256" t="s">
        <v>76</v>
      </c>
      <c r="F2607" s="503">
        <v>1989</v>
      </c>
      <c r="G2607" s="139"/>
      <c r="H2607" s="152"/>
      <c r="I2607" s="505"/>
      <c r="J2607" s="139"/>
    </row>
    <row r="2608" spans="1:10" ht="13.5" customHeight="1" x14ac:dyDescent="0.2">
      <c r="A2608" s="504">
        <v>2816</v>
      </c>
      <c r="B2608" s="139" t="s">
        <v>2434</v>
      </c>
      <c r="C2608" s="501" t="s">
        <v>4205</v>
      </c>
      <c r="D2608" s="502" t="s">
        <v>20</v>
      </c>
      <c r="E2608" s="256" t="s">
        <v>76</v>
      </c>
      <c r="F2608" s="503">
        <v>1989</v>
      </c>
      <c r="G2608" s="139"/>
      <c r="H2608" s="152"/>
      <c r="I2608" s="505"/>
      <c r="J2608" s="139"/>
    </row>
    <row r="2609" spans="1:10" ht="13.5" customHeight="1" x14ac:dyDescent="0.2">
      <c r="A2609" s="504">
        <v>2817</v>
      </c>
      <c r="B2609" s="139" t="s">
        <v>2435</v>
      </c>
      <c r="C2609" s="139" t="s">
        <v>4165</v>
      </c>
      <c r="D2609" s="502">
        <v>1</v>
      </c>
      <c r="E2609" s="256" t="s">
        <v>21</v>
      </c>
      <c r="F2609" s="503">
        <v>1962</v>
      </c>
      <c r="G2609" s="139"/>
      <c r="H2609" s="152"/>
      <c r="I2609" s="505">
        <v>1</v>
      </c>
      <c r="J2609" s="139"/>
    </row>
    <row r="2610" spans="1:10" ht="13.5" customHeight="1" x14ac:dyDescent="0.2">
      <c r="A2610" s="504">
        <v>2818</v>
      </c>
      <c r="B2610" s="139" t="s">
        <v>2436</v>
      </c>
      <c r="C2610" s="139" t="s">
        <v>3595</v>
      </c>
      <c r="D2610" s="502" t="s">
        <v>20</v>
      </c>
      <c r="E2610" s="256" t="s">
        <v>76</v>
      </c>
      <c r="F2610" s="503">
        <v>1991</v>
      </c>
      <c r="G2610" s="139"/>
      <c r="H2610" s="152"/>
      <c r="I2610" s="505">
        <v>1</v>
      </c>
      <c r="J2610" s="139"/>
    </row>
    <row r="2611" spans="1:10" ht="13.5" customHeight="1" x14ac:dyDescent="0.2">
      <c r="A2611" s="504">
        <v>2819</v>
      </c>
      <c r="B2611" s="139" t="s">
        <v>2437</v>
      </c>
      <c r="C2611" s="139" t="s">
        <v>284</v>
      </c>
      <c r="D2611" s="502">
        <v>2</v>
      </c>
      <c r="E2611" s="256" t="s">
        <v>76</v>
      </c>
      <c r="F2611" s="503">
        <v>1989</v>
      </c>
      <c r="G2611" s="139"/>
      <c r="H2611" s="152"/>
      <c r="I2611" s="505">
        <v>1</v>
      </c>
      <c r="J2611" s="139"/>
    </row>
    <row r="2612" spans="1:10" ht="13.5" customHeight="1" x14ac:dyDescent="0.2">
      <c r="A2612" s="504">
        <v>2820</v>
      </c>
      <c r="B2612" s="139" t="s">
        <v>2438</v>
      </c>
      <c r="C2612" s="501" t="s">
        <v>4205</v>
      </c>
      <c r="D2612" s="502" t="s">
        <v>20</v>
      </c>
      <c r="E2612" s="256" t="s">
        <v>76</v>
      </c>
      <c r="F2612" s="503">
        <v>1989</v>
      </c>
      <c r="G2612" s="139"/>
      <c r="H2612" s="152"/>
      <c r="I2612" s="505"/>
      <c r="J2612" s="139"/>
    </row>
    <row r="2613" spans="1:10" ht="13.5" customHeight="1" x14ac:dyDescent="0.2">
      <c r="A2613" s="504">
        <v>2821</v>
      </c>
      <c r="B2613" s="139" t="s">
        <v>2439</v>
      </c>
      <c r="C2613" s="501" t="s">
        <v>4205</v>
      </c>
      <c r="D2613" s="502" t="s">
        <v>20</v>
      </c>
      <c r="E2613" s="256" t="s">
        <v>23</v>
      </c>
      <c r="F2613" s="503">
        <v>1971</v>
      </c>
      <c r="G2613" s="139"/>
      <c r="H2613" s="152"/>
      <c r="I2613" s="505"/>
      <c r="J2613" s="139"/>
    </row>
    <row r="2614" spans="1:10" ht="13.5" customHeight="1" x14ac:dyDescent="0.2">
      <c r="A2614" s="504">
        <v>2822</v>
      </c>
      <c r="B2614" s="139" t="s">
        <v>2440</v>
      </c>
      <c r="C2614" s="501" t="s">
        <v>4205</v>
      </c>
      <c r="D2614" s="502" t="s">
        <v>20</v>
      </c>
      <c r="E2614" s="256" t="s">
        <v>33</v>
      </c>
      <c r="F2614" s="503">
        <v>1974</v>
      </c>
      <c r="G2614" s="139"/>
      <c r="H2614" s="152"/>
      <c r="I2614" s="505"/>
      <c r="J2614" s="139"/>
    </row>
    <row r="2615" spans="1:10" ht="13.5" customHeight="1" x14ac:dyDescent="0.2">
      <c r="A2615" s="504">
        <v>2823</v>
      </c>
      <c r="B2615" s="139" t="s">
        <v>2441</v>
      </c>
      <c r="C2615" s="152" t="s">
        <v>419</v>
      </c>
      <c r="D2615" s="502">
        <v>4</v>
      </c>
      <c r="E2615" s="256" t="s">
        <v>76</v>
      </c>
      <c r="F2615" s="503">
        <v>1989</v>
      </c>
      <c r="G2615" s="139" t="s">
        <v>911</v>
      </c>
      <c r="H2615" s="498">
        <v>44408</v>
      </c>
      <c r="I2615" s="505">
        <v>1</v>
      </c>
      <c r="J2615" s="139"/>
    </row>
    <row r="2616" spans="1:10" ht="13.5" customHeight="1" x14ac:dyDescent="0.2">
      <c r="A2616" s="504">
        <v>2824</v>
      </c>
      <c r="B2616" s="139" t="s">
        <v>2442</v>
      </c>
      <c r="C2616" s="139" t="s">
        <v>419</v>
      </c>
      <c r="D2616" s="502" t="s">
        <v>20</v>
      </c>
      <c r="E2616" s="256" t="s">
        <v>76</v>
      </c>
      <c r="F2616" s="503">
        <v>1991</v>
      </c>
      <c r="G2616" s="139"/>
      <c r="H2616" s="152"/>
      <c r="I2616" s="505">
        <v>1</v>
      </c>
      <c r="J2616" s="139"/>
    </row>
    <row r="2617" spans="1:10" ht="13.5" customHeight="1" x14ac:dyDescent="0.2">
      <c r="A2617" s="504">
        <v>2825</v>
      </c>
      <c r="B2617" s="139" t="s">
        <v>2443</v>
      </c>
      <c r="C2617" s="501" t="s">
        <v>4205</v>
      </c>
      <c r="D2617" s="502" t="s">
        <v>20</v>
      </c>
      <c r="E2617" s="256" t="s">
        <v>76</v>
      </c>
      <c r="F2617" s="503">
        <v>1988</v>
      </c>
      <c r="G2617" s="139"/>
      <c r="H2617" s="152"/>
      <c r="I2617" s="505"/>
      <c r="J2617" s="139"/>
    </row>
    <row r="2618" spans="1:10" ht="13.5" customHeight="1" x14ac:dyDescent="0.2">
      <c r="A2618" s="504">
        <v>2826</v>
      </c>
      <c r="B2618" s="139" t="s">
        <v>2444</v>
      </c>
      <c r="C2618" s="501" t="s">
        <v>4205</v>
      </c>
      <c r="D2618" s="502" t="s">
        <v>20</v>
      </c>
      <c r="E2618" s="256" t="s">
        <v>76</v>
      </c>
      <c r="F2618" s="503">
        <v>1978</v>
      </c>
      <c r="G2618" s="139"/>
      <c r="H2618" s="152"/>
      <c r="I2618" s="505"/>
      <c r="J2618" s="139"/>
    </row>
    <row r="2619" spans="1:10" ht="13.5" customHeight="1" x14ac:dyDescent="0.2">
      <c r="A2619" s="504">
        <v>2827</v>
      </c>
      <c r="B2619" s="139" t="s">
        <v>3781</v>
      </c>
      <c r="C2619" s="501" t="s">
        <v>4205</v>
      </c>
      <c r="D2619" s="502" t="s">
        <v>20</v>
      </c>
      <c r="E2619" s="256" t="s">
        <v>23</v>
      </c>
      <c r="F2619" s="503">
        <v>1969</v>
      </c>
      <c r="G2619" s="139"/>
      <c r="H2619" s="152"/>
      <c r="I2619" s="505"/>
      <c r="J2619" s="139"/>
    </row>
    <row r="2620" spans="1:10" ht="13.5" customHeight="1" x14ac:dyDescent="0.2">
      <c r="A2620" s="504">
        <v>2828</v>
      </c>
      <c r="B2620" s="139" t="s">
        <v>2445</v>
      </c>
      <c r="C2620" s="501" t="s">
        <v>4205</v>
      </c>
      <c r="D2620" s="502" t="s">
        <v>20</v>
      </c>
      <c r="E2620" s="256" t="s">
        <v>76</v>
      </c>
      <c r="F2620" s="503">
        <v>1977</v>
      </c>
      <c r="G2620" s="139"/>
      <c r="H2620" s="152"/>
      <c r="I2620" s="505"/>
      <c r="J2620" s="139"/>
    </row>
    <row r="2621" spans="1:10" ht="13.5" customHeight="1" x14ac:dyDescent="0.2">
      <c r="A2621" s="504">
        <v>2829</v>
      </c>
      <c r="B2621" s="139" t="s">
        <v>2446</v>
      </c>
      <c r="C2621" s="501" t="s">
        <v>4205</v>
      </c>
      <c r="D2621" s="502" t="s">
        <v>20</v>
      </c>
      <c r="E2621" s="256" t="s">
        <v>76</v>
      </c>
      <c r="F2621" s="503">
        <v>1983</v>
      </c>
      <c r="G2621" s="139"/>
      <c r="H2621" s="152"/>
      <c r="I2621" s="505"/>
      <c r="J2621" s="139"/>
    </row>
    <row r="2622" spans="1:10" ht="13.5" customHeight="1" x14ac:dyDescent="0.2">
      <c r="A2622" s="504">
        <v>2830</v>
      </c>
      <c r="B2622" s="139" t="s">
        <v>2447</v>
      </c>
      <c r="C2622" s="501" t="s">
        <v>4205</v>
      </c>
      <c r="D2622" s="502" t="s">
        <v>20</v>
      </c>
      <c r="E2622" s="256" t="s">
        <v>23</v>
      </c>
      <c r="F2622" s="503">
        <v>1971</v>
      </c>
      <c r="G2622" s="139"/>
      <c r="H2622" s="152"/>
      <c r="I2622" s="505"/>
      <c r="J2622" s="139"/>
    </row>
    <row r="2623" spans="1:10" ht="13.5" customHeight="1" x14ac:dyDescent="0.2">
      <c r="A2623" s="504">
        <v>2831</v>
      </c>
      <c r="B2623" s="139" t="s">
        <v>2448</v>
      </c>
      <c r="C2623" s="501" t="s">
        <v>4205</v>
      </c>
      <c r="D2623" s="502" t="s">
        <v>20</v>
      </c>
      <c r="E2623" s="256" t="s">
        <v>23</v>
      </c>
      <c r="F2623" s="503">
        <v>1972</v>
      </c>
      <c r="G2623" s="139"/>
      <c r="H2623" s="152"/>
      <c r="I2623" s="505"/>
      <c r="J2623" s="139"/>
    </row>
    <row r="2624" spans="1:10" ht="13.5" customHeight="1" x14ac:dyDescent="0.2">
      <c r="A2624" s="504">
        <v>2832</v>
      </c>
      <c r="B2624" s="139" t="s">
        <v>3224</v>
      </c>
      <c r="C2624" s="139" t="s">
        <v>4085</v>
      </c>
      <c r="D2624" s="502">
        <v>5</v>
      </c>
      <c r="E2624" s="256" t="s">
        <v>21</v>
      </c>
      <c r="F2624" s="503">
        <v>1956</v>
      </c>
      <c r="G2624" s="139"/>
      <c r="H2624" s="152"/>
      <c r="I2624" s="505">
        <v>1</v>
      </c>
      <c r="J2624" s="139"/>
    </row>
    <row r="2625" spans="1:10" ht="13.5" customHeight="1" x14ac:dyDescent="0.2">
      <c r="A2625" s="504">
        <v>2833</v>
      </c>
      <c r="B2625" s="139" t="s">
        <v>2449</v>
      </c>
      <c r="C2625" s="501" t="s">
        <v>4205</v>
      </c>
      <c r="D2625" s="502" t="s">
        <v>20</v>
      </c>
      <c r="E2625" s="256" t="s">
        <v>76</v>
      </c>
      <c r="F2625" s="503">
        <v>1988</v>
      </c>
      <c r="G2625" s="139"/>
      <c r="H2625" s="152"/>
      <c r="I2625" s="505"/>
      <c r="J2625" s="139"/>
    </row>
    <row r="2626" spans="1:10" ht="13.5" customHeight="1" x14ac:dyDescent="0.2">
      <c r="A2626" s="504">
        <v>2834</v>
      </c>
      <c r="B2626" s="139" t="s">
        <v>2450</v>
      </c>
      <c r="C2626" s="501" t="s">
        <v>4205</v>
      </c>
      <c r="D2626" s="502" t="s">
        <v>20</v>
      </c>
      <c r="E2626" s="256" t="s">
        <v>394</v>
      </c>
      <c r="F2626" s="503">
        <v>1990</v>
      </c>
      <c r="G2626" s="139"/>
      <c r="H2626" s="152"/>
      <c r="I2626" s="505"/>
      <c r="J2626" s="139"/>
    </row>
    <row r="2627" spans="1:10" ht="13.5" customHeight="1" x14ac:dyDescent="0.2">
      <c r="A2627" s="504">
        <v>2835</v>
      </c>
      <c r="B2627" s="139" t="s">
        <v>3782</v>
      </c>
      <c r="C2627" s="501" t="s">
        <v>4205</v>
      </c>
      <c r="D2627" s="502" t="s">
        <v>20</v>
      </c>
      <c r="E2627" s="256" t="s">
        <v>76</v>
      </c>
      <c r="F2627" s="503">
        <v>1989</v>
      </c>
      <c r="G2627" s="139"/>
      <c r="H2627" s="152"/>
      <c r="I2627" s="505"/>
      <c r="J2627" s="139"/>
    </row>
    <row r="2628" spans="1:10" ht="13.5" customHeight="1" x14ac:dyDescent="0.2">
      <c r="A2628" s="504">
        <v>2836</v>
      </c>
      <c r="B2628" s="139" t="s">
        <v>2451</v>
      </c>
      <c r="C2628" s="501" t="s">
        <v>4205</v>
      </c>
      <c r="D2628" s="502" t="s">
        <v>20</v>
      </c>
      <c r="E2628" s="256" t="s">
        <v>76</v>
      </c>
      <c r="F2628" s="503">
        <v>1987</v>
      </c>
      <c r="G2628" s="139"/>
      <c r="H2628" s="152"/>
      <c r="I2628" s="505"/>
      <c r="J2628" s="139"/>
    </row>
    <row r="2629" spans="1:10" ht="13.5" customHeight="1" x14ac:dyDescent="0.2">
      <c r="A2629" s="504">
        <v>2837</v>
      </c>
      <c r="B2629" s="139" t="s">
        <v>2452</v>
      </c>
      <c r="C2629" s="501" t="s">
        <v>4205</v>
      </c>
      <c r="D2629" s="502" t="s">
        <v>20</v>
      </c>
      <c r="E2629" s="256" t="s">
        <v>4234</v>
      </c>
      <c r="F2629" s="503">
        <v>1951</v>
      </c>
      <c r="G2629" s="139"/>
      <c r="H2629" s="152"/>
      <c r="I2629" s="505"/>
      <c r="J2629" s="139"/>
    </row>
    <row r="2630" spans="1:10" ht="13.5" customHeight="1" x14ac:dyDescent="0.2">
      <c r="A2630" s="504">
        <v>2838</v>
      </c>
      <c r="B2630" s="139" t="s">
        <v>2453</v>
      </c>
      <c r="C2630" s="139" t="s">
        <v>413</v>
      </c>
      <c r="D2630" s="502" t="s">
        <v>20</v>
      </c>
      <c r="E2630" s="256" t="s">
        <v>76</v>
      </c>
      <c r="F2630" s="503">
        <v>1989</v>
      </c>
      <c r="G2630" s="139"/>
      <c r="H2630" s="152"/>
      <c r="I2630" s="505">
        <v>1</v>
      </c>
      <c r="J2630" s="139"/>
    </row>
    <row r="2631" spans="1:10" ht="13.5" customHeight="1" x14ac:dyDescent="0.2">
      <c r="A2631" s="504">
        <v>2839</v>
      </c>
      <c r="B2631" s="139" t="s">
        <v>2454</v>
      </c>
      <c r="C2631" s="139" t="s">
        <v>413</v>
      </c>
      <c r="D2631" s="502" t="s">
        <v>20</v>
      </c>
      <c r="E2631" s="256" t="s">
        <v>76</v>
      </c>
      <c r="F2631" s="503">
        <v>1990</v>
      </c>
      <c r="G2631" s="139"/>
      <c r="H2631" s="152"/>
      <c r="I2631" s="505">
        <v>1</v>
      </c>
      <c r="J2631" s="139"/>
    </row>
    <row r="2632" spans="1:10" ht="13.5" customHeight="1" x14ac:dyDescent="0.2">
      <c r="A2632" s="504">
        <v>2840</v>
      </c>
      <c r="B2632" s="139" t="s">
        <v>2455</v>
      </c>
      <c r="C2632" s="139" t="s">
        <v>413</v>
      </c>
      <c r="D2632" s="502" t="s">
        <v>20</v>
      </c>
      <c r="E2632" s="256" t="s">
        <v>21</v>
      </c>
      <c r="F2632" s="503">
        <v>1956</v>
      </c>
      <c r="G2632" s="139"/>
      <c r="H2632" s="152"/>
      <c r="I2632" s="505">
        <v>1</v>
      </c>
      <c r="J2632" s="139"/>
    </row>
    <row r="2633" spans="1:10" ht="13.5" customHeight="1" x14ac:dyDescent="0.2">
      <c r="A2633" s="504">
        <v>2841</v>
      </c>
      <c r="B2633" s="139" t="s">
        <v>2456</v>
      </c>
      <c r="C2633" s="139" t="s">
        <v>413</v>
      </c>
      <c r="D2633" s="502" t="s">
        <v>20</v>
      </c>
      <c r="E2633" s="256" t="s">
        <v>76</v>
      </c>
      <c r="F2633" s="503">
        <v>1991</v>
      </c>
      <c r="G2633" s="139"/>
      <c r="H2633" s="152"/>
      <c r="I2633" s="505">
        <v>1</v>
      </c>
      <c r="J2633" s="139"/>
    </row>
    <row r="2634" spans="1:10" ht="13.5" customHeight="1" x14ac:dyDescent="0.2">
      <c r="A2634" s="504">
        <v>2843</v>
      </c>
      <c r="B2634" s="139" t="s">
        <v>2457</v>
      </c>
      <c r="C2634" s="139" t="s">
        <v>413</v>
      </c>
      <c r="D2634" s="502" t="s">
        <v>20</v>
      </c>
      <c r="E2634" s="256" t="s">
        <v>76</v>
      </c>
      <c r="F2634" s="503">
        <v>1991</v>
      </c>
      <c r="G2634" s="139"/>
      <c r="H2634" s="152"/>
      <c r="I2634" s="505">
        <v>1</v>
      </c>
      <c r="J2634" s="139"/>
    </row>
    <row r="2635" spans="1:10" ht="13.5" customHeight="1" x14ac:dyDescent="0.2">
      <c r="A2635" s="504">
        <v>2844</v>
      </c>
      <c r="B2635" s="139" t="s">
        <v>2458</v>
      </c>
      <c r="C2635" s="139" t="s">
        <v>284</v>
      </c>
      <c r="D2635" s="502">
        <v>5</v>
      </c>
      <c r="E2635" s="256" t="s">
        <v>76</v>
      </c>
      <c r="F2635" s="503">
        <v>1989</v>
      </c>
      <c r="G2635" s="139"/>
      <c r="H2635" s="498"/>
      <c r="I2635" s="505">
        <v>1</v>
      </c>
      <c r="J2635" s="139"/>
    </row>
    <row r="2636" spans="1:10" ht="13.5" customHeight="1" x14ac:dyDescent="0.2">
      <c r="A2636" s="504">
        <v>2845</v>
      </c>
      <c r="B2636" s="139" t="s">
        <v>2459</v>
      </c>
      <c r="C2636" s="501" t="s">
        <v>4205</v>
      </c>
      <c r="D2636" s="502" t="s">
        <v>20</v>
      </c>
      <c r="E2636" s="256" t="s">
        <v>76</v>
      </c>
      <c r="F2636" s="503">
        <v>1992</v>
      </c>
      <c r="G2636" s="139"/>
      <c r="H2636" s="152"/>
      <c r="I2636" s="505"/>
      <c r="J2636" s="139"/>
    </row>
    <row r="2637" spans="1:10" ht="13.5" customHeight="1" x14ac:dyDescent="0.2">
      <c r="A2637" s="504">
        <v>2846</v>
      </c>
      <c r="B2637" s="139" t="s">
        <v>2460</v>
      </c>
      <c r="C2637" s="139" t="s">
        <v>107</v>
      </c>
      <c r="D2637" s="502" t="s">
        <v>20</v>
      </c>
      <c r="E2637" s="256" t="s">
        <v>21</v>
      </c>
      <c r="F2637" s="503">
        <v>1952</v>
      </c>
      <c r="G2637" s="139"/>
      <c r="H2637" s="152"/>
      <c r="I2637" s="505"/>
      <c r="J2637" s="139"/>
    </row>
    <row r="2638" spans="1:10" ht="13.5" customHeight="1" x14ac:dyDescent="0.2">
      <c r="A2638" s="504">
        <v>2847</v>
      </c>
      <c r="B2638" s="139" t="s">
        <v>2461</v>
      </c>
      <c r="C2638" s="139" t="s">
        <v>107</v>
      </c>
      <c r="D2638" s="502" t="s">
        <v>20</v>
      </c>
      <c r="E2638" s="256" t="s">
        <v>76</v>
      </c>
      <c r="F2638" s="503">
        <v>1983</v>
      </c>
      <c r="G2638" s="139"/>
      <c r="H2638" s="152"/>
      <c r="I2638" s="505"/>
      <c r="J2638" s="139"/>
    </row>
    <row r="2639" spans="1:10" ht="13.5" customHeight="1" x14ac:dyDescent="0.2">
      <c r="A2639" s="504">
        <v>2848</v>
      </c>
      <c r="B2639" s="139" t="s">
        <v>2462</v>
      </c>
      <c r="C2639" s="139" t="s">
        <v>413</v>
      </c>
      <c r="D2639" s="502" t="s">
        <v>20</v>
      </c>
      <c r="E2639" s="256" t="s">
        <v>21</v>
      </c>
      <c r="F2639" s="503">
        <v>1961</v>
      </c>
      <c r="G2639" s="139"/>
      <c r="H2639" s="152"/>
      <c r="I2639" s="505">
        <v>1</v>
      </c>
      <c r="J2639" s="139"/>
    </row>
    <row r="2640" spans="1:10" ht="13.5" customHeight="1" x14ac:dyDescent="0.2">
      <c r="A2640" s="504">
        <v>2849</v>
      </c>
      <c r="B2640" s="139" t="s">
        <v>2463</v>
      </c>
      <c r="C2640" s="139" t="s">
        <v>413</v>
      </c>
      <c r="D2640" s="502" t="s">
        <v>20</v>
      </c>
      <c r="E2640" s="256" t="s">
        <v>4234</v>
      </c>
      <c r="F2640" s="503">
        <v>1957</v>
      </c>
      <c r="G2640" s="139"/>
      <c r="H2640" s="152"/>
      <c r="I2640" s="505">
        <v>1</v>
      </c>
      <c r="J2640" s="139"/>
    </row>
    <row r="2641" spans="1:10" ht="13.5" customHeight="1" x14ac:dyDescent="0.2">
      <c r="A2641" s="504">
        <v>2850</v>
      </c>
      <c r="B2641" s="139" t="s">
        <v>2464</v>
      </c>
      <c r="C2641" s="139" t="s">
        <v>413</v>
      </c>
      <c r="D2641" s="502" t="s">
        <v>20</v>
      </c>
      <c r="E2641" s="256" t="s">
        <v>33</v>
      </c>
      <c r="F2641" s="503">
        <v>1964</v>
      </c>
      <c r="G2641" s="139"/>
      <c r="H2641" s="152"/>
      <c r="I2641" s="505"/>
      <c r="J2641" s="139"/>
    </row>
    <row r="2642" spans="1:10" ht="13.5" customHeight="1" x14ac:dyDescent="0.2">
      <c r="A2642" s="504">
        <v>2851</v>
      </c>
      <c r="B2642" s="139" t="s">
        <v>2465</v>
      </c>
      <c r="C2642" s="139" t="s">
        <v>413</v>
      </c>
      <c r="D2642" s="502" t="s">
        <v>20</v>
      </c>
      <c r="E2642" s="256" t="s">
        <v>33</v>
      </c>
      <c r="F2642" s="503">
        <v>1965</v>
      </c>
      <c r="G2642" s="139"/>
      <c r="H2642" s="152"/>
      <c r="I2642" s="505"/>
      <c r="J2642" s="139"/>
    </row>
    <row r="2643" spans="1:10" ht="13.5" customHeight="1" x14ac:dyDescent="0.2">
      <c r="A2643" s="504">
        <v>2852</v>
      </c>
      <c r="B2643" s="139" t="s">
        <v>2466</v>
      </c>
      <c r="C2643" s="139" t="s">
        <v>413</v>
      </c>
      <c r="D2643" s="502" t="s">
        <v>20</v>
      </c>
      <c r="E2643" s="256" t="s">
        <v>4234</v>
      </c>
      <c r="F2643" s="503">
        <v>1960</v>
      </c>
      <c r="G2643" s="139"/>
      <c r="H2643" s="152"/>
      <c r="I2643" s="505"/>
      <c r="J2643" s="139"/>
    </row>
    <row r="2644" spans="1:10" ht="13.5" customHeight="1" x14ac:dyDescent="0.2">
      <c r="A2644" s="504">
        <v>2853</v>
      </c>
      <c r="B2644" s="139" t="s">
        <v>2467</v>
      </c>
      <c r="C2644" s="139" t="s">
        <v>413</v>
      </c>
      <c r="D2644" s="502" t="s">
        <v>20</v>
      </c>
      <c r="E2644" s="256" t="s">
        <v>394</v>
      </c>
      <c r="F2644" s="503">
        <v>1989</v>
      </c>
      <c r="G2644" s="139"/>
      <c r="H2644" s="152"/>
      <c r="I2644" s="505">
        <v>1</v>
      </c>
      <c r="J2644" s="139"/>
    </row>
    <row r="2645" spans="1:10" ht="13.5" customHeight="1" x14ac:dyDescent="0.2">
      <c r="A2645" s="504">
        <v>2854</v>
      </c>
      <c r="B2645" s="139" t="s">
        <v>3931</v>
      </c>
      <c r="C2645" s="139" t="s">
        <v>413</v>
      </c>
      <c r="D2645" s="502" t="s">
        <v>20</v>
      </c>
      <c r="E2645" s="256" t="s">
        <v>33</v>
      </c>
      <c r="F2645" s="503">
        <v>1965</v>
      </c>
      <c r="G2645" s="139"/>
      <c r="H2645" s="152"/>
      <c r="I2645" s="505">
        <v>1</v>
      </c>
      <c r="J2645" s="139"/>
    </row>
    <row r="2646" spans="1:10" ht="13.5" customHeight="1" x14ac:dyDescent="0.2">
      <c r="A2646" s="504">
        <v>2855</v>
      </c>
      <c r="B2646" s="139" t="s">
        <v>2468</v>
      </c>
      <c r="C2646" s="139" t="s">
        <v>413</v>
      </c>
      <c r="D2646" s="502" t="s">
        <v>20</v>
      </c>
      <c r="E2646" s="256" t="s">
        <v>76</v>
      </c>
      <c r="F2646" s="503">
        <v>1976</v>
      </c>
      <c r="G2646" s="139"/>
      <c r="H2646" s="152"/>
      <c r="I2646" s="505">
        <v>1</v>
      </c>
      <c r="J2646" s="139"/>
    </row>
    <row r="2647" spans="1:10" ht="13.5" customHeight="1" x14ac:dyDescent="0.2">
      <c r="A2647" s="504">
        <v>2856</v>
      </c>
      <c r="B2647" s="139" t="s">
        <v>2469</v>
      </c>
      <c r="C2647" s="501" t="s">
        <v>4205</v>
      </c>
      <c r="D2647" s="502" t="s">
        <v>20</v>
      </c>
      <c r="E2647" s="256" t="s">
        <v>76</v>
      </c>
      <c r="F2647" s="503">
        <v>1991</v>
      </c>
      <c r="G2647" s="139"/>
      <c r="H2647" s="152"/>
      <c r="I2647" s="505"/>
      <c r="J2647" s="139"/>
    </row>
    <row r="2648" spans="1:10" ht="13.5" customHeight="1" x14ac:dyDescent="0.2">
      <c r="A2648" s="504">
        <v>2857</v>
      </c>
      <c r="B2648" s="139" t="s">
        <v>2470</v>
      </c>
      <c r="C2648" s="139" t="s">
        <v>284</v>
      </c>
      <c r="D2648" s="502" t="s">
        <v>76</v>
      </c>
      <c r="E2648" s="256" t="s">
        <v>76</v>
      </c>
      <c r="F2648" s="503">
        <v>1998</v>
      </c>
      <c r="G2648" s="139"/>
      <c r="H2648" s="152"/>
      <c r="I2648" s="505">
        <v>1</v>
      </c>
      <c r="J2648" s="139"/>
    </row>
    <row r="2649" spans="1:10" ht="13.5" customHeight="1" x14ac:dyDescent="0.2">
      <c r="A2649" s="504">
        <v>2858</v>
      </c>
      <c r="B2649" s="139" t="s">
        <v>2471</v>
      </c>
      <c r="C2649" s="139" t="s">
        <v>166</v>
      </c>
      <c r="D2649" s="502" t="s">
        <v>20</v>
      </c>
      <c r="E2649" s="256" t="s">
        <v>76</v>
      </c>
      <c r="F2649" s="503">
        <v>1992</v>
      </c>
      <c r="G2649" s="139"/>
      <c r="H2649" s="152"/>
      <c r="I2649" s="505">
        <v>1</v>
      </c>
      <c r="J2649" s="139"/>
    </row>
    <row r="2650" spans="1:10" ht="13.5" customHeight="1" x14ac:dyDescent="0.2">
      <c r="A2650" s="504">
        <v>2859</v>
      </c>
      <c r="B2650" s="139" t="s">
        <v>2472</v>
      </c>
      <c r="C2650" s="139" t="s">
        <v>166</v>
      </c>
      <c r="D2650" s="502" t="s">
        <v>76</v>
      </c>
      <c r="E2650" s="256" t="s">
        <v>33</v>
      </c>
      <c r="F2650" s="503">
        <v>1969</v>
      </c>
      <c r="G2650" s="139"/>
      <c r="H2650" s="152"/>
      <c r="I2650" s="505">
        <v>1</v>
      </c>
      <c r="J2650" s="139"/>
    </row>
    <row r="2651" spans="1:10" ht="13.5" customHeight="1" x14ac:dyDescent="0.2">
      <c r="A2651" s="504">
        <v>2860</v>
      </c>
      <c r="B2651" s="139" t="s">
        <v>2473</v>
      </c>
      <c r="C2651" s="501" t="s">
        <v>4205</v>
      </c>
      <c r="D2651" s="502" t="s">
        <v>20</v>
      </c>
      <c r="E2651" s="256" t="s">
        <v>394</v>
      </c>
      <c r="F2651" s="503">
        <v>1990</v>
      </c>
      <c r="G2651" s="139"/>
      <c r="H2651" s="152"/>
      <c r="I2651" s="505"/>
      <c r="J2651" s="139"/>
    </row>
    <row r="2652" spans="1:10" ht="13.5" customHeight="1" x14ac:dyDescent="0.2">
      <c r="A2652" s="504">
        <v>2861</v>
      </c>
      <c r="B2652" s="139" t="s">
        <v>2474</v>
      </c>
      <c r="C2652" s="501" t="s">
        <v>4205</v>
      </c>
      <c r="D2652" s="502" t="s">
        <v>20</v>
      </c>
      <c r="E2652" s="256" t="s">
        <v>76</v>
      </c>
      <c r="F2652" s="503">
        <v>1997</v>
      </c>
      <c r="G2652" s="139"/>
      <c r="H2652" s="152"/>
      <c r="I2652" s="505"/>
      <c r="J2652" s="139"/>
    </row>
    <row r="2653" spans="1:10" ht="13.5" customHeight="1" x14ac:dyDescent="0.2">
      <c r="A2653" s="504">
        <v>2862</v>
      </c>
      <c r="B2653" s="139" t="s">
        <v>2475</v>
      </c>
      <c r="C2653" s="139" t="s">
        <v>3595</v>
      </c>
      <c r="D2653" s="502" t="s">
        <v>20</v>
      </c>
      <c r="E2653" s="256" t="s">
        <v>76</v>
      </c>
      <c r="F2653" s="503">
        <v>1989</v>
      </c>
      <c r="G2653" s="139"/>
      <c r="H2653" s="152"/>
      <c r="I2653" s="505">
        <v>1</v>
      </c>
      <c r="J2653" s="139"/>
    </row>
    <row r="2654" spans="1:10" ht="13.5" customHeight="1" x14ac:dyDescent="0.2">
      <c r="A2654" s="504">
        <v>2863</v>
      </c>
      <c r="B2654" s="139" t="s">
        <v>2476</v>
      </c>
      <c r="C2654" s="501" t="s">
        <v>4205</v>
      </c>
      <c r="D2654" s="502" t="s">
        <v>20</v>
      </c>
      <c r="E2654" s="256" t="s">
        <v>394</v>
      </c>
      <c r="F2654" s="503">
        <v>1984</v>
      </c>
      <c r="G2654" s="139"/>
      <c r="H2654" s="152"/>
      <c r="I2654" s="505"/>
      <c r="J2654" s="139"/>
    </row>
    <row r="2655" spans="1:10" ht="13.5" customHeight="1" x14ac:dyDescent="0.2">
      <c r="A2655" s="504">
        <v>2864</v>
      </c>
      <c r="B2655" s="139" t="s">
        <v>2477</v>
      </c>
      <c r="C2655" s="501" t="s">
        <v>4205</v>
      </c>
      <c r="D2655" s="502" t="s">
        <v>20</v>
      </c>
      <c r="E2655" s="256" t="s">
        <v>394</v>
      </c>
      <c r="F2655" s="503">
        <v>1983</v>
      </c>
      <c r="G2655" s="139"/>
      <c r="H2655" s="152"/>
      <c r="I2655" s="505"/>
      <c r="J2655" s="139"/>
    </row>
    <row r="2656" spans="1:10" ht="13.5" customHeight="1" x14ac:dyDescent="0.2">
      <c r="A2656" s="504">
        <v>2865</v>
      </c>
      <c r="B2656" s="139" t="s">
        <v>2478</v>
      </c>
      <c r="C2656" s="501" t="s">
        <v>4205</v>
      </c>
      <c r="D2656" s="502" t="s">
        <v>20</v>
      </c>
      <c r="E2656" s="256" t="s">
        <v>394</v>
      </c>
      <c r="F2656" s="503">
        <v>1976</v>
      </c>
      <c r="G2656" s="139"/>
      <c r="H2656" s="152"/>
      <c r="I2656" s="505"/>
      <c r="J2656" s="139"/>
    </row>
    <row r="2657" spans="1:10" ht="13.5" customHeight="1" x14ac:dyDescent="0.2">
      <c r="A2657" s="504">
        <v>2866</v>
      </c>
      <c r="B2657" s="139" t="s">
        <v>2479</v>
      </c>
      <c r="C2657" s="501" t="s">
        <v>4205</v>
      </c>
      <c r="D2657" s="502" t="s">
        <v>20</v>
      </c>
      <c r="E2657" s="256" t="s">
        <v>23</v>
      </c>
      <c r="F2657" s="503">
        <v>1974</v>
      </c>
      <c r="G2657" s="139"/>
      <c r="H2657" s="152"/>
      <c r="I2657" s="505"/>
      <c r="J2657" s="139"/>
    </row>
    <row r="2658" spans="1:10" ht="13.5" customHeight="1" x14ac:dyDescent="0.2">
      <c r="A2658" s="504">
        <v>2867</v>
      </c>
      <c r="B2658" s="139" t="s">
        <v>2480</v>
      </c>
      <c r="C2658" s="501" t="s">
        <v>4205</v>
      </c>
      <c r="D2658" s="502" t="s">
        <v>20</v>
      </c>
      <c r="E2658" s="256" t="s">
        <v>23</v>
      </c>
      <c r="F2658" s="503">
        <v>1971</v>
      </c>
      <c r="G2658" s="139"/>
      <c r="H2658" s="152"/>
      <c r="I2658" s="505"/>
      <c r="J2658" s="139"/>
    </row>
    <row r="2659" spans="1:10" ht="13.5" customHeight="1" x14ac:dyDescent="0.2">
      <c r="A2659" s="504">
        <v>2869</v>
      </c>
      <c r="B2659" s="139" t="s">
        <v>2481</v>
      </c>
      <c r="C2659" s="501" t="s">
        <v>4205</v>
      </c>
      <c r="D2659" s="502" t="s">
        <v>20</v>
      </c>
      <c r="E2659" s="256" t="s">
        <v>21</v>
      </c>
      <c r="F2659" s="503">
        <v>1955</v>
      </c>
      <c r="G2659" s="139"/>
      <c r="H2659" s="152"/>
      <c r="I2659" s="505"/>
      <c r="J2659" s="139"/>
    </row>
    <row r="2660" spans="1:10" ht="13.5" customHeight="1" x14ac:dyDescent="0.2">
      <c r="A2660" s="504">
        <v>2871</v>
      </c>
      <c r="B2660" s="139" t="s">
        <v>2482</v>
      </c>
      <c r="C2660" s="501" t="s">
        <v>4205</v>
      </c>
      <c r="D2660" s="502" t="s">
        <v>20</v>
      </c>
      <c r="E2660" s="256" t="s">
        <v>4234</v>
      </c>
      <c r="F2660" s="503">
        <v>1958</v>
      </c>
      <c r="G2660" s="139"/>
      <c r="H2660" s="152"/>
      <c r="I2660" s="505"/>
      <c r="J2660" s="139"/>
    </row>
    <row r="2661" spans="1:10" ht="13.5" customHeight="1" x14ac:dyDescent="0.2">
      <c r="A2661" s="504">
        <v>2872</v>
      </c>
      <c r="B2661" s="139" t="s">
        <v>3783</v>
      </c>
      <c r="C2661" s="139" t="s">
        <v>4084</v>
      </c>
      <c r="D2661" s="502" t="s">
        <v>20</v>
      </c>
      <c r="E2661" s="256" t="s">
        <v>76</v>
      </c>
      <c r="F2661" s="503">
        <v>1982</v>
      </c>
      <c r="G2661" s="139"/>
      <c r="H2661" s="152"/>
      <c r="I2661" s="505">
        <v>1</v>
      </c>
      <c r="J2661" s="139"/>
    </row>
    <row r="2662" spans="1:10" ht="13.5" customHeight="1" x14ac:dyDescent="0.2">
      <c r="A2662" s="504">
        <v>2873</v>
      </c>
      <c r="B2662" s="139" t="s">
        <v>2483</v>
      </c>
      <c r="C2662" s="501" t="s">
        <v>4205</v>
      </c>
      <c r="D2662" s="502" t="s">
        <v>20</v>
      </c>
      <c r="E2662" s="256" t="s">
        <v>76</v>
      </c>
      <c r="F2662" s="503">
        <v>1979</v>
      </c>
      <c r="G2662" s="139"/>
      <c r="H2662" s="152"/>
      <c r="I2662" s="505"/>
      <c r="J2662" s="139"/>
    </row>
    <row r="2663" spans="1:10" ht="13.5" customHeight="1" x14ac:dyDescent="0.2">
      <c r="A2663" s="504">
        <v>2874</v>
      </c>
      <c r="B2663" s="139" t="s">
        <v>3784</v>
      </c>
      <c r="C2663" s="139" t="s">
        <v>911</v>
      </c>
      <c r="D2663" s="502" t="s">
        <v>20</v>
      </c>
      <c r="E2663" s="256" t="s">
        <v>76</v>
      </c>
      <c r="F2663" s="503">
        <v>1995</v>
      </c>
      <c r="G2663" s="139"/>
      <c r="H2663" s="152"/>
      <c r="I2663" s="505">
        <v>1</v>
      </c>
      <c r="J2663" s="139"/>
    </row>
    <row r="2664" spans="1:10" ht="13.5" customHeight="1" x14ac:dyDescent="0.2">
      <c r="A2664" s="504">
        <v>2876</v>
      </c>
      <c r="B2664" s="139" t="s">
        <v>2484</v>
      </c>
      <c r="C2664" s="139" t="s">
        <v>911</v>
      </c>
      <c r="D2664" s="502" t="s">
        <v>20</v>
      </c>
      <c r="E2664" s="256" t="s">
        <v>21</v>
      </c>
      <c r="F2664" s="503">
        <v>1946</v>
      </c>
      <c r="G2664" s="139"/>
      <c r="H2664" s="152"/>
      <c r="I2664" s="505">
        <v>1</v>
      </c>
      <c r="J2664" s="139"/>
    </row>
    <row r="2665" spans="1:10" ht="13.5" customHeight="1" x14ac:dyDescent="0.2">
      <c r="A2665" s="504">
        <v>2877</v>
      </c>
      <c r="B2665" s="139" t="s">
        <v>2485</v>
      </c>
      <c r="C2665" s="501" t="s">
        <v>4205</v>
      </c>
      <c r="D2665" s="502" t="s">
        <v>20</v>
      </c>
      <c r="E2665" s="256" t="s">
        <v>76</v>
      </c>
      <c r="F2665" s="503">
        <v>1993</v>
      </c>
      <c r="G2665" s="139"/>
      <c r="H2665" s="152"/>
      <c r="I2665" s="505"/>
      <c r="J2665" s="139"/>
    </row>
    <row r="2666" spans="1:10" ht="13.5" customHeight="1" x14ac:dyDescent="0.2">
      <c r="A2666" s="504">
        <v>2878</v>
      </c>
      <c r="B2666" s="139" t="s">
        <v>2486</v>
      </c>
      <c r="C2666" s="501" t="s">
        <v>4205</v>
      </c>
      <c r="D2666" s="502" t="s">
        <v>20</v>
      </c>
      <c r="E2666" s="256" t="s">
        <v>76</v>
      </c>
      <c r="F2666" s="503">
        <v>1991</v>
      </c>
      <c r="G2666" s="139"/>
      <c r="H2666" s="152"/>
      <c r="I2666" s="505"/>
      <c r="J2666" s="139"/>
    </row>
    <row r="2667" spans="1:10" ht="13.5" customHeight="1" x14ac:dyDescent="0.2">
      <c r="A2667" s="504">
        <v>2879</v>
      </c>
      <c r="B2667" s="139" t="s">
        <v>2487</v>
      </c>
      <c r="C2667" s="139" t="s">
        <v>166</v>
      </c>
      <c r="D2667" s="502">
        <v>1</v>
      </c>
      <c r="E2667" s="256" t="s">
        <v>394</v>
      </c>
      <c r="F2667" s="503">
        <v>1979</v>
      </c>
      <c r="G2667" s="139"/>
      <c r="H2667" s="152"/>
      <c r="I2667" s="505">
        <v>1</v>
      </c>
      <c r="J2667" s="139"/>
    </row>
    <row r="2668" spans="1:10" ht="13.5" customHeight="1" x14ac:dyDescent="0.2">
      <c r="A2668" s="504">
        <v>2880</v>
      </c>
      <c r="B2668" s="139" t="s">
        <v>3122</v>
      </c>
      <c r="C2668" s="501" t="s">
        <v>4205</v>
      </c>
      <c r="D2668" s="502" t="s">
        <v>20</v>
      </c>
      <c r="E2668" s="256" t="s">
        <v>33</v>
      </c>
      <c r="F2668" s="503">
        <v>1975</v>
      </c>
      <c r="G2668" s="139"/>
      <c r="H2668" s="152"/>
      <c r="I2668" s="505"/>
      <c r="J2668" s="139"/>
    </row>
    <row r="2669" spans="1:10" ht="13.5" customHeight="1" x14ac:dyDescent="0.2">
      <c r="A2669" s="504">
        <v>2881</v>
      </c>
      <c r="B2669" s="139" t="s">
        <v>2488</v>
      </c>
      <c r="C2669" s="501" t="s">
        <v>4205</v>
      </c>
      <c r="D2669" s="502" t="s">
        <v>20</v>
      </c>
      <c r="E2669" s="256" t="s">
        <v>394</v>
      </c>
      <c r="F2669" s="503">
        <v>1979</v>
      </c>
      <c r="G2669" s="139"/>
      <c r="H2669" s="152"/>
      <c r="I2669" s="505"/>
      <c r="J2669" s="139"/>
    </row>
    <row r="2670" spans="1:10" ht="13.5" customHeight="1" x14ac:dyDescent="0.2">
      <c r="A2670" s="504">
        <v>2882</v>
      </c>
      <c r="B2670" s="139" t="s">
        <v>2489</v>
      </c>
      <c r="C2670" s="501" t="s">
        <v>4205</v>
      </c>
      <c r="D2670" s="502" t="s">
        <v>20</v>
      </c>
      <c r="E2670" s="256" t="s">
        <v>76</v>
      </c>
      <c r="F2670" s="503">
        <v>1977</v>
      </c>
      <c r="G2670" s="139"/>
      <c r="H2670" s="152"/>
      <c r="I2670" s="505"/>
      <c r="J2670" s="139"/>
    </row>
    <row r="2671" spans="1:10" ht="13.5" customHeight="1" x14ac:dyDescent="0.2">
      <c r="A2671" s="504">
        <v>2883</v>
      </c>
      <c r="B2671" s="139" t="s">
        <v>3121</v>
      </c>
      <c r="C2671" s="139" t="s">
        <v>4085</v>
      </c>
      <c r="D2671" s="502">
        <v>2</v>
      </c>
      <c r="E2671" s="256" t="s">
        <v>76</v>
      </c>
      <c r="F2671" s="503">
        <v>1976</v>
      </c>
      <c r="G2671" s="139"/>
      <c r="H2671" s="152"/>
      <c r="I2671" s="505">
        <v>1</v>
      </c>
      <c r="J2671" s="139"/>
    </row>
    <row r="2672" spans="1:10" ht="13.5" customHeight="1" x14ac:dyDescent="0.2">
      <c r="A2672" s="504">
        <v>2884</v>
      </c>
      <c r="B2672" s="139" t="s">
        <v>2490</v>
      </c>
      <c r="C2672" s="501" t="s">
        <v>4205</v>
      </c>
      <c r="D2672" s="502" t="s">
        <v>20</v>
      </c>
      <c r="E2672" s="256" t="s">
        <v>394</v>
      </c>
      <c r="F2672" s="503">
        <v>1979</v>
      </c>
      <c r="G2672" s="139"/>
      <c r="H2672" s="152"/>
      <c r="I2672" s="505"/>
      <c r="J2672" s="139"/>
    </row>
    <row r="2673" spans="1:10" ht="13.5" customHeight="1" x14ac:dyDescent="0.2">
      <c r="A2673" s="504">
        <v>2885</v>
      </c>
      <c r="B2673" s="139" t="s">
        <v>2491</v>
      </c>
      <c r="C2673" s="501" t="s">
        <v>4205</v>
      </c>
      <c r="D2673" s="502" t="s">
        <v>20</v>
      </c>
      <c r="E2673" s="256" t="s">
        <v>21</v>
      </c>
      <c r="F2673" s="503">
        <v>1956</v>
      </c>
      <c r="G2673" s="139"/>
      <c r="H2673" s="152"/>
      <c r="I2673" s="505"/>
      <c r="J2673" s="139"/>
    </row>
    <row r="2674" spans="1:10" ht="13.5" customHeight="1" x14ac:dyDescent="0.2">
      <c r="A2674" s="504">
        <v>2886</v>
      </c>
      <c r="B2674" s="139" t="s">
        <v>2492</v>
      </c>
      <c r="C2674" s="501" t="s">
        <v>4205</v>
      </c>
      <c r="D2674" s="502" t="s">
        <v>20</v>
      </c>
      <c r="E2674" s="256" t="s">
        <v>394</v>
      </c>
      <c r="F2674" s="503">
        <v>1978</v>
      </c>
      <c r="G2674" s="139"/>
      <c r="H2674" s="152"/>
      <c r="I2674" s="505"/>
      <c r="J2674" s="139"/>
    </row>
    <row r="2675" spans="1:10" ht="13.5" customHeight="1" x14ac:dyDescent="0.2">
      <c r="A2675" s="504">
        <v>2887</v>
      </c>
      <c r="B2675" s="139" t="s">
        <v>2493</v>
      </c>
      <c r="C2675" s="501" t="s">
        <v>4205</v>
      </c>
      <c r="D2675" s="502" t="s">
        <v>20</v>
      </c>
      <c r="E2675" s="256" t="s">
        <v>76</v>
      </c>
      <c r="F2675" s="503">
        <v>1990</v>
      </c>
      <c r="G2675" s="139"/>
      <c r="H2675" s="152"/>
      <c r="I2675" s="505"/>
      <c r="J2675" s="139"/>
    </row>
    <row r="2676" spans="1:10" ht="13.5" customHeight="1" x14ac:dyDescent="0.2">
      <c r="A2676" s="504">
        <v>2888</v>
      </c>
      <c r="B2676" s="139" t="s">
        <v>2494</v>
      </c>
      <c r="C2676" s="501" t="s">
        <v>4205</v>
      </c>
      <c r="D2676" s="502" t="s">
        <v>20</v>
      </c>
      <c r="E2676" s="256" t="s">
        <v>23</v>
      </c>
      <c r="F2676" s="503">
        <v>1973</v>
      </c>
      <c r="G2676" s="139"/>
      <c r="H2676" s="152"/>
      <c r="I2676" s="505"/>
      <c r="J2676" s="139"/>
    </row>
    <row r="2677" spans="1:10" ht="13.5" customHeight="1" x14ac:dyDescent="0.2">
      <c r="A2677" s="504">
        <v>2889</v>
      </c>
      <c r="B2677" s="139" t="s">
        <v>2495</v>
      </c>
      <c r="C2677" s="501" t="s">
        <v>4205</v>
      </c>
      <c r="D2677" s="502" t="s">
        <v>20</v>
      </c>
      <c r="E2677" s="256" t="s">
        <v>76</v>
      </c>
      <c r="F2677" s="503">
        <v>1978</v>
      </c>
      <c r="G2677" s="139"/>
      <c r="H2677" s="152"/>
      <c r="I2677" s="505"/>
      <c r="J2677" s="139"/>
    </row>
    <row r="2678" spans="1:10" ht="13.5" customHeight="1" x14ac:dyDescent="0.2">
      <c r="A2678" s="504">
        <v>2890</v>
      </c>
      <c r="B2678" s="139" t="s">
        <v>2496</v>
      </c>
      <c r="C2678" s="501" t="s">
        <v>4205</v>
      </c>
      <c r="D2678" s="502" t="s">
        <v>20</v>
      </c>
      <c r="E2678" s="256" t="s">
        <v>33</v>
      </c>
      <c r="F2678" s="503">
        <v>1973</v>
      </c>
      <c r="G2678" s="139"/>
      <c r="H2678" s="152"/>
      <c r="I2678" s="505"/>
      <c r="J2678" s="139"/>
    </row>
    <row r="2679" spans="1:10" ht="13.5" customHeight="1" x14ac:dyDescent="0.2">
      <c r="A2679" s="504">
        <v>2891</v>
      </c>
      <c r="B2679" s="139" t="s">
        <v>2497</v>
      </c>
      <c r="C2679" s="501" t="s">
        <v>4205</v>
      </c>
      <c r="D2679" s="502" t="s">
        <v>20</v>
      </c>
      <c r="E2679" s="256" t="s">
        <v>76</v>
      </c>
      <c r="F2679" s="503">
        <v>1982</v>
      </c>
      <c r="G2679" s="139"/>
      <c r="H2679" s="152"/>
      <c r="I2679" s="505"/>
      <c r="J2679" s="139"/>
    </row>
    <row r="2680" spans="1:10" ht="13.5" customHeight="1" x14ac:dyDescent="0.2">
      <c r="A2680" s="504">
        <v>2892</v>
      </c>
      <c r="B2680" s="139" t="s">
        <v>2498</v>
      </c>
      <c r="C2680" s="501" t="s">
        <v>4205</v>
      </c>
      <c r="D2680" s="502" t="s">
        <v>20</v>
      </c>
      <c r="E2680" s="256" t="s">
        <v>394</v>
      </c>
      <c r="F2680" s="503">
        <v>1983</v>
      </c>
      <c r="G2680" s="139"/>
      <c r="H2680" s="152"/>
      <c r="I2680" s="505"/>
      <c r="J2680" s="139"/>
    </row>
    <row r="2681" spans="1:10" ht="13.5" customHeight="1" x14ac:dyDescent="0.2">
      <c r="A2681" s="504">
        <v>2893</v>
      </c>
      <c r="B2681" s="139" t="s">
        <v>2499</v>
      </c>
      <c r="C2681" s="501" t="s">
        <v>4205</v>
      </c>
      <c r="D2681" s="502" t="s">
        <v>20</v>
      </c>
      <c r="E2681" s="256" t="s">
        <v>76</v>
      </c>
      <c r="F2681" s="503">
        <v>1990</v>
      </c>
      <c r="G2681" s="139"/>
      <c r="H2681" s="152"/>
      <c r="I2681" s="505"/>
      <c r="J2681" s="139"/>
    </row>
    <row r="2682" spans="1:10" ht="13.5" customHeight="1" x14ac:dyDescent="0.2">
      <c r="A2682" s="504">
        <v>2894</v>
      </c>
      <c r="B2682" s="139" t="s">
        <v>2500</v>
      </c>
      <c r="C2682" s="501" t="s">
        <v>4205</v>
      </c>
      <c r="D2682" s="502" t="s">
        <v>20</v>
      </c>
      <c r="E2682" s="256" t="s">
        <v>23</v>
      </c>
      <c r="F2682" s="503">
        <v>1965</v>
      </c>
      <c r="G2682" s="139"/>
      <c r="H2682" s="152"/>
      <c r="I2682" s="505"/>
      <c r="J2682" s="139"/>
    </row>
    <row r="2683" spans="1:10" ht="13.5" customHeight="1" x14ac:dyDescent="0.2">
      <c r="A2683" s="504">
        <v>2895</v>
      </c>
      <c r="B2683" s="139" t="s">
        <v>2501</v>
      </c>
      <c r="C2683" s="501" t="s">
        <v>4205</v>
      </c>
      <c r="D2683" s="502" t="s">
        <v>20</v>
      </c>
      <c r="E2683" s="256" t="s">
        <v>21</v>
      </c>
      <c r="F2683" s="503">
        <v>1957</v>
      </c>
      <c r="G2683" s="139"/>
      <c r="H2683" s="152"/>
      <c r="I2683" s="505"/>
      <c r="J2683" s="139"/>
    </row>
    <row r="2684" spans="1:10" ht="13.5" customHeight="1" x14ac:dyDescent="0.2">
      <c r="A2684" s="504">
        <v>2896</v>
      </c>
      <c r="B2684" s="139" t="s">
        <v>2502</v>
      </c>
      <c r="C2684" s="501" t="s">
        <v>4205</v>
      </c>
      <c r="D2684" s="502" t="s">
        <v>20</v>
      </c>
      <c r="E2684" s="256" t="s">
        <v>76</v>
      </c>
      <c r="F2684" s="503">
        <v>1992</v>
      </c>
      <c r="G2684" s="139"/>
      <c r="H2684" s="152"/>
      <c r="I2684" s="505"/>
      <c r="J2684" s="139"/>
    </row>
    <row r="2685" spans="1:10" ht="13.5" customHeight="1" x14ac:dyDescent="0.2">
      <c r="A2685" s="504">
        <v>2897</v>
      </c>
      <c r="B2685" s="139" t="s">
        <v>2503</v>
      </c>
      <c r="C2685" s="501" t="s">
        <v>4205</v>
      </c>
      <c r="D2685" s="502" t="s">
        <v>20</v>
      </c>
      <c r="E2685" s="256" t="s">
        <v>76</v>
      </c>
      <c r="F2685" s="503">
        <v>1993</v>
      </c>
      <c r="G2685" s="139"/>
      <c r="H2685" s="152"/>
      <c r="I2685" s="505"/>
      <c r="J2685" s="139"/>
    </row>
    <row r="2686" spans="1:10" ht="13.5" customHeight="1" x14ac:dyDescent="0.2">
      <c r="A2686" s="504">
        <v>2898</v>
      </c>
      <c r="B2686" s="139" t="s">
        <v>2504</v>
      </c>
      <c r="C2686" s="501" t="s">
        <v>4205</v>
      </c>
      <c r="D2686" s="502" t="s">
        <v>20</v>
      </c>
      <c r="E2686" s="256" t="s">
        <v>76</v>
      </c>
      <c r="F2686" s="503">
        <v>1988</v>
      </c>
      <c r="G2686" s="139"/>
      <c r="H2686" s="152"/>
      <c r="I2686" s="505"/>
      <c r="J2686" s="139"/>
    </row>
    <row r="2687" spans="1:10" ht="13.5" customHeight="1" x14ac:dyDescent="0.2">
      <c r="A2687" s="504">
        <v>2899</v>
      </c>
      <c r="B2687" s="139" t="s">
        <v>1501</v>
      </c>
      <c r="C2687" s="501" t="s">
        <v>4205</v>
      </c>
      <c r="D2687" s="502" t="s">
        <v>20</v>
      </c>
      <c r="E2687" s="256" t="s">
        <v>76</v>
      </c>
      <c r="F2687" s="503">
        <v>1992</v>
      </c>
      <c r="G2687" s="139"/>
      <c r="H2687" s="152"/>
      <c r="I2687" s="505"/>
      <c r="J2687" s="139"/>
    </row>
    <row r="2688" spans="1:10" ht="13.5" customHeight="1" x14ac:dyDescent="0.2">
      <c r="A2688" s="504">
        <v>2900</v>
      </c>
      <c r="B2688" s="139" t="s">
        <v>2505</v>
      </c>
      <c r="C2688" s="501" t="s">
        <v>4205</v>
      </c>
      <c r="D2688" s="502" t="s">
        <v>20</v>
      </c>
      <c r="E2688" s="256" t="s">
        <v>76</v>
      </c>
      <c r="F2688" s="503">
        <v>1988</v>
      </c>
      <c r="G2688" s="139"/>
      <c r="H2688" s="152"/>
      <c r="I2688" s="505"/>
      <c r="J2688" s="139"/>
    </row>
    <row r="2689" spans="1:10" ht="13.5" customHeight="1" x14ac:dyDescent="0.2">
      <c r="A2689" s="504">
        <v>2901</v>
      </c>
      <c r="B2689" s="139" t="s">
        <v>2506</v>
      </c>
      <c r="C2689" s="501" t="s">
        <v>4205</v>
      </c>
      <c r="D2689" s="502" t="s">
        <v>20</v>
      </c>
      <c r="E2689" s="256" t="s">
        <v>76</v>
      </c>
      <c r="F2689" s="503">
        <v>1987</v>
      </c>
      <c r="G2689" s="139"/>
      <c r="H2689" s="152"/>
      <c r="I2689" s="505"/>
      <c r="J2689" s="139"/>
    </row>
    <row r="2690" spans="1:10" ht="13.5" customHeight="1" x14ac:dyDescent="0.2">
      <c r="A2690" s="504">
        <v>2902</v>
      </c>
      <c r="B2690" s="139" t="s">
        <v>2507</v>
      </c>
      <c r="C2690" s="501" t="s">
        <v>4205</v>
      </c>
      <c r="D2690" s="502" t="s">
        <v>20</v>
      </c>
      <c r="E2690" s="256" t="s">
        <v>76</v>
      </c>
      <c r="F2690" s="503">
        <v>1985</v>
      </c>
      <c r="G2690" s="139"/>
      <c r="H2690" s="152"/>
      <c r="I2690" s="505"/>
      <c r="J2690" s="139"/>
    </row>
    <row r="2691" spans="1:10" ht="13.5" customHeight="1" x14ac:dyDescent="0.2">
      <c r="A2691" s="504">
        <v>2903</v>
      </c>
      <c r="B2691" s="139" t="s">
        <v>2508</v>
      </c>
      <c r="C2691" s="501" t="s">
        <v>4205</v>
      </c>
      <c r="D2691" s="502" t="s">
        <v>20</v>
      </c>
      <c r="E2691" s="256" t="s">
        <v>76</v>
      </c>
      <c r="F2691" s="503">
        <v>1992</v>
      </c>
      <c r="G2691" s="139"/>
      <c r="H2691" s="152"/>
      <c r="I2691" s="505"/>
      <c r="J2691" s="139"/>
    </row>
    <row r="2692" spans="1:10" ht="13.5" customHeight="1" x14ac:dyDescent="0.2">
      <c r="A2692" s="504">
        <v>2904</v>
      </c>
      <c r="B2692" s="139" t="s">
        <v>2509</v>
      </c>
      <c r="C2692" s="501" t="s">
        <v>4205</v>
      </c>
      <c r="D2692" s="502" t="s">
        <v>20</v>
      </c>
      <c r="E2692" s="256" t="s">
        <v>76</v>
      </c>
      <c r="F2692" s="503">
        <v>1982</v>
      </c>
      <c r="G2692" s="139"/>
      <c r="H2692" s="152"/>
      <c r="I2692" s="505"/>
      <c r="J2692" s="139"/>
    </row>
    <row r="2693" spans="1:10" ht="13.5" customHeight="1" x14ac:dyDescent="0.2">
      <c r="A2693" s="504">
        <v>2905</v>
      </c>
      <c r="B2693" s="139" t="s">
        <v>2510</v>
      </c>
      <c r="C2693" s="139" t="s">
        <v>3532</v>
      </c>
      <c r="D2693" s="502" t="s">
        <v>20</v>
      </c>
      <c r="E2693" s="256" t="s">
        <v>4234</v>
      </c>
      <c r="F2693" s="503">
        <v>1952</v>
      </c>
      <c r="G2693" s="139"/>
      <c r="H2693" s="152"/>
      <c r="I2693" s="505">
        <v>1</v>
      </c>
      <c r="J2693" s="139"/>
    </row>
    <row r="2694" spans="1:10" ht="13.5" customHeight="1" x14ac:dyDescent="0.2">
      <c r="A2694" s="504">
        <v>2906</v>
      </c>
      <c r="B2694" s="139" t="s">
        <v>2511</v>
      </c>
      <c r="C2694" s="139" t="s">
        <v>3532</v>
      </c>
      <c r="D2694" s="502" t="s">
        <v>20</v>
      </c>
      <c r="E2694" s="256" t="s">
        <v>4234</v>
      </c>
      <c r="F2694" s="503">
        <v>1954</v>
      </c>
      <c r="G2694" s="139"/>
      <c r="H2694" s="152"/>
      <c r="I2694" s="505">
        <v>1</v>
      </c>
      <c r="J2694" s="139"/>
    </row>
    <row r="2695" spans="1:10" ht="13.5" customHeight="1" x14ac:dyDescent="0.2">
      <c r="A2695" s="504">
        <v>2907</v>
      </c>
      <c r="B2695" s="139" t="s">
        <v>2512</v>
      </c>
      <c r="C2695" s="139" t="s">
        <v>3532</v>
      </c>
      <c r="D2695" s="502" t="s">
        <v>20</v>
      </c>
      <c r="E2695" s="256" t="s">
        <v>4234</v>
      </c>
      <c r="F2695" s="503">
        <v>1958</v>
      </c>
      <c r="G2695" s="139"/>
      <c r="H2695" s="152"/>
      <c r="I2695" s="505">
        <v>1</v>
      </c>
      <c r="J2695" s="139"/>
    </row>
    <row r="2696" spans="1:10" ht="13.5" customHeight="1" x14ac:dyDescent="0.2">
      <c r="A2696" s="504">
        <v>2908</v>
      </c>
      <c r="B2696" s="139" t="s">
        <v>2513</v>
      </c>
      <c r="C2696" s="501" t="s">
        <v>4205</v>
      </c>
      <c r="D2696" s="502" t="s">
        <v>20</v>
      </c>
      <c r="E2696" s="256" t="s">
        <v>76</v>
      </c>
      <c r="F2696" s="503">
        <v>1993</v>
      </c>
      <c r="G2696" s="139"/>
      <c r="H2696" s="152"/>
      <c r="I2696" s="505"/>
      <c r="J2696" s="139"/>
    </row>
    <row r="2697" spans="1:10" ht="13.5" customHeight="1" x14ac:dyDescent="0.2">
      <c r="A2697" s="504">
        <v>2909</v>
      </c>
      <c r="B2697" s="139" t="s">
        <v>2514</v>
      </c>
      <c r="C2697" s="501" t="s">
        <v>4205</v>
      </c>
      <c r="D2697" s="502" t="s">
        <v>20</v>
      </c>
      <c r="E2697" s="256" t="s">
        <v>76</v>
      </c>
      <c r="F2697" s="503">
        <v>1989</v>
      </c>
      <c r="G2697" s="139"/>
      <c r="H2697" s="152"/>
      <c r="I2697" s="505"/>
      <c r="J2697" s="139"/>
    </row>
    <row r="2698" spans="1:10" ht="13.5" customHeight="1" x14ac:dyDescent="0.2">
      <c r="A2698" s="504">
        <v>2910</v>
      </c>
      <c r="B2698" s="139" t="s">
        <v>2515</v>
      </c>
      <c r="C2698" s="139" t="s">
        <v>284</v>
      </c>
      <c r="D2698" s="502" t="s">
        <v>76</v>
      </c>
      <c r="E2698" s="256" t="s">
        <v>76</v>
      </c>
      <c r="F2698" s="503">
        <v>1994</v>
      </c>
      <c r="G2698" s="139"/>
      <c r="H2698" s="152"/>
      <c r="I2698" s="505">
        <v>1</v>
      </c>
      <c r="J2698" s="139"/>
    </row>
    <row r="2699" spans="1:10" ht="13.5" customHeight="1" x14ac:dyDescent="0.2">
      <c r="A2699" s="504">
        <v>2911</v>
      </c>
      <c r="B2699" s="139" t="s">
        <v>3542</v>
      </c>
      <c r="C2699" s="139" t="s">
        <v>3532</v>
      </c>
      <c r="D2699" s="502" t="s">
        <v>76</v>
      </c>
      <c r="E2699" s="256" t="s">
        <v>394</v>
      </c>
      <c r="F2699" s="503">
        <v>1990</v>
      </c>
      <c r="G2699" s="139"/>
      <c r="H2699" s="152"/>
      <c r="I2699" s="505">
        <v>1</v>
      </c>
      <c r="J2699" s="139"/>
    </row>
    <row r="2700" spans="1:10" ht="13.5" customHeight="1" x14ac:dyDescent="0.2">
      <c r="A2700" s="504">
        <v>2912</v>
      </c>
      <c r="B2700" s="139" t="s">
        <v>2516</v>
      </c>
      <c r="C2700" s="501" t="s">
        <v>4205</v>
      </c>
      <c r="D2700" s="502" t="s">
        <v>20</v>
      </c>
      <c r="E2700" s="256" t="s">
        <v>394</v>
      </c>
      <c r="F2700" s="503">
        <v>1988</v>
      </c>
      <c r="G2700" s="139"/>
      <c r="H2700" s="152"/>
      <c r="I2700" s="505"/>
      <c r="J2700" s="139"/>
    </row>
    <row r="2701" spans="1:10" ht="13.5" customHeight="1" x14ac:dyDescent="0.2">
      <c r="A2701" s="504">
        <v>2913</v>
      </c>
      <c r="B2701" s="139" t="s">
        <v>2517</v>
      </c>
      <c r="C2701" s="501" t="s">
        <v>4205</v>
      </c>
      <c r="D2701" s="502" t="s">
        <v>20</v>
      </c>
      <c r="E2701" s="256" t="s">
        <v>394</v>
      </c>
      <c r="F2701" s="503">
        <v>1989</v>
      </c>
      <c r="G2701" s="139"/>
      <c r="H2701" s="152"/>
      <c r="I2701" s="505"/>
      <c r="J2701" s="139"/>
    </row>
    <row r="2702" spans="1:10" ht="13.5" customHeight="1" x14ac:dyDescent="0.2">
      <c r="A2702" s="504">
        <v>2914</v>
      </c>
      <c r="B2702" s="139" t="s">
        <v>2518</v>
      </c>
      <c r="C2702" s="501" t="s">
        <v>4205</v>
      </c>
      <c r="D2702" s="502" t="s">
        <v>20</v>
      </c>
      <c r="E2702" s="256" t="s">
        <v>21</v>
      </c>
      <c r="F2702" s="503">
        <v>1958</v>
      </c>
      <c r="G2702" s="139"/>
      <c r="H2702" s="152"/>
      <c r="I2702" s="505"/>
      <c r="J2702" s="139"/>
    </row>
    <row r="2703" spans="1:10" ht="13.5" customHeight="1" x14ac:dyDescent="0.2">
      <c r="A2703" s="504">
        <v>2915</v>
      </c>
      <c r="B2703" s="139" t="s">
        <v>2519</v>
      </c>
      <c r="C2703" s="501" t="s">
        <v>4205</v>
      </c>
      <c r="D2703" s="502" t="s">
        <v>20</v>
      </c>
      <c r="E2703" s="256" t="s">
        <v>23</v>
      </c>
      <c r="F2703" s="503">
        <v>1975</v>
      </c>
      <c r="G2703" s="139"/>
      <c r="H2703" s="152"/>
      <c r="I2703" s="505"/>
      <c r="J2703" s="139"/>
    </row>
    <row r="2704" spans="1:10" ht="13.5" customHeight="1" x14ac:dyDescent="0.2">
      <c r="A2704" s="504">
        <v>2916</v>
      </c>
      <c r="B2704" s="139" t="s">
        <v>2520</v>
      </c>
      <c r="C2704" s="501" t="s">
        <v>4205</v>
      </c>
      <c r="D2704" s="502" t="s">
        <v>20</v>
      </c>
      <c r="E2704" s="256" t="s">
        <v>76</v>
      </c>
      <c r="F2704" s="503">
        <v>1982</v>
      </c>
      <c r="G2704" s="139"/>
      <c r="H2704" s="152"/>
      <c r="I2704" s="505"/>
      <c r="J2704" s="139"/>
    </row>
    <row r="2705" spans="1:10" ht="13.5" customHeight="1" x14ac:dyDescent="0.2">
      <c r="A2705" s="504">
        <v>2917</v>
      </c>
      <c r="B2705" s="139" t="s">
        <v>2521</v>
      </c>
      <c r="C2705" s="139" t="s">
        <v>183</v>
      </c>
      <c r="D2705" s="502" t="s">
        <v>20</v>
      </c>
      <c r="E2705" s="256" t="s">
        <v>76</v>
      </c>
      <c r="F2705" s="503">
        <v>1992</v>
      </c>
      <c r="G2705" s="139"/>
      <c r="H2705" s="152"/>
      <c r="I2705" s="505"/>
      <c r="J2705" s="139"/>
    </row>
    <row r="2706" spans="1:10" ht="13.5" customHeight="1" x14ac:dyDescent="0.2">
      <c r="A2706" s="504">
        <v>2919</v>
      </c>
      <c r="B2706" s="139" t="s">
        <v>2522</v>
      </c>
      <c r="C2706" s="501" t="s">
        <v>4205</v>
      </c>
      <c r="D2706" s="502" t="s">
        <v>20</v>
      </c>
      <c r="E2706" s="256" t="s">
        <v>394</v>
      </c>
      <c r="F2706" s="503">
        <v>1990</v>
      </c>
      <c r="G2706" s="139"/>
      <c r="H2706" s="152"/>
      <c r="I2706" s="505"/>
      <c r="J2706" s="139"/>
    </row>
    <row r="2707" spans="1:10" ht="13.5" customHeight="1" x14ac:dyDescent="0.2">
      <c r="A2707" s="504">
        <v>2920</v>
      </c>
      <c r="B2707" s="139" t="s">
        <v>2523</v>
      </c>
      <c r="C2707" s="501" t="s">
        <v>4205</v>
      </c>
      <c r="D2707" s="502" t="s">
        <v>20</v>
      </c>
      <c r="E2707" s="256" t="s">
        <v>76</v>
      </c>
      <c r="F2707" s="503">
        <v>1988</v>
      </c>
      <c r="G2707" s="139"/>
      <c r="H2707" s="152"/>
      <c r="I2707" s="505"/>
      <c r="J2707" s="139"/>
    </row>
    <row r="2708" spans="1:10" ht="13.5" customHeight="1" x14ac:dyDescent="0.2">
      <c r="A2708" s="504">
        <v>2921</v>
      </c>
      <c r="B2708" s="139" t="s">
        <v>2524</v>
      </c>
      <c r="C2708" s="501" t="s">
        <v>4205</v>
      </c>
      <c r="D2708" s="502" t="s">
        <v>20</v>
      </c>
      <c r="E2708" s="256" t="s">
        <v>76</v>
      </c>
      <c r="F2708" s="503">
        <v>1988</v>
      </c>
      <c r="G2708" s="139"/>
      <c r="H2708" s="152"/>
      <c r="I2708" s="505"/>
      <c r="J2708" s="139"/>
    </row>
    <row r="2709" spans="1:10" ht="13.5" customHeight="1" x14ac:dyDescent="0.2">
      <c r="A2709" s="504">
        <v>2922</v>
      </c>
      <c r="B2709" s="139" t="s">
        <v>2525</v>
      </c>
      <c r="C2709" s="501" t="s">
        <v>4205</v>
      </c>
      <c r="D2709" s="502" t="s">
        <v>20</v>
      </c>
      <c r="E2709" s="256" t="s">
        <v>76</v>
      </c>
      <c r="F2709" s="503">
        <v>1992</v>
      </c>
      <c r="G2709" s="139"/>
      <c r="H2709" s="152"/>
      <c r="I2709" s="505"/>
      <c r="J2709" s="139"/>
    </row>
    <row r="2710" spans="1:10" ht="13.5" customHeight="1" x14ac:dyDescent="0.2">
      <c r="A2710" s="504">
        <v>2923</v>
      </c>
      <c r="B2710" s="139" t="s">
        <v>2526</v>
      </c>
      <c r="C2710" s="501" t="s">
        <v>4205</v>
      </c>
      <c r="D2710" s="502" t="s">
        <v>20</v>
      </c>
      <c r="E2710" s="256" t="s">
        <v>76</v>
      </c>
      <c r="F2710" s="503">
        <v>1993</v>
      </c>
      <c r="G2710" s="139"/>
      <c r="H2710" s="152"/>
      <c r="I2710" s="505"/>
      <c r="J2710" s="139"/>
    </row>
    <row r="2711" spans="1:10" ht="13.5" customHeight="1" x14ac:dyDescent="0.2">
      <c r="A2711" s="504">
        <v>2924</v>
      </c>
      <c r="B2711" s="139" t="s">
        <v>2527</v>
      </c>
      <c r="C2711" s="501" t="s">
        <v>4205</v>
      </c>
      <c r="D2711" s="502" t="s">
        <v>20</v>
      </c>
      <c r="E2711" s="256" t="s">
        <v>23</v>
      </c>
      <c r="F2711" s="503">
        <v>1969</v>
      </c>
      <c r="G2711" s="139"/>
      <c r="H2711" s="152"/>
      <c r="I2711" s="505"/>
      <c r="J2711" s="139"/>
    </row>
    <row r="2712" spans="1:10" ht="13.5" customHeight="1" x14ac:dyDescent="0.2">
      <c r="A2712" s="504">
        <v>2925</v>
      </c>
      <c r="B2712" s="139" t="s">
        <v>2528</v>
      </c>
      <c r="C2712" s="501" t="s">
        <v>4205</v>
      </c>
      <c r="D2712" s="502" t="s">
        <v>20</v>
      </c>
      <c r="E2712" s="256" t="s">
        <v>76</v>
      </c>
      <c r="F2712" s="503">
        <v>1982</v>
      </c>
      <c r="G2712" s="139"/>
      <c r="H2712" s="152"/>
      <c r="I2712" s="505"/>
      <c r="J2712" s="139"/>
    </row>
    <row r="2713" spans="1:10" ht="13.5" customHeight="1" x14ac:dyDescent="0.2">
      <c r="A2713" s="504">
        <v>2926</v>
      </c>
      <c r="B2713" s="139" t="s">
        <v>2529</v>
      </c>
      <c r="C2713" s="139" t="s">
        <v>419</v>
      </c>
      <c r="D2713" s="502">
        <v>1</v>
      </c>
      <c r="E2713" s="256" t="s">
        <v>76</v>
      </c>
      <c r="F2713" s="503">
        <v>1987</v>
      </c>
      <c r="G2713" s="139"/>
      <c r="H2713" s="152"/>
      <c r="I2713" s="505">
        <v>1</v>
      </c>
      <c r="J2713" s="139"/>
    </row>
    <row r="2714" spans="1:10" ht="13.5" customHeight="1" x14ac:dyDescent="0.2">
      <c r="A2714" s="504">
        <v>2927</v>
      </c>
      <c r="B2714" s="139" t="s">
        <v>2530</v>
      </c>
      <c r="C2714" s="501" t="s">
        <v>4205</v>
      </c>
      <c r="D2714" s="502" t="s">
        <v>20</v>
      </c>
      <c r="E2714" s="256" t="s">
        <v>394</v>
      </c>
      <c r="F2714" s="503">
        <v>1984</v>
      </c>
      <c r="G2714" s="139"/>
      <c r="H2714" s="152"/>
      <c r="I2714" s="505"/>
      <c r="J2714" s="139"/>
    </row>
    <row r="2715" spans="1:10" ht="13.5" customHeight="1" x14ac:dyDescent="0.2">
      <c r="A2715" s="504">
        <v>2928</v>
      </c>
      <c r="B2715" s="139" t="s">
        <v>2531</v>
      </c>
      <c r="C2715" s="501" t="s">
        <v>4205</v>
      </c>
      <c r="D2715" s="502" t="s">
        <v>20</v>
      </c>
      <c r="E2715" s="256" t="s">
        <v>76</v>
      </c>
      <c r="F2715" s="503">
        <v>1989</v>
      </c>
      <c r="G2715" s="139"/>
      <c r="H2715" s="152"/>
      <c r="I2715" s="505"/>
      <c r="J2715" s="139"/>
    </row>
    <row r="2716" spans="1:10" ht="13.5" customHeight="1" x14ac:dyDescent="0.2">
      <c r="A2716" s="504">
        <v>2929</v>
      </c>
      <c r="B2716" s="139" t="s">
        <v>2532</v>
      </c>
      <c r="C2716" s="501" t="s">
        <v>4205</v>
      </c>
      <c r="D2716" s="502" t="s">
        <v>20</v>
      </c>
      <c r="E2716" s="256" t="s">
        <v>76</v>
      </c>
      <c r="F2716" s="503">
        <v>1992</v>
      </c>
      <c r="G2716" s="139"/>
      <c r="H2716" s="152"/>
      <c r="I2716" s="505"/>
      <c r="J2716" s="139"/>
    </row>
    <row r="2717" spans="1:10" ht="13.5" customHeight="1" x14ac:dyDescent="0.2">
      <c r="A2717" s="504">
        <v>2930</v>
      </c>
      <c r="B2717" s="139" t="s">
        <v>2533</v>
      </c>
      <c r="C2717" s="501" t="s">
        <v>4205</v>
      </c>
      <c r="D2717" s="502" t="s">
        <v>20</v>
      </c>
      <c r="E2717" s="256" t="s">
        <v>76</v>
      </c>
      <c r="F2717" s="503">
        <v>1988</v>
      </c>
      <c r="G2717" s="139"/>
      <c r="H2717" s="152"/>
      <c r="I2717" s="505"/>
      <c r="J2717" s="139"/>
    </row>
    <row r="2718" spans="1:10" ht="13.5" customHeight="1" x14ac:dyDescent="0.2">
      <c r="A2718" s="504">
        <v>2931</v>
      </c>
      <c r="B2718" s="139" t="s">
        <v>2534</v>
      </c>
      <c r="C2718" s="139" t="s">
        <v>2235</v>
      </c>
      <c r="D2718" s="502" t="s">
        <v>20</v>
      </c>
      <c r="E2718" s="256" t="s">
        <v>76</v>
      </c>
      <c r="F2718" s="503">
        <v>1992</v>
      </c>
      <c r="G2718" s="139"/>
      <c r="H2718" s="152"/>
      <c r="I2718" s="505"/>
      <c r="J2718" s="139"/>
    </row>
    <row r="2719" spans="1:10" ht="13.5" customHeight="1" x14ac:dyDescent="0.2">
      <c r="A2719" s="504">
        <v>2932</v>
      </c>
      <c r="B2719" s="139" t="s">
        <v>2535</v>
      </c>
      <c r="C2719" s="501" t="s">
        <v>4205</v>
      </c>
      <c r="D2719" s="502" t="s">
        <v>20</v>
      </c>
      <c r="E2719" s="256" t="s">
        <v>76</v>
      </c>
      <c r="F2719" s="503">
        <v>1980</v>
      </c>
      <c r="G2719" s="139"/>
      <c r="H2719" s="152"/>
      <c r="I2719" s="505"/>
      <c r="J2719" s="139"/>
    </row>
    <row r="2720" spans="1:10" ht="13.5" customHeight="1" x14ac:dyDescent="0.2">
      <c r="A2720" s="504">
        <v>2933</v>
      </c>
      <c r="B2720" s="139" t="s">
        <v>2536</v>
      </c>
      <c r="C2720" s="501" t="s">
        <v>4205</v>
      </c>
      <c r="D2720" s="502" t="s">
        <v>20</v>
      </c>
      <c r="E2720" s="256" t="s">
        <v>76</v>
      </c>
      <c r="F2720" s="503">
        <v>1978</v>
      </c>
      <c r="G2720" s="139"/>
      <c r="H2720" s="152"/>
      <c r="I2720" s="505"/>
      <c r="J2720" s="139"/>
    </row>
    <row r="2721" spans="1:10" ht="13.5" customHeight="1" x14ac:dyDescent="0.2">
      <c r="A2721" s="504">
        <v>2934</v>
      </c>
      <c r="B2721" s="139" t="s">
        <v>2537</v>
      </c>
      <c r="C2721" s="501" t="s">
        <v>4205</v>
      </c>
      <c r="D2721" s="502" t="s">
        <v>20</v>
      </c>
      <c r="E2721" s="256" t="s">
        <v>76</v>
      </c>
      <c r="F2721" s="503">
        <v>1976</v>
      </c>
      <c r="G2721" s="139"/>
      <c r="H2721" s="152"/>
      <c r="I2721" s="505"/>
      <c r="J2721" s="139"/>
    </row>
    <row r="2722" spans="1:10" ht="13.5" customHeight="1" x14ac:dyDescent="0.2">
      <c r="A2722" s="504">
        <v>2935</v>
      </c>
      <c r="B2722" s="139" t="s">
        <v>2538</v>
      </c>
      <c r="C2722" s="139" t="s">
        <v>911</v>
      </c>
      <c r="D2722" s="502">
        <v>4</v>
      </c>
      <c r="E2722" s="256" t="s">
        <v>76</v>
      </c>
      <c r="F2722" s="503">
        <v>1988</v>
      </c>
      <c r="G2722" s="139"/>
      <c r="H2722" s="152"/>
      <c r="I2722" s="505">
        <v>1</v>
      </c>
      <c r="J2722" s="139"/>
    </row>
    <row r="2723" spans="1:10" ht="13.5" customHeight="1" x14ac:dyDescent="0.2">
      <c r="A2723" s="504">
        <v>2936</v>
      </c>
      <c r="B2723" s="139" t="s">
        <v>4076</v>
      </c>
      <c r="C2723" s="139" t="s">
        <v>107</v>
      </c>
      <c r="D2723" s="502" t="s">
        <v>20</v>
      </c>
      <c r="E2723" s="256" t="s">
        <v>76</v>
      </c>
      <c r="F2723" s="503">
        <v>1988</v>
      </c>
      <c r="G2723" s="139"/>
      <c r="H2723" s="152"/>
      <c r="I2723" s="505"/>
      <c r="J2723" s="139"/>
    </row>
    <row r="2724" spans="1:10" ht="13.5" customHeight="1" x14ac:dyDescent="0.2">
      <c r="A2724" s="504">
        <v>2937</v>
      </c>
      <c r="B2724" s="139" t="s">
        <v>2539</v>
      </c>
      <c r="C2724" s="501" t="s">
        <v>4205</v>
      </c>
      <c r="D2724" s="502" t="s">
        <v>20</v>
      </c>
      <c r="E2724" s="256" t="s">
        <v>21</v>
      </c>
      <c r="F2724" s="503">
        <v>1956</v>
      </c>
      <c r="G2724" s="139"/>
      <c r="H2724" s="152"/>
      <c r="I2724" s="505"/>
      <c r="J2724" s="139"/>
    </row>
    <row r="2725" spans="1:10" ht="13.5" customHeight="1" x14ac:dyDescent="0.2">
      <c r="A2725" s="504">
        <v>2938</v>
      </c>
      <c r="B2725" s="139" t="s">
        <v>2540</v>
      </c>
      <c r="C2725" s="501" t="s">
        <v>4205</v>
      </c>
      <c r="D2725" s="502" t="s">
        <v>20</v>
      </c>
      <c r="E2725" s="256" t="s">
        <v>76</v>
      </c>
      <c r="F2725" s="503">
        <v>1994</v>
      </c>
      <c r="G2725" s="139"/>
      <c r="H2725" s="152"/>
      <c r="I2725" s="505"/>
      <c r="J2725" s="139"/>
    </row>
    <row r="2726" spans="1:10" ht="13.5" customHeight="1" x14ac:dyDescent="0.2">
      <c r="A2726" s="504">
        <v>2939</v>
      </c>
      <c r="B2726" s="139" t="s">
        <v>2541</v>
      </c>
      <c r="C2726" s="501" t="s">
        <v>4205</v>
      </c>
      <c r="D2726" s="502" t="s">
        <v>20</v>
      </c>
      <c r="E2726" s="256" t="s">
        <v>394</v>
      </c>
      <c r="F2726" s="503">
        <v>1979</v>
      </c>
      <c r="G2726" s="139"/>
      <c r="H2726" s="152"/>
      <c r="I2726" s="505"/>
      <c r="J2726" s="139"/>
    </row>
    <row r="2727" spans="1:10" ht="13.5" customHeight="1" x14ac:dyDescent="0.2">
      <c r="A2727" s="504">
        <v>2940</v>
      </c>
      <c r="B2727" s="139" t="s">
        <v>4240</v>
      </c>
      <c r="C2727" s="139" t="s">
        <v>413</v>
      </c>
      <c r="D2727" s="502" t="s">
        <v>20</v>
      </c>
      <c r="E2727" s="256" t="s">
        <v>76</v>
      </c>
      <c r="F2727" s="503">
        <v>1987</v>
      </c>
      <c r="G2727" s="139"/>
      <c r="H2727" s="152"/>
      <c r="I2727" s="505">
        <v>1</v>
      </c>
      <c r="J2727" s="139"/>
    </row>
    <row r="2728" spans="1:10" ht="13.5" customHeight="1" x14ac:dyDescent="0.2">
      <c r="A2728" s="504">
        <v>2941</v>
      </c>
      <c r="B2728" s="139" t="s">
        <v>2542</v>
      </c>
      <c r="C2728" s="139" t="s">
        <v>413</v>
      </c>
      <c r="D2728" s="502" t="s">
        <v>20</v>
      </c>
      <c r="E2728" s="256" t="s">
        <v>394</v>
      </c>
      <c r="F2728" s="503">
        <v>1992</v>
      </c>
      <c r="G2728" s="139"/>
      <c r="H2728" s="152"/>
      <c r="I2728" s="505">
        <v>1</v>
      </c>
      <c r="J2728" s="139"/>
    </row>
    <row r="2729" spans="1:10" ht="13.5" customHeight="1" x14ac:dyDescent="0.2">
      <c r="A2729" s="504">
        <v>2942</v>
      </c>
      <c r="B2729" s="139" t="s">
        <v>2543</v>
      </c>
      <c r="C2729" s="139" t="s">
        <v>413</v>
      </c>
      <c r="D2729" s="502" t="s">
        <v>20</v>
      </c>
      <c r="E2729" s="256" t="s">
        <v>76</v>
      </c>
      <c r="F2729" s="503">
        <v>1984</v>
      </c>
      <c r="G2729" s="139"/>
      <c r="H2729" s="152"/>
      <c r="I2729" s="505">
        <v>1</v>
      </c>
      <c r="J2729" s="139"/>
    </row>
    <row r="2730" spans="1:10" ht="13.5" customHeight="1" x14ac:dyDescent="0.2">
      <c r="A2730" s="504">
        <v>2943</v>
      </c>
      <c r="B2730" s="139" t="s">
        <v>2544</v>
      </c>
      <c r="C2730" s="139" t="s">
        <v>413</v>
      </c>
      <c r="D2730" s="502" t="s">
        <v>20</v>
      </c>
      <c r="E2730" s="256" t="s">
        <v>394</v>
      </c>
      <c r="F2730" s="503">
        <v>1996</v>
      </c>
      <c r="G2730" s="139"/>
      <c r="H2730" s="152"/>
      <c r="I2730" s="505">
        <v>1</v>
      </c>
      <c r="J2730" s="139"/>
    </row>
    <row r="2731" spans="1:10" ht="13.5" customHeight="1" x14ac:dyDescent="0.2">
      <c r="A2731" s="504">
        <v>2944</v>
      </c>
      <c r="B2731" s="139" t="s">
        <v>2545</v>
      </c>
      <c r="C2731" s="501" t="s">
        <v>4205</v>
      </c>
      <c r="D2731" s="502" t="s">
        <v>20</v>
      </c>
      <c r="E2731" s="256" t="s">
        <v>76</v>
      </c>
      <c r="F2731" s="503">
        <v>1987</v>
      </c>
      <c r="G2731" s="139"/>
      <c r="H2731" s="152"/>
      <c r="I2731" s="505"/>
      <c r="J2731" s="139"/>
    </row>
    <row r="2732" spans="1:10" ht="13.5" customHeight="1" x14ac:dyDescent="0.2">
      <c r="A2732" s="504">
        <v>2945</v>
      </c>
      <c r="B2732" s="139" t="s">
        <v>2546</v>
      </c>
      <c r="C2732" s="501" t="s">
        <v>4205</v>
      </c>
      <c r="D2732" s="502" t="s">
        <v>20</v>
      </c>
      <c r="E2732" s="256" t="s">
        <v>394</v>
      </c>
      <c r="F2732" s="503">
        <v>1988</v>
      </c>
      <c r="G2732" s="139"/>
      <c r="H2732" s="152"/>
      <c r="I2732" s="505"/>
      <c r="J2732" s="139"/>
    </row>
    <row r="2733" spans="1:10" ht="13.5" customHeight="1" x14ac:dyDescent="0.2">
      <c r="A2733" s="504">
        <v>2946</v>
      </c>
      <c r="B2733" s="139" t="s">
        <v>2547</v>
      </c>
      <c r="C2733" s="501" t="s">
        <v>4205</v>
      </c>
      <c r="D2733" s="502" t="s">
        <v>20</v>
      </c>
      <c r="E2733" s="256" t="s">
        <v>76</v>
      </c>
      <c r="F2733" s="503">
        <v>1991</v>
      </c>
      <c r="G2733" s="139"/>
      <c r="H2733" s="152"/>
      <c r="I2733" s="505"/>
      <c r="J2733" s="139"/>
    </row>
    <row r="2734" spans="1:10" ht="13.5" customHeight="1" x14ac:dyDescent="0.2">
      <c r="A2734" s="504">
        <v>2947</v>
      </c>
      <c r="B2734" s="139" t="s">
        <v>2548</v>
      </c>
      <c r="C2734" s="501" t="s">
        <v>4205</v>
      </c>
      <c r="D2734" s="502" t="s">
        <v>20</v>
      </c>
      <c r="E2734" s="256" t="s">
        <v>23</v>
      </c>
      <c r="F2734" s="503">
        <v>1965</v>
      </c>
      <c r="G2734" s="139"/>
      <c r="H2734" s="152"/>
      <c r="I2734" s="505"/>
      <c r="J2734" s="139"/>
    </row>
    <row r="2735" spans="1:10" ht="13.5" customHeight="1" x14ac:dyDescent="0.2">
      <c r="A2735" s="504">
        <v>2948</v>
      </c>
      <c r="B2735" s="139" t="s">
        <v>2549</v>
      </c>
      <c r="C2735" s="501" t="s">
        <v>4205</v>
      </c>
      <c r="D2735" s="502" t="s">
        <v>20</v>
      </c>
      <c r="E2735" s="256" t="s">
        <v>76</v>
      </c>
      <c r="F2735" s="503">
        <v>1989</v>
      </c>
      <c r="G2735" s="139"/>
      <c r="H2735" s="152"/>
      <c r="I2735" s="505"/>
      <c r="J2735" s="139"/>
    </row>
    <row r="2736" spans="1:10" ht="13.5" customHeight="1" x14ac:dyDescent="0.2">
      <c r="A2736" s="504">
        <v>2949</v>
      </c>
      <c r="B2736" s="139" t="s">
        <v>2550</v>
      </c>
      <c r="C2736" s="501" t="s">
        <v>4205</v>
      </c>
      <c r="D2736" s="502" t="s">
        <v>20</v>
      </c>
      <c r="E2736" s="256" t="s">
        <v>394</v>
      </c>
      <c r="F2736" s="503">
        <v>1981</v>
      </c>
      <c r="G2736" s="139"/>
      <c r="H2736" s="152"/>
      <c r="I2736" s="505"/>
      <c r="J2736" s="139"/>
    </row>
    <row r="2737" spans="1:10" ht="13.5" customHeight="1" x14ac:dyDescent="0.2">
      <c r="A2737" s="504">
        <v>2950</v>
      </c>
      <c r="B2737" s="139" t="s">
        <v>2551</v>
      </c>
      <c r="C2737" s="501" t="s">
        <v>4205</v>
      </c>
      <c r="D2737" s="502" t="s">
        <v>20</v>
      </c>
      <c r="E2737" s="256" t="s">
        <v>76</v>
      </c>
      <c r="F2737" s="503">
        <v>1994</v>
      </c>
      <c r="G2737" s="139"/>
      <c r="H2737" s="152"/>
      <c r="I2737" s="505"/>
      <c r="J2737" s="139"/>
    </row>
    <row r="2738" spans="1:10" ht="13.5" customHeight="1" x14ac:dyDescent="0.2">
      <c r="A2738" s="504">
        <v>2951</v>
      </c>
      <c r="B2738" s="139" t="s">
        <v>2552</v>
      </c>
      <c r="C2738" s="501" t="s">
        <v>4205</v>
      </c>
      <c r="D2738" s="502" t="s">
        <v>20</v>
      </c>
      <c r="E2738" s="256" t="s">
        <v>33</v>
      </c>
      <c r="F2738" s="503">
        <v>1971</v>
      </c>
      <c r="G2738" s="139"/>
      <c r="H2738" s="152"/>
      <c r="I2738" s="505"/>
      <c r="J2738" s="139"/>
    </row>
    <row r="2739" spans="1:10" ht="13.5" customHeight="1" x14ac:dyDescent="0.2">
      <c r="A2739" s="504">
        <v>2952</v>
      </c>
      <c r="B2739" s="139" t="s">
        <v>2553</v>
      </c>
      <c r="C2739" s="139" t="s">
        <v>4084</v>
      </c>
      <c r="D2739" s="502" t="s">
        <v>20</v>
      </c>
      <c r="E2739" s="256" t="s">
        <v>76</v>
      </c>
      <c r="F2739" s="503">
        <v>1985</v>
      </c>
      <c r="G2739" s="139"/>
      <c r="H2739" s="152"/>
      <c r="I2739" s="505">
        <v>1</v>
      </c>
      <c r="J2739" s="139"/>
    </row>
    <row r="2740" spans="1:10" ht="13.5" customHeight="1" x14ac:dyDescent="0.2">
      <c r="A2740" s="504">
        <v>2953</v>
      </c>
      <c r="B2740" s="139" t="s">
        <v>2554</v>
      </c>
      <c r="C2740" s="501" t="s">
        <v>4205</v>
      </c>
      <c r="D2740" s="502" t="s">
        <v>20</v>
      </c>
      <c r="E2740" s="256" t="s">
        <v>394</v>
      </c>
      <c r="F2740" s="503">
        <v>1981</v>
      </c>
      <c r="G2740" s="139"/>
      <c r="H2740" s="152"/>
      <c r="I2740" s="505"/>
      <c r="J2740" s="139"/>
    </row>
    <row r="2741" spans="1:10" ht="13.5" customHeight="1" x14ac:dyDescent="0.2">
      <c r="A2741" s="504">
        <v>2954</v>
      </c>
      <c r="B2741" s="139" t="s">
        <v>2555</v>
      </c>
      <c r="C2741" s="501" t="s">
        <v>4205</v>
      </c>
      <c r="D2741" s="502" t="s">
        <v>20</v>
      </c>
      <c r="E2741" s="256" t="s">
        <v>76</v>
      </c>
      <c r="F2741" s="503">
        <v>1983</v>
      </c>
      <c r="G2741" s="139"/>
      <c r="H2741" s="152"/>
      <c r="I2741" s="505"/>
      <c r="J2741" s="139"/>
    </row>
    <row r="2742" spans="1:10" ht="13.5" customHeight="1" x14ac:dyDescent="0.2">
      <c r="A2742" s="504">
        <v>2955</v>
      </c>
      <c r="B2742" s="139" t="s">
        <v>2556</v>
      </c>
      <c r="C2742" s="501" t="s">
        <v>4205</v>
      </c>
      <c r="D2742" s="502" t="s">
        <v>20</v>
      </c>
      <c r="E2742" s="256" t="s">
        <v>76</v>
      </c>
      <c r="F2742" s="503">
        <v>1992</v>
      </c>
      <c r="G2742" s="139"/>
      <c r="H2742" s="152"/>
      <c r="I2742" s="505"/>
      <c r="J2742" s="139"/>
    </row>
    <row r="2743" spans="1:10" ht="13.5" customHeight="1" x14ac:dyDescent="0.2">
      <c r="A2743" s="504">
        <v>2956</v>
      </c>
      <c r="B2743" s="139" t="s">
        <v>2557</v>
      </c>
      <c r="C2743" s="501" t="s">
        <v>4205</v>
      </c>
      <c r="D2743" s="502" t="s">
        <v>20</v>
      </c>
      <c r="E2743" s="256" t="s">
        <v>76</v>
      </c>
      <c r="F2743" s="503">
        <v>1992</v>
      </c>
      <c r="G2743" s="139"/>
      <c r="H2743" s="152"/>
      <c r="I2743" s="505"/>
      <c r="J2743" s="139"/>
    </row>
    <row r="2744" spans="1:10" ht="13.5" customHeight="1" x14ac:dyDescent="0.2">
      <c r="A2744" s="504">
        <v>2957</v>
      </c>
      <c r="B2744" s="139" t="s">
        <v>2558</v>
      </c>
      <c r="C2744" s="501" t="s">
        <v>4205</v>
      </c>
      <c r="D2744" s="502" t="s">
        <v>20</v>
      </c>
      <c r="E2744" s="256" t="s">
        <v>76</v>
      </c>
      <c r="F2744" s="503">
        <v>1992</v>
      </c>
      <c r="G2744" s="139"/>
      <c r="H2744" s="152"/>
      <c r="I2744" s="505"/>
      <c r="J2744" s="139"/>
    </row>
    <row r="2745" spans="1:10" ht="13.5" customHeight="1" x14ac:dyDescent="0.2">
      <c r="A2745" s="504">
        <v>2958</v>
      </c>
      <c r="B2745" s="139" t="s">
        <v>2559</v>
      </c>
      <c r="C2745" s="139" t="s">
        <v>284</v>
      </c>
      <c r="D2745" s="502" t="s">
        <v>20</v>
      </c>
      <c r="E2745" s="256" t="s">
        <v>76</v>
      </c>
      <c r="F2745" s="503">
        <v>1982</v>
      </c>
      <c r="G2745" s="139"/>
      <c r="H2745" s="152"/>
      <c r="I2745" s="505">
        <v>1</v>
      </c>
      <c r="J2745" s="139"/>
    </row>
    <row r="2746" spans="1:10" ht="13.5" customHeight="1" x14ac:dyDescent="0.2">
      <c r="A2746" s="504">
        <v>2959</v>
      </c>
      <c r="B2746" s="139" t="s">
        <v>2560</v>
      </c>
      <c r="C2746" s="139" t="s">
        <v>3048</v>
      </c>
      <c r="D2746" s="502">
        <v>2</v>
      </c>
      <c r="E2746" s="256" t="s">
        <v>4234</v>
      </c>
      <c r="F2746" s="503">
        <v>1953</v>
      </c>
      <c r="G2746" s="139"/>
      <c r="H2746" s="498"/>
      <c r="I2746" s="505">
        <v>1</v>
      </c>
      <c r="J2746" s="139"/>
    </row>
    <row r="2747" spans="1:10" ht="13.5" customHeight="1" x14ac:dyDescent="0.2">
      <c r="A2747" s="504">
        <v>2960</v>
      </c>
      <c r="B2747" s="139" t="s">
        <v>2561</v>
      </c>
      <c r="C2747" s="501" t="s">
        <v>4205</v>
      </c>
      <c r="D2747" s="502" t="s">
        <v>20</v>
      </c>
      <c r="E2747" s="256" t="s">
        <v>76</v>
      </c>
      <c r="F2747" s="503">
        <v>1985</v>
      </c>
      <c r="G2747" s="139"/>
      <c r="H2747" s="152"/>
      <c r="I2747" s="505"/>
      <c r="J2747" s="139"/>
    </row>
    <row r="2748" spans="1:10" ht="13.5" customHeight="1" x14ac:dyDescent="0.2">
      <c r="A2748" s="504">
        <v>2961</v>
      </c>
      <c r="B2748" s="139" t="s">
        <v>2562</v>
      </c>
      <c r="C2748" s="501" t="s">
        <v>4205</v>
      </c>
      <c r="D2748" s="502" t="s">
        <v>20</v>
      </c>
      <c r="E2748" s="256" t="s">
        <v>76</v>
      </c>
      <c r="F2748" s="503">
        <v>1985</v>
      </c>
      <c r="G2748" s="139"/>
      <c r="H2748" s="152"/>
      <c r="I2748" s="505"/>
      <c r="J2748" s="139"/>
    </row>
    <row r="2749" spans="1:10" ht="13.5" customHeight="1" x14ac:dyDescent="0.2">
      <c r="A2749" s="504">
        <v>2962</v>
      </c>
      <c r="B2749" s="139" t="s">
        <v>2563</v>
      </c>
      <c r="C2749" s="501" t="s">
        <v>4205</v>
      </c>
      <c r="D2749" s="502" t="s">
        <v>20</v>
      </c>
      <c r="E2749" s="256" t="s">
        <v>76</v>
      </c>
      <c r="F2749" s="503">
        <v>1979</v>
      </c>
      <c r="G2749" s="139"/>
      <c r="H2749" s="152"/>
      <c r="I2749" s="505"/>
      <c r="J2749" s="139"/>
    </row>
    <row r="2750" spans="1:10" ht="13.5" customHeight="1" x14ac:dyDescent="0.2">
      <c r="A2750" s="504">
        <v>2963</v>
      </c>
      <c r="B2750" s="139" t="s">
        <v>2564</v>
      </c>
      <c r="C2750" s="501" t="s">
        <v>4205</v>
      </c>
      <c r="D2750" s="502" t="s">
        <v>20</v>
      </c>
      <c r="E2750" s="256" t="s">
        <v>76</v>
      </c>
      <c r="F2750" s="503">
        <v>1990</v>
      </c>
      <c r="G2750" s="139"/>
      <c r="H2750" s="152"/>
      <c r="I2750" s="505"/>
      <c r="J2750" s="139"/>
    </row>
    <row r="2751" spans="1:10" ht="13.5" customHeight="1" x14ac:dyDescent="0.2">
      <c r="A2751" s="504">
        <v>2964</v>
      </c>
      <c r="B2751" s="139" t="s">
        <v>2565</v>
      </c>
      <c r="C2751" s="139" t="s">
        <v>911</v>
      </c>
      <c r="D2751" s="502" t="s">
        <v>20</v>
      </c>
      <c r="E2751" s="256" t="s">
        <v>76</v>
      </c>
      <c r="F2751" s="503">
        <v>1987</v>
      </c>
      <c r="G2751" s="139"/>
      <c r="H2751" s="152"/>
      <c r="I2751" s="505">
        <v>1</v>
      </c>
      <c r="J2751" s="139"/>
    </row>
    <row r="2752" spans="1:10" ht="13.5" customHeight="1" x14ac:dyDescent="0.2">
      <c r="A2752" s="504">
        <v>2965</v>
      </c>
      <c r="B2752" s="139" t="s">
        <v>3785</v>
      </c>
      <c r="C2752" s="139" t="s">
        <v>911</v>
      </c>
      <c r="D2752" s="502" t="s">
        <v>20</v>
      </c>
      <c r="E2752" s="256" t="s">
        <v>76</v>
      </c>
      <c r="F2752" s="503">
        <v>1992</v>
      </c>
      <c r="G2752" s="139"/>
      <c r="H2752" s="152"/>
      <c r="I2752" s="505">
        <v>1</v>
      </c>
      <c r="J2752" s="139"/>
    </row>
    <row r="2753" spans="1:10" ht="13.5" customHeight="1" x14ac:dyDescent="0.2">
      <c r="A2753" s="504">
        <v>2966</v>
      </c>
      <c r="B2753" s="139" t="s">
        <v>2566</v>
      </c>
      <c r="C2753" s="501" t="s">
        <v>4205</v>
      </c>
      <c r="D2753" s="502" t="s">
        <v>20</v>
      </c>
      <c r="E2753" s="256" t="s">
        <v>76</v>
      </c>
      <c r="F2753" s="503">
        <v>1990</v>
      </c>
      <c r="G2753" s="139"/>
      <c r="H2753" s="152"/>
      <c r="I2753" s="505"/>
      <c r="J2753" s="139"/>
    </row>
    <row r="2754" spans="1:10" ht="13.5" customHeight="1" x14ac:dyDescent="0.2">
      <c r="A2754" s="504">
        <v>2967</v>
      </c>
      <c r="B2754" s="139" t="s">
        <v>2567</v>
      </c>
      <c r="C2754" s="501" t="s">
        <v>4205</v>
      </c>
      <c r="D2754" s="502" t="s">
        <v>20</v>
      </c>
      <c r="E2754" s="256" t="s">
        <v>23</v>
      </c>
      <c r="F2754" s="503">
        <v>1975</v>
      </c>
      <c r="G2754" s="139"/>
      <c r="H2754" s="152"/>
      <c r="I2754" s="505"/>
      <c r="J2754" s="139"/>
    </row>
    <row r="2755" spans="1:10" ht="13.5" customHeight="1" x14ac:dyDescent="0.2">
      <c r="A2755" s="504">
        <v>2968</v>
      </c>
      <c r="B2755" s="139" t="s">
        <v>2568</v>
      </c>
      <c r="C2755" s="501" t="s">
        <v>4205</v>
      </c>
      <c r="D2755" s="502" t="s">
        <v>20</v>
      </c>
      <c r="E2755" s="256" t="s">
        <v>76</v>
      </c>
      <c r="F2755" s="503">
        <v>1979</v>
      </c>
      <c r="G2755" s="139"/>
      <c r="H2755" s="152"/>
      <c r="I2755" s="505"/>
      <c r="J2755" s="139"/>
    </row>
    <row r="2756" spans="1:10" ht="13.5" customHeight="1" x14ac:dyDescent="0.2">
      <c r="A2756" s="504">
        <v>2969</v>
      </c>
      <c r="B2756" s="139" t="s">
        <v>2569</v>
      </c>
      <c r="C2756" s="501" t="s">
        <v>4205</v>
      </c>
      <c r="D2756" s="502" t="s">
        <v>20</v>
      </c>
      <c r="E2756" s="256" t="s">
        <v>4234</v>
      </c>
      <c r="F2756" s="503">
        <v>1951</v>
      </c>
      <c r="G2756" s="139"/>
      <c r="H2756" s="152"/>
      <c r="I2756" s="505"/>
      <c r="J2756" s="139"/>
    </row>
    <row r="2757" spans="1:10" ht="13.5" customHeight="1" x14ac:dyDescent="0.2">
      <c r="A2757" s="504">
        <v>2970</v>
      </c>
      <c r="B2757" s="139" t="s">
        <v>2570</v>
      </c>
      <c r="C2757" s="501" t="s">
        <v>4205</v>
      </c>
      <c r="D2757" s="502" t="s">
        <v>20</v>
      </c>
      <c r="E2757" s="256" t="s">
        <v>76</v>
      </c>
      <c r="F2757" s="503">
        <v>1991</v>
      </c>
      <c r="G2757" s="139"/>
      <c r="H2757" s="152"/>
      <c r="I2757" s="505"/>
      <c r="J2757" s="139"/>
    </row>
    <row r="2758" spans="1:10" ht="13.5" customHeight="1" x14ac:dyDescent="0.2">
      <c r="A2758" s="504">
        <v>2971</v>
      </c>
      <c r="B2758" s="139" t="s">
        <v>2571</v>
      </c>
      <c r="C2758" s="501" t="s">
        <v>4205</v>
      </c>
      <c r="D2758" s="502" t="s">
        <v>20</v>
      </c>
      <c r="E2758" s="256" t="s">
        <v>394</v>
      </c>
      <c r="F2758" s="503">
        <v>1990</v>
      </c>
      <c r="G2758" s="139"/>
      <c r="H2758" s="152"/>
      <c r="I2758" s="505"/>
      <c r="J2758" s="139"/>
    </row>
    <row r="2759" spans="1:10" ht="13.5" customHeight="1" x14ac:dyDescent="0.2">
      <c r="A2759" s="504">
        <v>2972</v>
      </c>
      <c r="B2759" s="139" t="s">
        <v>2572</v>
      </c>
      <c r="C2759" s="501" t="s">
        <v>4205</v>
      </c>
      <c r="D2759" s="502" t="s">
        <v>20</v>
      </c>
      <c r="E2759" s="256" t="s">
        <v>76</v>
      </c>
      <c r="F2759" s="503">
        <v>1986</v>
      </c>
      <c r="G2759" s="139"/>
      <c r="H2759" s="152"/>
      <c r="I2759" s="505"/>
      <c r="J2759" s="139"/>
    </row>
    <row r="2760" spans="1:10" ht="13.5" customHeight="1" x14ac:dyDescent="0.2">
      <c r="A2760" s="504">
        <v>2973</v>
      </c>
      <c r="B2760" s="139" t="s">
        <v>2573</v>
      </c>
      <c r="C2760" s="501" t="s">
        <v>4205</v>
      </c>
      <c r="D2760" s="502" t="s">
        <v>20</v>
      </c>
      <c r="E2760" s="256" t="s">
        <v>76</v>
      </c>
      <c r="F2760" s="503">
        <v>1992</v>
      </c>
      <c r="G2760" s="139"/>
      <c r="H2760" s="152"/>
      <c r="I2760" s="505"/>
      <c r="J2760" s="139"/>
    </row>
    <row r="2761" spans="1:10" ht="13.5" customHeight="1" x14ac:dyDescent="0.2">
      <c r="A2761" s="504">
        <v>2974</v>
      </c>
      <c r="B2761" s="139" t="s">
        <v>2574</v>
      </c>
      <c r="C2761" s="501" t="s">
        <v>4205</v>
      </c>
      <c r="D2761" s="502" t="s">
        <v>20</v>
      </c>
      <c r="E2761" s="256" t="s">
        <v>76</v>
      </c>
      <c r="F2761" s="503">
        <v>1986</v>
      </c>
      <c r="G2761" s="139"/>
      <c r="H2761" s="152"/>
      <c r="I2761" s="505"/>
      <c r="J2761" s="139"/>
    </row>
    <row r="2762" spans="1:10" ht="13.5" customHeight="1" x14ac:dyDescent="0.2">
      <c r="A2762" s="504">
        <v>2975</v>
      </c>
      <c r="B2762" s="139" t="s">
        <v>2575</v>
      </c>
      <c r="C2762" s="501" t="s">
        <v>4205</v>
      </c>
      <c r="D2762" s="502" t="s">
        <v>20</v>
      </c>
      <c r="E2762" s="256" t="s">
        <v>76</v>
      </c>
      <c r="F2762" s="503">
        <v>1991</v>
      </c>
      <c r="G2762" s="139"/>
      <c r="H2762" s="152"/>
      <c r="I2762" s="505"/>
      <c r="J2762" s="139"/>
    </row>
    <row r="2763" spans="1:10" ht="13.5" customHeight="1" x14ac:dyDescent="0.2">
      <c r="A2763" s="504">
        <v>2976</v>
      </c>
      <c r="B2763" s="139" t="s">
        <v>3786</v>
      </c>
      <c r="C2763" s="501" t="s">
        <v>4205</v>
      </c>
      <c r="D2763" s="502" t="s">
        <v>20</v>
      </c>
      <c r="E2763" s="256" t="s">
        <v>76</v>
      </c>
      <c r="F2763" s="503">
        <v>1989</v>
      </c>
      <c r="G2763" s="139"/>
      <c r="H2763" s="152"/>
      <c r="I2763" s="505"/>
      <c r="J2763" s="139"/>
    </row>
    <row r="2764" spans="1:10" ht="13.5" customHeight="1" x14ac:dyDescent="0.2">
      <c r="A2764" s="504">
        <v>2977</v>
      </c>
      <c r="B2764" s="139" t="s">
        <v>2576</v>
      </c>
      <c r="C2764" s="501" t="s">
        <v>4205</v>
      </c>
      <c r="D2764" s="502" t="s">
        <v>20</v>
      </c>
      <c r="E2764" s="256" t="s">
        <v>76</v>
      </c>
      <c r="F2764" s="503">
        <v>1990</v>
      </c>
      <c r="G2764" s="139"/>
      <c r="H2764" s="152"/>
      <c r="I2764" s="505"/>
      <c r="J2764" s="139"/>
    </row>
    <row r="2765" spans="1:10" ht="13.5" customHeight="1" x14ac:dyDescent="0.2">
      <c r="A2765" s="504">
        <v>2978</v>
      </c>
      <c r="B2765" s="139" t="s">
        <v>2577</v>
      </c>
      <c r="C2765" s="501" t="s">
        <v>4205</v>
      </c>
      <c r="D2765" s="502" t="s">
        <v>20</v>
      </c>
      <c r="E2765" s="256" t="s">
        <v>76</v>
      </c>
      <c r="F2765" s="503">
        <v>1991</v>
      </c>
      <c r="G2765" s="139"/>
      <c r="H2765" s="152"/>
      <c r="I2765" s="505"/>
      <c r="J2765" s="139"/>
    </row>
    <row r="2766" spans="1:10" ht="13.5" customHeight="1" x14ac:dyDescent="0.2">
      <c r="A2766" s="504">
        <v>2979</v>
      </c>
      <c r="B2766" s="139" t="s">
        <v>2578</v>
      </c>
      <c r="C2766" s="139" t="s">
        <v>4082</v>
      </c>
      <c r="D2766" s="502" t="s">
        <v>20</v>
      </c>
      <c r="E2766" s="256" t="s">
        <v>33</v>
      </c>
      <c r="F2766" s="503">
        <v>1964</v>
      </c>
      <c r="G2766" s="139"/>
      <c r="H2766" s="152"/>
      <c r="I2766" s="505"/>
      <c r="J2766" s="139"/>
    </row>
    <row r="2767" spans="1:10" ht="13.5" customHeight="1" x14ac:dyDescent="0.2">
      <c r="A2767" s="504">
        <v>2980</v>
      </c>
      <c r="B2767" s="139" t="s">
        <v>2579</v>
      </c>
      <c r="C2767" s="501" t="s">
        <v>4205</v>
      </c>
      <c r="D2767" s="502" t="s">
        <v>20</v>
      </c>
      <c r="E2767" s="256" t="s">
        <v>76</v>
      </c>
      <c r="F2767" s="503">
        <v>1991</v>
      </c>
      <c r="G2767" s="139"/>
      <c r="H2767" s="152"/>
      <c r="I2767" s="505"/>
      <c r="J2767" s="139"/>
    </row>
    <row r="2768" spans="1:10" ht="13.5" customHeight="1" x14ac:dyDescent="0.2">
      <c r="A2768" s="504">
        <v>2981</v>
      </c>
      <c r="B2768" s="139" t="s">
        <v>2580</v>
      </c>
      <c r="C2768" s="501" t="s">
        <v>4205</v>
      </c>
      <c r="D2768" s="502" t="s">
        <v>20</v>
      </c>
      <c r="E2768" s="256" t="s">
        <v>76</v>
      </c>
      <c r="F2768" s="503">
        <v>1989</v>
      </c>
      <c r="G2768" s="139"/>
      <c r="H2768" s="152"/>
      <c r="I2768" s="505"/>
      <c r="J2768" s="139"/>
    </row>
    <row r="2769" spans="1:10" ht="13.5" customHeight="1" x14ac:dyDescent="0.2">
      <c r="A2769" s="504">
        <v>2982</v>
      </c>
      <c r="B2769" s="139" t="s">
        <v>2581</v>
      </c>
      <c r="C2769" s="501" t="s">
        <v>4205</v>
      </c>
      <c r="D2769" s="502" t="s">
        <v>20</v>
      </c>
      <c r="E2769" s="256" t="s">
        <v>23</v>
      </c>
      <c r="F2769" s="503">
        <v>1964</v>
      </c>
      <c r="G2769" s="139"/>
      <c r="H2769" s="152"/>
      <c r="I2769" s="505"/>
      <c r="J2769" s="139"/>
    </row>
    <row r="2770" spans="1:10" ht="13.5" customHeight="1" x14ac:dyDescent="0.2">
      <c r="A2770" s="504">
        <v>2983</v>
      </c>
      <c r="B2770" s="139" t="s">
        <v>2582</v>
      </c>
      <c r="C2770" s="501" t="s">
        <v>4205</v>
      </c>
      <c r="D2770" s="502" t="s">
        <v>20</v>
      </c>
      <c r="E2770" s="256" t="s">
        <v>76</v>
      </c>
      <c r="F2770" s="503">
        <v>1992</v>
      </c>
      <c r="G2770" s="139"/>
      <c r="H2770" s="152"/>
      <c r="I2770" s="505"/>
      <c r="J2770" s="139"/>
    </row>
    <row r="2771" spans="1:10" ht="13.5" customHeight="1" x14ac:dyDescent="0.2">
      <c r="A2771" s="504">
        <v>2984</v>
      </c>
      <c r="B2771" s="139" t="s">
        <v>2583</v>
      </c>
      <c r="C2771" s="501" t="s">
        <v>4205</v>
      </c>
      <c r="D2771" s="502" t="s">
        <v>20</v>
      </c>
      <c r="E2771" s="256" t="s">
        <v>76</v>
      </c>
      <c r="F2771" s="503">
        <v>1987</v>
      </c>
      <c r="G2771" s="139"/>
      <c r="H2771" s="152"/>
      <c r="I2771" s="505"/>
      <c r="J2771" s="139"/>
    </row>
    <row r="2772" spans="1:10" ht="13.5" customHeight="1" x14ac:dyDescent="0.2">
      <c r="A2772" s="504">
        <v>2985</v>
      </c>
      <c r="B2772" s="139" t="s">
        <v>2584</v>
      </c>
      <c r="C2772" s="501" t="s">
        <v>4205</v>
      </c>
      <c r="D2772" s="502" t="s">
        <v>20</v>
      </c>
      <c r="E2772" s="256" t="s">
        <v>394</v>
      </c>
      <c r="F2772" s="503">
        <v>1992</v>
      </c>
      <c r="G2772" s="139"/>
      <c r="H2772" s="152"/>
      <c r="I2772" s="505"/>
      <c r="J2772" s="139"/>
    </row>
    <row r="2773" spans="1:10" ht="13.5" customHeight="1" x14ac:dyDescent="0.2">
      <c r="A2773" s="504">
        <v>2986</v>
      </c>
      <c r="B2773" s="139" t="s">
        <v>2585</v>
      </c>
      <c r="C2773" s="501" t="s">
        <v>4205</v>
      </c>
      <c r="D2773" s="502" t="s">
        <v>20</v>
      </c>
      <c r="E2773" s="256" t="s">
        <v>76</v>
      </c>
      <c r="F2773" s="503">
        <v>1991</v>
      </c>
      <c r="G2773" s="139"/>
      <c r="H2773" s="152"/>
      <c r="I2773" s="505"/>
      <c r="J2773" s="139"/>
    </row>
    <row r="2774" spans="1:10" ht="13.5" customHeight="1" x14ac:dyDescent="0.2">
      <c r="A2774" s="504">
        <v>2987</v>
      </c>
      <c r="B2774" s="139" t="s">
        <v>2586</v>
      </c>
      <c r="C2774" s="501" t="s">
        <v>4205</v>
      </c>
      <c r="D2774" s="502" t="s">
        <v>20</v>
      </c>
      <c r="E2774" s="256" t="s">
        <v>21</v>
      </c>
      <c r="F2774" s="503">
        <v>1954</v>
      </c>
      <c r="G2774" s="139"/>
      <c r="H2774" s="152"/>
      <c r="I2774" s="505"/>
      <c r="J2774" s="139"/>
    </row>
    <row r="2775" spans="1:10" ht="13.5" customHeight="1" x14ac:dyDescent="0.2">
      <c r="A2775" s="504">
        <v>2988</v>
      </c>
      <c r="B2775" s="139" t="s">
        <v>2587</v>
      </c>
      <c r="C2775" s="501" t="s">
        <v>4205</v>
      </c>
      <c r="D2775" s="502" t="s">
        <v>20</v>
      </c>
      <c r="E2775" s="256" t="s">
        <v>394</v>
      </c>
      <c r="F2775" s="503">
        <v>1980</v>
      </c>
      <c r="G2775" s="139"/>
      <c r="H2775" s="152"/>
      <c r="I2775" s="505"/>
      <c r="J2775" s="139"/>
    </row>
    <row r="2776" spans="1:10" ht="13.5" customHeight="1" x14ac:dyDescent="0.2">
      <c r="A2776" s="504">
        <v>2989</v>
      </c>
      <c r="B2776" s="139" t="s">
        <v>2588</v>
      </c>
      <c r="C2776" s="501" t="s">
        <v>4205</v>
      </c>
      <c r="D2776" s="502" t="s">
        <v>20</v>
      </c>
      <c r="E2776" s="256" t="s">
        <v>76</v>
      </c>
      <c r="F2776" s="503">
        <v>1978</v>
      </c>
      <c r="G2776" s="139"/>
      <c r="H2776" s="152"/>
      <c r="I2776" s="505"/>
      <c r="J2776" s="139"/>
    </row>
    <row r="2777" spans="1:10" ht="13.5" customHeight="1" x14ac:dyDescent="0.2">
      <c r="A2777" s="504">
        <v>2990</v>
      </c>
      <c r="B2777" s="139" t="s">
        <v>2589</v>
      </c>
      <c r="C2777" s="501" t="s">
        <v>4205</v>
      </c>
      <c r="D2777" s="502" t="s">
        <v>20</v>
      </c>
      <c r="E2777" s="256" t="s">
        <v>23</v>
      </c>
      <c r="F2777" s="503">
        <v>1966</v>
      </c>
      <c r="G2777" s="139"/>
      <c r="H2777" s="152"/>
      <c r="I2777" s="505"/>
      <c r="J2777" s="139"/>
    </row>
    <row r="2778" spans="1:10" ht="13.5" customHeight="1" x14ac:dyDescent="0.2">
      <c r="A2778" s="504">
        <v>2991</v>
      </c>
      <c r="B2778" s="139" t="s">
        <v>2590</v>
      </c>
      <c r="C2778" s="501" t="s">
        <v>4205</v>
      </c>
      <c r="D2778" s="502" t="s">
        <v>20</v>
      </c>
      <c r="E2778" s="256" t="s">
        <v>33</v>
      </c>
      <c r="F2778" s="503">
        <v>1972</v>
      </c>
      <c r="G2778" s="139"/>
      <c r="H2778" s="152"/>
      <c r="I2778" s="505"/>
      <c r="J2778" s="139"/>
    </row>
    <row r="2779" spans="1:10" ht="13.5" customHeight="1" x14ac:dyDescent="0.2">
      <c r="A2779" s="504">
        <v>2992</v>
      </c>
      <c r="B2779" s="139" t="s">
        <v>2591</v>
      </c>
      <c r="C2779" s="501" t="s">
        <v>4205</v>
      </c>
      <c r="D2779" s="502" t="s">
        <v>20</v>
      </c>
      <c r="E2779" s="256" t="s">
        <v>76</v>
      </c>
      <c r="F2779" s="503">
        <v>1988</v>
      </c>
      <c r="G2779" s="139"/>
      <c r="H2779" s="152"/>
      <c r="I2779" s="505"/>
      <c r="J2779" s="139"/>
    </row>
    <row r="2780" spans="1:10" ht="13.5" customHeight="1" x14ac:dyDescent="0.2">
      <c r="A2780" s="504">
        <v>2993</v>
      </c>
      <c r="B2780" s="139" t="s">
        <v>2592</v>
      </c>
      <c r="C2780" s="501" t="s">
        <v>4205</v>
      </c>
      <c r="D2780" s="502" t="s">
        <v>20</v>
      </c>
      <c r="E2780" s="256" t="s">
        <v>21</v>
      </c>
      <c r="F2780" s="503">
        <v>1961</v>
      </c>
      <c r="G2780" s="139"/>
      <c r="H2780" s="152"/>
      <c r="I2780" s="505"/>
      <c r="J2780" s="139"/>
    </row>
    <row r="2781" spans="1:10" ht="13.5" customHeight="1" x14ac:dyDescent="0.2">
      <c r="A2781" s="504">
        <v>2997</v>
      </c>
      <c r="B2781" s="139" t="s">
        <v>2593</v>
      </c>
      <c r="C2781" s="501" t="s">
        <v>4205</v>
      </c>
      <c r="D2781" s="502" t="s">
        <v>20</v>
      </c>
      <c r="E2781" s="256" t="s">
        <v>394</v>
      </c>
      <c r="F2781" s="503">
        <v>1991</v>
      </c>
      <c r="G2781" s="139"/>
      <c r="H2781" s="152"/>
      <c r="I2781" s="505"/>
      <c r="J2781" s="139"/>
    </row>
    <row r="2782" spans="1:10" ht="13.5" customHeight="1" x14ac:dyDescent="0.2">
      <c r="A2782" s="504">
        <v>2998</v>
      </c>
      <c r="B2782" s="139" t="s">
        <v>2594</v>
      </c>
      <c r="C2782" s="501" t="s">
        <v>4205</v>
      </c>
      <c r="D2782" s="502" t="s">
        <v>20</v>
      </c>
      <c r="E2782" s="256" t="s">
        <v>21</v>
      </c>
      <c r="F2782" s="503">
        <v>1947</v>
      </c>
      <c r="G2782" s="139"/>
      <c r="H2782" s="152"/>
      <c r="I2782" s="505"/>
      <c r="J2782" s="139"/>
    </row>
    <row r="2783" spans="1:10" ht="13.5" customHeight="1" x14ac:dyDescent="0.2">
      <c r="A2783" s="504">
        <v>2999</v>
      </c>
      <c r="B2783" s="139" t="s">
        <v>2595</v>
      </c>
      <c r="C2783" s="501" t="s">
        <v>4205</v>
      </c>
      <c r="D2783" s="502" t="s">
        <v>20</v>
      </c>
      <c r="E2783" s="256" t="s">
        <v>33</v>
      </c>
      <c r="F2783" s="503">
        <v>1972</v>
      </c>
      <c r="G2783" s="139"/>
      <c r="H2783" s="152"/>
      <c r="I2783" s="505"/>
      <c r="J2783" s="139"/>
    </row>
    <row r="2784" spans="1:10" ht="13.5" customHeight="1" x14ac:dyDescent="0.2">
      <c r="A2784" s="504">
        <v>3000</v>
      </c>
      <c r="B2784" s="139" t="s">
        <v>2596</v>
      </c>
      <c r="C2784" s="501" t="s">
        <v>4205</v>
      </c>
      <c r="D2784" s="502" t="s">
        <v>20</v>
      </c>
      <c r="E2784" s="256" t="s">
        <v>394</v>
      </c>
      <c r="F2784" s="503">
        <v>1980</v>
      </c>
      <c r="G2784" s="139"/>
      <c r="H2784" s="152"/>
      <c r="I2784" s="505"/>
      <c r="J2784" s="139"/>
    </row>
    <row r="2785" spans="1:10" ht="13.5" customHeight="1" x14ac:dyDescent="0.2">
      <c r="A2785" s="504">
        <v>3001</v>
      </c>
      <c r="B2785" s="139" t="s">
        <v>2597</v>
      </c>
      <c r="C2785" s="139" t="s">
        <v>4085</v>
      </c>
      <c r="D2785" s="502">
        <v>1</v>
      </c>
      <c r="E2785" s="256" t="s">
        <v>76</v>
      </c>
      <c r="F2785" s="503">
        <v>1992</v>
      </c>
      <c r="G2785" s="139"/>
      <c r="H2785" s="152"/>
      <c r="I2785" s="505">
        <v>1</v>
      </c>
      <c r="J2785" s="139"/>
    </row>
    <row r="2786" spans="1:10" ht="13.5" customHeight="1" x14ac:dyDescent="0.2">
      <c r="A2786" s="504">
        <v>3002</v>
      </c>
      <c r="B2786" s="139" t="s">
        <v>2598</v>
      </c>
      <c r="C2786" s="139" t="s">
        <v>2235</v>
      </c>
      <c r="D2786" s="502" t="s">
        <v>20</v>
      </c>
      <c r="E2786" s="256" t="s">
        <v>33</v>
      </c>
      <c r="F2786" s="503">
        <v>1965</v>
      </c>
      <c r="G2786" s="139"/>
      <c r="H2786" s="152"/>
      <c r="I2786" s="505"/>
      <c r="J2786" s="139"/>
    </row>
    <row r="2787" spans="1:10" ht="13.5" customHeight="1" x14ac:dyDescent="0.2">
      <c r="A2787" s="504">
        <v>3003</v>
      </c>
      <c r="B2787" s="139" t="s">
        <v>2599</v>
      </c>
      <c r="C2787" s="501" t="s">
        <v>4205</v>
      </c>
      <c r="D2787" s="502" t="s">
        <v>20</v>
      </c>
      <c r="E2787" s="256" t="s">
        <v>23</v>
      </c>
      <c r="F2787" s="503">
        <v>1971</v>
      </c>
      <c r="G2787" s="139"/>
      <c r="H2787" s="152"/>
      <c r="I2787" s="505"/>
      <c r="J2787" s="139"/>
    </row>
    <row r="2788" spans="1:10" ht="13.5" customHeight="1" x14ac:dyDescent="0.2">
      <c r="A2788" s="504">
        <v>3004</v>
      </c>
      <c r="B2788" s="139" t="s">
        <v>255</v>
      </c>
      <c r="C2788" s="139" t="s">
        <v>3595</v>
      </c>
      <c r="D2788" s="502" t="s">
        <v>20</v>
      </c>
      <c r="E2788" s="256" t="s">
        <v>4234</v>
      </c>
      <c r="F2788" s="503">
        <v>1953</v>
      </c>
      <c r="G2788" s="139"/>
      <c r="H2788" s="152"/>
      <c r="I2788" s="505">
        <v>1</v>
      </c>
      <c r="J2788" s="139"/>
    </row>
    <row r="2789" spans="1:10" ht="13.5" customHeight="1" x14ac:dyDescent="0.2">
      <c r="A2789" s="504">
        <v>3005</v>
      </c>
      <c r="B2789" s="139" t="s">
        <v>2600</v>
      </c>
      <c r="C2789" s="501" t="s">
        <v>4205</v>
      </c>
      <c r="D2789" s="502" t="s">
        <v>20</v>
      </c>
      <c r="E2789" s="256" t="s">
        <v>33</v>
      </c>
      <c r="F2789" s="503">
        <v>1969</v>
      </c>
      <c r="G2789" s="139"/>
      <c r="H2789" s="152"/>
      <c r="I2789" s="505"/>
      <c r="J2789" s="139"/>
    </row>
    <row r="2790" spans="1:10" ht="13.5" customHeight="1" x14ac:dyDescent="0.2">
      <c r="A2790" s="504">
        <v>3006</v>
      </c>
      <c r="B2790" s="139" t="s">
        <v>2601</v>
      </c>
      <c r="C2790" s="139" t="s">
        <v>3595</v>
      </c>
      <c r="D2790" s="502" t="s">
        <v>20</v>
      </c>
      <c r="E2790" s="256" t="s">
        <v>394</v>
      </c>
      <c r="F2790" s="503">
        <v>1977</v>
      </c>
      <c r="G2790" s="139"/>
      <c r="H2790" s="152"/>
      <c r="I2790" s="505">
        <v>1</v>
      </c>
      <c r="J2790" s="139"/>
    </row>
    <row r="2791" spans="1:10" ht="13.5" customHeight="1" x14ac:dyDescent="0.2">
      <c r="A2791" s="504">
        <v>3008</v>
      </c>
      <c r="B2791" s="139" t="s">
        <v>2602</v>
      </c>
      <c r="C2791" s="501" t="s">
        <v>4205</v>
      </c>
      <c r="D2791" s="502" t="s">
        <v>20</v>
      </c>
      <c r="E2791" s="256" t="s">
        <v>33</v>
      </c>
      <c r="F2791" s="503">
        <v>1974</v>
      </c>
      <c r="G2791" s="139"/>
      <c r="H2791" s="152"/>
      <c r="I2791" s="505"/>
      <c r="J2791" s="139"/>
    </row>
    <row r="2792" spans="1:10" ht="13.5" customHeight="1" x14ac:dyDescent="0.2">
      <c r="A2792" s="504">
        <v>3009</v>
      </c>
      <c r="B2792" s="139" t="s">
        <v>2603</v>
      </c>
      <c r="C2792" s="501" t="s">
        <v>4205</v>
      </c>
      <c r="D2792" s="502" t="s">
        <v>20</v>
      </c>
      <c r="E2792" s="256" t="s">
        <v>76</v>
      </c>
      <c r="F2792" s="503">
        <v>1978</v>
      </c>
      <c r="G2792" s="139"/>
      <c r="H2792" s="152"/>
      <c r="I2792" s="505"/>
      <c r="J2792" s="139"/>
    </row>
    <row r="2793" spans="1:10" ht="13.5" customHeight="1" x14ac:dyDescent="0.2">
      <c r="A2793" s="504">
        <v>3010</v>
      </c>
      <c r="B2793" s="139" t="s">
        <v>2562</v>
      </c>
      <c r="C2793" s="501" t="s">
        <v>4205</v>
      </c>
      <c r="D2793" s="502" t="s">
        <v>20</v>
      </c>
      <c r="E2793" s="256" t="s">
        <v>76</v>
      </c>
      <c r="F2793" s="503">
        <v>1985</v>
      </c>
      <c r="G2793" s="139"/>
      <c r="H2793" s="152"/>
      <c r="I2793" s="505"/>
      <c r="J2793" s="139"/>
    </row>
    <row r="2794" spans="1:10" ht="13.5" customHeight="1" x14ac:dyDescent="0.2">
      <c r="A2794" s="504">
        <v>3011</v>
      </c>
      <c r="B2794" s="139" t="s">
        <v>3421</v>
      </c>
      <c r="C2794" s="139" t="s">
        <v>183</v>
      </c>
      <c r="D2794" s="502" t="s">
        <v>20</v>
      </c>
      <c r="E2794" s="256" t="s">
        <v>394</v>
      </c>
      <c r="F2794" s="503">
        <v>1987</v>
      </c>
      <c r="G2794" s="139"/>
      <c r="H2794" s="152"/>
      <c r="I2794" s="505"/>
      <c r="J2794" s="139"/>
    </row>
    <row r="2795" spans="1:10" ht="13.5" customHeight="1" x14ac:dyDescent="0.2">
      <c r="A2795" s="504">
        <v>3012</v>
      </c>
      <c r="B2795" s="139" t="s">
        <v>2604</v>
      </c>
      <c r="C2795" s="501" t="s">
        <v>4205</v>
      </c>
      <c r="D2795" s="502" t="s">
        <v>20</v>
      </c>
      <c r="E2795" s="256" t="s">
        <v>394</v>
      </c>
      <c r="F2795" s="503">
        <v>1990</v>
      </c>
      <c r="G2795" s="139"/>
      <c r="H2795" s="152"/>
      <c r="I2795" s="505"/>
      <c r="J2795" s="139"/>
    </row>
    <row r="2796" spans="1:10" ht="13.5" customHeight="1" x14ac:dyDescent="0.2">
      <c r="A2796" s="504">
        <v>3013</v>
      </c>
      <c r="B2796" s="139" t="s">
        <v>2605</v>
      </c>
      <c r="C2796" s="501" t="s">
        <v>4205</v>
      </c>
      <c r="D2796" s="502" t="s">
        <v>20</v>
      </c>
      <c r="E2796" s="256" t="s">
        <v>394</v>
      </c>
      <c r="F2796" s="503">
        <v>1993</v>
      </c>
      <c r="G2796" s="139"/>
      <c r="H2796" s="152"/>
      <c r="I2796" s="505"/>
      <c r="J2796" s="139"/>
    </row>
    <row r="2797" spans="1:10" ht="13.5" customHeight="1" x14ac:dyDescent="0.2">
      <c r="A2797" s="504">
        <v>3014</v>
      </c>
      <c r="B2797" s="139" t="s">
        <v>2606</v>
      </c>
      <c r="C2797" s="501" t="s">
        <v>4205</v>
      </c>
      <c r="D2797" s="502" t="s">
        <v>20</v>
      </c>
      <c r="E2797" s="256" t="s">
        <v>33</v>
      </c>
      <c r="F2797" s="503">
        <v>1966</v>
      </c>
      <c r="G2797" s="139"/>
      <c r="H2797" s="152"/>
      <c r="I2797" s="505"/>
      <c r="J2797" s="139"/>
    </row>
    <row r="2798" spans="1:10" ht="13.5" customHeight="1" x14ac:dyDescent="0.2">
      <c r="A2798" s="504">
        <v>3015</v>
      </c>
      <c r="B2798" s="139" t="s">
        <v>2607</v>
      </c>
      <c r="C2798" s="501" t="s">
        <v>4205</v>
      </c>
      <c r="D2798" s="502" t="s">
        <v>20</v>
      </c>
      <c r="E2798" s="256" t="s">
        <v>23</v>
      </c>
      <c r="F2798" s="503">
        <v>1965</v>
      </c>
      <c r="G2798" s="139"/>
      <c r="H2798" s="152"/>
      <c r="I2798" s="505"/>
      <c r="J2798" s="139"/>
    </row>
    <row r="2799" spans="1:10" ht="13.5" customHeight="1" x14ac:dyDescent="0.2">
      <c r="A2799" s="504">
        <v>3016</v>
      </c>
      <c r="B2799" s="139" t="s">
        <v>2608</v>
      </c>
      <c r="C2799" s="501" t="s">
        <v>4205</v>
      </c>
      <c r="D2799" s="502" t="s">
        <v>20</v>
      </c>
      <c r="E2799" s="256" t="s">
        <v>33</v>
      </c>
      <c r="F2799" s="503">
        <v>1963</v>
      </c>
      <c r="G2799" s="139"/>
      <c r="H2799" s="152"/>
      <c r="I2799" s="505"/>
      <c r="J2799" s="139"/>
    </row>
    <row r="2800" spans="1:10" ht="13.5" customHeight="1" x14ac:dyDescent="0.2">
      <c r="A2800" s="504">
        <v>3017</v>
      </c>
      <c r="B2800" s="139" t="s">
        <v>3787</v>
      </c>
      <c r="C2800" s="501" t="s">
        <v>4205</v>
      </c>
      <c r="D2800" s="502" t="s">
        <v>20</v>
      </c>
      <c r="E2800" s="256" t="s">
        <v>21</v>
      </c>
      <c r="F2800" s="503">
        <v>1962</v>
      </c>
      <c r="G2800" s="139"/>
      <c r="H2800" s="152"/>
      <c r="I2800" s="505"/>
      <c r="J2800" s="139"/>
    </row>
    <row r="2801" spans="1:10" ht="13.5" customHeight="1" x14ac:dyDescent="0.2">
      <c r="A2801" s="504">
        <v>3018</v>
      </c>
      <c r="B2801" s="139" t="s">
        <v>2609</v>
      </c>
      <c r="C2801" s="139" t="s">
        <v>166</v>
      </c>
      <c r="D2801" s="502">
        <v>2</v>
      </c>
      <c r="E2801" s="256" t="s">
        <v>4234</v>
      </c>
      <c r="F2801" s="503">
        <v>1962</v>
      </c>
      <c r="G2801" s="139"/>
      <c r="H2801" s="152"/>
      <c r="I2801" s="505">
        <v>1</v>
      </c>
      <c r="J2801" s="139"/>
    </row>
    <row r="2802" spans="1:10" ht="13.5" customHeight="1" x14ac:dyDescent="0.2">
      <c r="A2802" s="504">
        <v>3019</v>
      </c>
      <c r="B2802" s="139" t="s">
        <v>2610</v>
      </c>
      <c r="C2802" s="139" t="s">
        <v>419</v>
      </c>
      <c r="D2802" s="502">
        <v>1</v>
      </c>
      <c r="E2802" s="256" t="s">
        <v>76</v>
      </c>
      <c r="F2802" s="503">
        <v>1995</v>
      </c>
      <c r="G2802" s="139"/>
      <c r="H2802" s="152"/>
      <c r="I2802" s="505">
        <v>1</v>
      </c>
      <c r="J2802" s="139"/>
    </row>
    <row r="2803" spans="1:10" ht="13.5" customHeight="1" x14ac:dyDescent="0.2">
      <c r="A2803" s="504">
        <v>3020</v>
      </c>
      <c r="B2803" s="139" t="s">
        <v>2611</v>
      </c>
      <c r="C2803" s="501" t="s">
        <v>4205</v>
      </c>
      <c r="D2803" s="502" t="s">
        <v>20</v>
      </c>
      <c r="E2803" s="256" t="s">
        <v>4234</v>
      </c>
      <c r="F2803" s="503">
        <v>1956</v>
      </c>
      <c r="G2803" s="139"/>
      <c r="H2803" s="152"/>
      <c r="I2803" s="505"/>
      <c r="J2803" s="139"/>
    </row>
    <row r="2804" spans="1:10" ht="13.5" customHeight="1" x14ac:dyDescent="0.2">
      <c r="A2804" s="504">
        <v>3021</v>
      </c>
      <c r="B2804" s="139" t="s">
        <v>2612</v>
      </c>
      <c r="C2804" s="501" t="s">
        <v>4205</v>
      </c>
      <c r="D2804" s="502" t="s">
        <v>20</v>
      </c>
      <c r="E2804" s="256" t="s">
        <v>21</v>
      </c>
      <c r="F2804" s="503">
        <v>1956</v>
      </c>
      <c r="G2804" s="139"/>
      <c r="H2804" s="152"/>
      <c r="I2804" s="505"/>
      <c r="J2804" s="139"/>
    </row>
    <row r="2805" spans="1:10" ht="13.5" customHeight="1" x14ac:dyDescent="0.2">
      <c r="A2805" s="504">
        <v>3022</v>
      </c>
      <c r="B2805" s="139" t="s">
        <v>2613</v>
      </c>
      <c r="C2805" s="501" t="s">
        <v>4205</v>
      </c>
      <c r="D2805" s="502" t="s">
        <v>20</v>
      </c>
      <c r="E2805" s="256" t="s">
        <v>394</v>
      </c>
      <c r="F2805" s="503">
        <v>1990</v>
      </c>
      <c r="G2805" s="139"/>
      <c r="H2805" s="152"/>
      <c r="I2805" s="505"/>
      <c r="J2805" s="139"/>
    </row>
    <row r="2806" spans="1:10" ht="13.5" customHeight="1" x14ac:dyDescent="0.2">
      <c r="A2806" s="504">
        <v>3023</v>
      </c>
      <c r="B2806" s="139" t="s">
        <v>3788</v>
      </c>
      <c r="C2806" s="501" t="s">
        <v>4205</v>
      </c>
      <c r="D2806" s="502" t="s">
        <v>20</v>
      </c>
      <c r="E2806" s="256" t="s">
        <v>76</v>
      </c>
      <c r="F2806" s="503">
        <v>1993</v>
      </c>
      <c r="G2806" s="139"/>
      <c r="H2806" s="152"/>
      <c r="I2806" s="505"/>
      <c r="J2806" s="139"/>
    </row>
    <row r="2807" spans="1:10" ht="13.5" customHeight="1" x14ac:dyDescent="0.2">
      <c r="A2807" s="504">
        <v>3024</v>
      </c>
      <c r="B2807" s="139" t="s">
        <v>2614</v>
      </c>
      <c r="C2807" s="501" t="s">
        <v>4205</v>
      </c>
      <c r="D2807" s="502" t="s">
        <v>20</v>
      </c>
      <c r="E2807" s="256" t="s">
        <v>21</v>
      </c>
      <c r="F2807" s="503">
        <v>1957</v>
      </c>
      <c r="G2807" s="139"/>
      <c r="H2807" s="152"/>
      <c r="I2807" s="505"/>
      <c r="J2807" s="139"/>
    </row>
    <row r="2808" spans="1:10" ht="13.5" customHeight="1" x14ac:dyDescent="0.2">
      <c r="A2808" s="504">
        <v>3025</v>
      </c>
      <c r="B2808" s="139" t="s">
        <v>2615</v>
      </c>
      <c r="C2808" s="501" t="s">
        <v>4205</v>
      </c>
      <c r="D2808" s="502" t="s">
        <v>20</v>
      </c>
      <c r="E2808" s="256" t="s">
        <v>76</v>
      </c>
      <c r="F2808" s="503">
        <v>1994</v>
      </c>
      <c r="G2808" s="139"/>
      <c r="H2808" s="152"/>
      <c r="I2808" s="505"/>
      <c r="J2808" s="139"/>
    </row>
    <row r="2809" spans="1:10" ht="13.5" customHeight="1" x14ac:dyDescent="0.2">
      <c r="A2809" s="504">
        <v>3026</v>
      </c>
      <c r="B2809" s="139" t="s">
        <v>2616</v>
      </c>
      <c r="C2809" s="501" t="s">
        <v>4205</v>
      </c>
      <c r="D2809" s="502" t="s">
        <v>20</v>
      </c>
      <c r="E2809" s="256" t="s">
        <v>76</v>
      </c>
      <c r="F2809" s="503">
        <v>1991</v>
      </c>
      <c r="G2809" s="139"/>
      <c r="H2809" s="152"/>
      <c r="I2809" s="505"/>
      <c r="J2809" s="139"/>
    </row>
    <row r="2810" spans="1:10" ht="13.5" customHeight="1" x14ac:dyDescent="0.2">
      <c r="A2810" s="504">
        <v>3027</v>
      </c>
      <c r="B2810" s="139" t="s">
        <v>2617</v>
      </c>
      <c r="C2810" s="501" t="s">
        <v>4205</v>
      </c>
      <c r="D2810" s="502" t="s">
        <v>20</v>
      </c>
      <c r="E2810" s="256" t="s">
        <v>76</v>
      </c>
      <c r="F2810" s="503">
        <v>1993</v>
      </c>
      <c r="G2810" s="139"/>
      <c r="H2810" s="152"/>
      <c r="I2810" s="505"/>
      <c r="J2810" s="139"/>
    </row>
    <row r="2811" spans="1:10" ht="13.5" customHeight="1" x14ac:dyDescent="0.2">
      <c r="A2811" s="504">
        <v>3028</v>
      </c>
      <c r="B2811" s="139" t="s">
        <v>2618</v>
      </c>
      <c r="C2811" s="501" t="s">
        <v>4205</v>
      </c>
      <c r="D2811" s="502" t="s">
        <v>20</v>
      </c>
      <c r="E2811" s="256" t="s">
        <v>21</v>
      </c>
      <c r="F2811" s="503">
        <v>1961</v>
      </c>
      <c r="G2811" s="139"/>
      <c r="H2811" s="152"/>
      <c r="I2811" s="505"/>
      <c r="J2811" s="139"/>
    </row>
    <row r="2812" spans="1:10" ht="13.5" customHeight="1" x14ac:dyDescent="0.2">
      <c r="A2812" s="504">
        <v>3029</v>
      </c>
      <c r="B2812" s="139" t="s">
        <v>2619</v>
      </c>
      <c r="C2812" s="501" t="s">
        <v>4205</v>
      </c>
      <c r="D2812" s="502" t="s">
        <v>20</v>
      </c>
      <c r="E2812" s="256" t="s">
        <v>76</v>
      </c>
      <c r="F2812" s="503">
        <v>1980</v>
      </c>
      <c r="G2812" s="139"/>
      <c r="H2812" s="152"/>
      <c r="I2812" s="505"/>
      <c r="J2812" s="139"/>
    </row>
    <row r="2813" spans="1:10" ht="13.5" customHeight="1" x14ac:dyDescent="0.2">
      <c r="A2813" s="504">
        <v>3030</v>
      </c>
      <c r="B2813" s="139" t="s">
        <v>2620</v>
      </c>
      <c r="C2813" s="501" t="s">
        <v>4205</v>
      </c>
      <c r="D2813" s="502" t="s">
        <v>20</v>
      </c>
      <c r="E2813" s="256" t="s">
        <v>21</v>
      </c>
      <c r="F2813" s="503">
        <v>1960</v>
      </c>
      <c r="G2813" s="139"/>
      <c r="H2813" s="152"/>
      <c r="I2813" s="505"/>
      <c r="J2813" s="139"/>
    </row>
    <row r="2814" spans="1:10" ht="13.5" customHeight="1" x14ac:dyDescent="0.2">
      <c r="A2814" s="504">
        <v>3031</v>
      </c>
      <c r="B2814" s="139" t="s">
        <v>2621</v>
      </c>
      <c r="C2814" s="501" t="s">
        <v>4205</v>
      </c>
      <c r="D2814" s="502" t="s">
        <v>20</v>
      </c>
      <c r="E2814" s="256" t="s">
        <v>76</v>
      </c>
      <c r="F2814" s="503">
        <v>1977</v>
      </c>
      <c r="G2814" s="139"/>
      <c r="H2814" s="152"/>
      <c r="I2814" s="505"/>
      <c r="J2814" s="139"/>
    </row>
    <row r="2815" spans="1:10" ht="13.5" customHeight="1" x14ac:dyDescent="0.2">
      <c r="A2815" s="504">
        <v>3032</v>
      </c>
      <c r="B2815" s="139" t="s">
        <v>2622</v>
      </c>
      <c r="C2815" s="501" t="s">
        <v>4205</v>
      </c>
      <c r="D2815" s="502" t="s">
        <v>20</v>
      </c>
      <c r="E2815" s="256" t="s">
        <v>394</v>
      </c>
      <c r="F2815" s="503">
        <v>1990</v>
      </c>
      <c r="G2815" s="139"/>
      <c r="H2815" s="152"/>
      <c r="I2815" s="505"/>
      <c r="J2815" s="139"/>
    </row>
    <row r="2816" spans="1:10" ht="13.5" customHeight="1" x14ac:dyDescent="0.2">
      <c r="A2816" s="504">
        <v>3033</v>
      </c>
      <c r="B2816" s="139" t="s">
        <v>2623</v>
      </c>
      <c r="C2816" s="501" t="s">
        <v>4205</v>
      </c>
      <c r="D2816" s="502" t="s">
        <v>20</v>
      </c>
      <c r="E2816" s="256" t="s">
        <v>76</v>
      </c>
      <c r="F2816" s="503">
        <v>1992</v>
      </c>
      <c r="G2816" s="139"/>
      <c r="H2816" s="152"/>
      <c r="I2816" s="505"/>
      <c r="J2816" s="139"/>
    </row>
    <row r="2817" spans="1:10" ht="13.5" customHeight="1" x14ac:dyDescent="0.2">
      <c r="A2817" s="504">
        <v>3034</v>
      </c>
      <c r="B2817" s="139" t="s">
        <v>2624</v>
      </c>
      <c r="C2817" s="139" t="s">
        <v>218</v>
      </c>
      <c r="D2817" s="502" t="s">
        <v>20</v>
      </c>
      <c r="E2817" s="256" t="s">
        <v>76</v>
      </c>
      <c r="F2817" s="503">
        <v>1983</v>
      </c>
      <c r="G2817" s="139"/>
      <c r="H2817" s="152"/>
      <c r="I2817" s="505">
        <v>1</v>
      </c>
      <c r="J2817" s="139"/>
    </row>
    <row r="2818" spans="1:10" ht="13.5" customHeight="1" x14ac:dyDescent="0.2">
      <c r="A2818" s="504">
        <v>3035</v>
      </c>
      <c r="B2818" s="139" t="s">
        <v>2533</v>
      </c>
      <c r="C2818" s="501" t="s">
        <v>4205</v>
      </c>
      <c r="D2818" s="502" t="s">
        <v>20</v>
      </c>
      <c r="E2818" s="256" t="s">
        <v>76</v>
      </c>
      <c r="F2818" s="503">
        <v>1980</v>
      </c>
      <c r="G2818" s="139"/>
      <c r="H2818" s="152"/>
      <c r="I2818" s="505"/>
      <c r="J2818" s="139"/>
    </row>
    <row r="2819" spans="1:10" ht="13.5" customHeight="1" x14ac:dyDescent="0.2">
      <c r="A2819" s="504">
        <v>3036</v>
      </c>
      <c r="B2819" s="139" t="s">
        <v>2625</v>
      </c>
      <c r="C2819" s="501" t="s">
        <v>4205</v>
      </c>
      <c r="D2819" s="502" t="s">
        <v>20</v>
      </c>
      <c r="E2819" s="256" t="s">
        <v>76</v>
      </c>
      <c r="F2819" s="503">
        <v>1992</v>
      </c>
      <c r="G2819" s="139"/>
      <c r="H2819" s="152"/>
      <c r="I2819" s="505"/>
      <c r="J2819" s="139"/>
    </row>
    <row r="2820" spans="1:10" ht="13.5" customHeight="1" x14ac:dyDescent="0.2">
      <c r="A2820" s="504">
        <v>3037</v>
      </c>
      <c r="B2820" s="139" t="s">
        <v>2626</v>
      </c>
      <c r="C2820" s="501" t="s">
        <v>4205</v>
      </c>
      <c r="D2820" s="502" t="s">
        <v>20</v>
      </c>
      <c r="E2820" s="256" t="s">
        <v>76</v>
      </c>
      <c r="F2820" s="503">
        <v>1976</v>
      </c>
      <c r="G2820" s="139"/>
      <c r="H2820" s="152"/>
      <c r="I2820" s="505"/>
      <c r="J2820" s="139"/>
    </row>
    <row r="2821" spans="1:10" ht="13.5" customHeight="1" x14ac:dyDescent="0.2">
      <c r="A2821" s="504">
        <v>3038</v>
      </c>
      <c r="B2821" s="139" t="s">
        <v>2627</v>
      </c>
      <c r="C2821" s="501" t="s">
        <v>4205</v>
      </c>
      <c r="D2821" s="502" t="s">
        <v>20</v>
      </c>
      <c r="E2821" s="256" t="s">
        <v>21</v>
      </c>
      <c r="F2821" s="503">
        <v>1961</v>
      </c>
      <c r="G2821" s="139"/>
      <c r="H2821" s="152"/>
      <c r="I2821" s="505"/>
      <c r="J2821" s="139"/>
    </row>
    <row r="2822" spans="1:10" ht="13.5" customHeight="1" x14ac:dyDescent="0.2">
      <c r="A2822" s="504">
        <v>3039</v>
      </c>
      <c r="B2822" s="139" t="s">
        <v>2628</v>
      </c>
      <c r="C2822" s="501" t="s">
        <v>4205</v>
      </c>
      <c r="D2822" s="502" t="s">
        <v>20</v>
      </c>
      <c r="E2822" s="256" t="s">
        <v>23</v>
      </c>
      <c r="F2822" s="503">
        <v>1968</v>
      </c>
      <c r="G2822" s="139"/>
      <c r="H2822" s="152"/>
      <c r="I2822" s="505"/>
      <c r="J2822" s="139"/>
    </row>
    <row r="2823" spans="1:10" ht="13.5" customHeight="1" x14ac:dyDescent="0.2">
      <c r="A2823" s="504">
        <v>3040</v>
      </c>
      <c r="B2823" s="139" t="s">
        <v>2629</v>
      </c>
      <c r="C2823" s="139" t="s">
        <v>4082</v>
      </c>
      <c r="D2823" s="502" t="s">
        <v>20</v>
      </c>
      <c r="E2823" s="256" t="s">
        <v>23</v>
      </c>
      <c r="F2823" s="503">
        <v>1963</v>
      </c>
      <c r="G2823" s="139"/>
      <c r="H2823" s="152"/>
      <c r="I2823" s="505"/>
      <c r="J2823" s="139"/>
    </row>
    <row r="2824" spans="1:10" ht="13.5" customHeight="1" x14ac:dyDescent="0.2">
      <c r="A2824" s="504">
        <v>3041</v>
      </c>
      <c r="B2824" s="139" t="s">
        <v>2630</v>
      </c>
      <c r="C2824" s="501" t="s">
        <v>4205</v>
      </c>
      <c r="D2824" s="502" t="s">
        <v>20</v>
      </c>
      <c r="E2824" s="256" t="s">
        <v>76</v>
      </c>
      <c r="F2824" s="503">
        <v>1992</v>
      </c>
      <c r="G2824" s="139"/>
      <c r="H2824" s="152"/>
      <c r="I2824" s="505"/>
      <c r="J2824" s="139"/>
    </row>
    <row r="2825" spans="1:10" ht="13.5" customHeight="1" x14ac:dyDescent="0.2">
      <c r="A2825" s="504">
        <v>3042</v>
      </c>
      <c r="B2825" s="139" t="s">
        <v>3630</v>
      </c>
      <c r="C2825" s="501" t="s">
        <v>4205</v>
      </c>
      <c r="D2825" s="502" t="s">
        <v>20</v>
      </c>
      <c r="E2825" s="256" t="s">
        <v>76</v>
      </c>
      <c r="F2825" s="503">
        <v>1987</v>
      </c>
      <c r="G2825" s="139"/>
      <c r="H2825" s="152"/>
      <c r="I2825" s="505"/>
      <c r="J2825" s="139"/>
    </row>
    <row r="2826" spans="1:10" ht="13.5" customHeight="1" x14ac:dyDescent="0.2">
      <c r="A2826" s="504">
        <v>3043</v>
      </c>
      <c r="B2826" s="139" t="s">
        <v>2631</v>
      </c>
      <c r="C2826" s="501" t="s">
        <v>4205</v>
      </c>
      <c r="D2826" s="502" t="s">
        <v>20</v>
      </c>
      <c r="E2826" s="256" t="s">
        <v>21</v>
      </c>
      <c r="F2826" s="503">
        <v>1959</v>
      </c>
      <c r="G2826" s="139"/>
      <c r="H2826" s="152"/>
      <c r="I2826" s="505"/>
      <c r="J2826" s="139"/>
    </row>
    <row r="2827" spans="1:10" ht="13.5" customHeight="1" x14ac:dyDescent="0.2">
      <c r="A2827" s="504">
        <v>3044</v>
      </c>
      <c r="B2827" s="139" t="s">
        <v>2632</v>
      </c>
      <c r="C2827" s="501" t="s">
        <v>4205</v>
      </c>
      <c r="D2827" s="502" t="s">
        <v>20</v>
      </c>
      <c r="E2827" s="256" t="s">
        <v>76</v>
      </c>
      <c r="F2827" s="503">
        <v>1991</v>
      </c>
      <c r="G2827" s="139"/>
      <c r="H2827" s="152"/>
      <c r="I2827" s="505"/>
      <c r="J2827" s="139"/>
    </row>
    <row r="2828" spans="1:10" ht="13.5" customHeight="1" x14ac:dyDescent="0.2">
      <c r="A2828" s="504">
        <v>3045</v>
      </c>
      <c r="B2828" s="139" t="s">
        <v>2633</v>
      </c>
      <c r="C2828" s="501" t="s">
        <v>4205</v>
      </c>
      <c r="D2828" s="502" t="s">
        <v>20</v>
      </c>
      <c r="E2828" s="256" t="s">
        <v>4234</v>
      </c>
      <c r="F2828" s="503">
        <v>1959</v>
      </c>
      <c r="G2828" s="139"/>
      <c r="H2828" s="152"/>
      <c r="I2828" s="505"/>
      <c r="J2828" s="139"/>
    </row>
    <row r="2829" spans="1:10" ht="13.5" customHeight="1" x14ac:dyDescent="0.2">
      <c r="A2829" s="504">
        <v>3046</v>
      </c>
      <c r="B2829" s="139" t="s">
        <v>2634</v>
      </c>
      <c r="C2829" s="501" t="s">
        <v>4205</v>
      </c>
      <c r="D2829" s="502" t="s">
        <v>20</v>
      </c>
      <c r="E2829" s="256" t="s">
        <v>394</v>
      </c>
      <c r="F2829" s="503">
        <v>1987</v>
      </c>
      <c r="G2829" s="139"/>
      <c r="H2829" s="152"/>
      <c r="I2829" s="505"/>
      <c r="J2829" s="139"/>
    </row>
    <row r="2830" spans="1:10" ht="13.5" customHeight="1" x14ac:dyDescent="0.2">
      <c r="A2830" s="504">
        <v>3047</v>
      </c>
      <c r="B2830" s="139" t="s">
        <v>2635</v>
      </c>
      <c r="C2830" s="139" t="s">
        <v>357</v>
      </c>
      <c r="D2830" s="502">
        <v>4</v>
      </c>
      <c r="E2830" s="256" t="s">
        <v>76</v>
      </c>
      <c r="F2830" s="503">
        <v>1991</v>
      </c>
      <c r="G2830" s="139"/>
      <c r="H2830" s="498"/>
      <c r="I2830" s="505">
        <v>1</v>
      </c>
      <c r="J2830" s="139"/>
    </row>
    <row r="2831" spans="1:10" ht="13.5" customHeight="1" x14ac:dyDescent="0.2">
      <c r="A2831" s="504">
        <v>3048</v>
      </c>
      <c r="B2831" s="139" t="s">
        <v>2636</v>
      </c>
      <c r="C2831" s="139" t="s">
        <v>357</v>
      </c>
      <c r="D2831" s="502" t="s">
        <v>20</v>
      </c>
      <c r="E2831" s="256" t="s">
        <v>394</v>
      </c>
      <c r="F2831" s="503">
        <v>1992</v>
      </c>
      <c r="G2831" s="139"/>
      <c r="H2831" s="152"/>
      <c r="I2831" s="505"/>
      <c r="J2831" s="139"/>
    </row>
    <row r="2832" spans="1:10" ht="13.5" customHeight="1" x14ac:dyDescent="0.2">
      <c r="A2832" s="504">
        <v>3049</v>
      </c>
      <c r="B2832" s="139" t="s">
        <v>2637</v>
      </c>
      <c r="C2832" s="501" t="s">
        <v>4205</v>
      </c>
      <c r="D2832" s="502" t="s">
        <v>20</v>
      </c>
      <c r="E2832" s="256" t="s">
        <v>394</v>
      </c>
      <c r="F2832" s="503">
        <v>1992</v>
      </c>
      <c r="G2832" s="139"/>
      <c r="H2832" s="152"/>
      <c r="I2832" s="505"/>
      <c r="J2832" s="139"/>
    </row>
    <row r="2833" spans="1:10" ht="13.5" customHeight="1" x14ac:dyDescent="0.2">
      <c r="A2833" s="504">
        <v>3050</v>
      </c>
      <c r="B2833" s="139" t="s">
        <v>2638</v>
      </c>
      <c r="C2833" s="501" t="s">
        <v>4205</v>
      </c>
      <c r="D2833" s="502" t="s">
        <v>20</v>
      </c>
      <c r="E2833" s="256" t="s">
        <v>394</v>
      </c>
      <c r="F2833" s="503">
        <v>1993</v>
      </c>
      <c r="G2833" s="139"/>
      <c r="H2833" s="152"/>
      <c r="I2833" s="505"/>
      <c r="J2833" s="139"/>
    </row>
    <row r="2834" spans="1:10" ht="13.5" customHeight="1" x14ac:dyDescent="0.2">
      <c r="A2834" s="504">
        <v>3051</v>
      </c>
      <c r="B2834" s="139" t="s">
        <v>2639</v>
      </c>
      <c r="C2834" s="139" t="s">
        <v>198</v>
      </c>
      <c r="D2834" s="502">
        <v>2</v>
      </c>
      <c r="E2834" s="256" t="s">
        <v>23</v>
      </c>
      <c r="F2834" s="503">
        <v>1969</v>
      </c>
      <c r="G2834" s="139"/>
      <c r="H2834" s="152"/>
      <c r="I2834" s="505">
        <v>1</v>
      </c>
      <c r="J2834" s="139"/>
    </row>
    <row r="2835" spans="1:10" ht="13.5" customHeight="1" x14ac:dyDescent="0.2">
      <c r="A2835" s="504">
        <v>3052</v>
      </c>
      <c r="B2835" s="139" t="s">
        <v>2640</v>
      </c>
      <c r="C2835" s="501" t="s">
        <v>4205</v>
      </c>
      <c r="D2835" s="502" t="s">
        <v>20</v>
      </c>
      <c r="E2835" s="256" t="s">
        <v>76</v>
      </c>
      <c r="F2835" s="503">
        <v>1991</v>
      </c>
      <c r="G2835" s="139"/>
      <c r="H2835" s="152"/>
      <c r="I2835" s="505"/>
      <c r="J2835" s="139"/>
    </row>
    <row r="2836" spans="1:10" ht="13.5" customHeight="1" x14ac:dyDescent="0.2">
      <c r="A2836" s="504">
        <v>3053</v>
      </c>
      <c r="B2836" s="139" t="s">
        <v>2641</v>
      </c>
      <c r="C2836" s="501" t="s">
        <v>4205</v>
      </c>
      <c r="D2836" s="502" t="s">
        <v>20</v>
      </c>
      <c r="E2836" s="256" t="s">
        <v>76</v>
      </c>
      <c r="F2836" s="503">
        <v>1991</v>
      </c>
      <c r="G2836" s="139"/>
      <c r="H2836" s="152"/>
      <c r="I2836" s="505"/>
      <c r="J2836" s="139"/>
    </row>
    <row r="2837" spans="1:10" ht="13.5" customHeight="1" x14ac:dyDescent="0.2">
      <c r="A2837" s="504">
        <v>3054</v>
      </c>
      <c r="B2837" s="139" t="s">
        <v>2642</v>
      </c>
      <c r="C2837" s="501" t="s">
        <v>4205</v>
      </c>
      <c r="D2837" s="502" t="s">
        <v>20</v>
      </c>
      <c r="E2837" s="256" t="s">
        <v>394</v>
      </c>
      <c r="F2837" s="503">
        <v>1990</v>
      </c>
      <c r="G2837" s="139"/>
      <c r="H2837" s="152"/>
      <c r="I2837" s="505"/>
      <c r="J2837" s="139"/>
    </row>
    <row r="2838" spans="1:10" ht="13.5" customHeight="1" x14ac:dyDescent="0.2">
      <c r="A2838" s="504">
        <v>3055</v>
      </c>
      <c r="B2838" s="139" t="s">
        <v>2643</v>
      </c>
      <c r="C2838" s="139" t="s">
        <v>357</v>
      </c>
      <c r="D2838" s="502" t="s">
        <v>20</v>
      </c>
      <c r="E2838" s="256" t="s">
        <v>394</v>
      </c>
      <c r="F2838" s="503">
        <v>1991</v>
      </c>
      <c r="G2838" s="139"/>
      <c r="H2838" s="152"/>
      <c r="I2838" s="505"/>
      <c r="J2838" s="139"/>
    </row>
    <row r="2839" spans="1:10" ht="13.5" customHeight="1" x14ac:dyDescent="0.2">
      <c r="A2839" s="504">
        <v>3056</v>
      </c>
      <c r="B2839" s="139" t="s">
        <v>2644</v>
      </c>
      <c r="C2839" s="501" t="s">
        <v>4205</v>
      </c>
      <c r="D2839" s="502" t="s">
        <v>20</v>
      </c>
      <c r="E2839" s="256" t="s">
        <v>33</v>
      </c>
      <c r="F2839" s="503">
        <v>1973</v>
      </c>
      <c r="G2839" s="139"/>
      <c r="H2839" s="152"/>
      <c r="I2839" s="505"/>
      <c r="J2839" s="139"/>
    </row>
    <row r="2840" spans="1:10" ht="13.5" customHeight="1" x14ac:dyDescent="0.2">
      <c r="A2840" s="504">
        <v>3057</v>
      </c>
      <c r="B2840" s="139" t="s">
        <v>2645</v>
      </c>
      <c r="C2840" s="501" t="s">
        <v>4205</v>
      </c>
      <c r="D2840" s="502" t="s">
        <v>20</v>
      </c>
      <c r="E2840" s="256" t="s">
        <v>23</v>
      </c>
      <c r="F2840" s="503">
        <v>1974</v>
      </c>
      <c r="G2840" s="139"/>
      <c r="H2840" s="152"/>
      <c r="I2840" s="505"/>
      <c r="J2840" s="139"/>
    </row>
    <row r="2841" spans="1:10" ht="13.5" customHeight="1" x14ac:dyDescent="0.2">
      <c r="A2841" s="504">
        <v>3058</v>
      </c>
      <c r="B2841" s="139" t="s">
        <v>2646</v>
      </c>
      <c r="C2841" s="501" t="s">
        <v>4205</v>
      </c>
      <c r="D2841" s="502" t="s">
        <v>20</v>
      </c>
      <c r="E2841" s="256" t="s">
        <v>76</v>
      </c>
      <c r="F2841" s="503">
        <v>1980</v>
      </c>
      <c r="G2841" s="139"/>
      <c r="H2841" s="152"/>
      <c r="I2841" s="505"/>
      <c r="J2841" s="139"/>
    </row>
    <row r="2842" spans="1:10" ht="13.5" customHeight="1" x14ac:dyDescent="0.2">
      <c r="A2842" s="504">
        <v>3059</v>
      </c>
      <c r="B2842" s="139" t="s">
        <v>2647</v>
      </c>
      <c r="C2842" s="501" t="s">
        <v>4205</v>
      </c>
      <c r="D2842" s="502" t="s">
        <v>20</v>
      </c>
      <c r="E2842" s="256" t="s">
        <v>4234</v>
      </c>
      <c r="F2842" s="503">
        <v>1960</v>
      </c>
      <c r="G2842" s="139"/>
      <c r="H2842" s="152"/>
      <c r="I2842" s="505"/>
      <c r="J2842" s="139"/>
    </row>
    <row r="2843" spans="1:10" ht="13.5" customHeight="1" x14ac:dyDescent="0.2">
      <c r="A2843" s="504">
        <v>3060</v>
      </c>
      <c r="B2843" s="139" t="s">
        <v>2648</v>
      </c>
      <c r="C2843" s="501" t="s">
        <v>4205</v>
      </c>
      <c r="D2843" s="502" t="s">
        <v>20</v>
      </c>
      <c r="E2843" s="256" t="s">
        <v>21</v>
      </c>
      <c r="F2843" s="503">
        <v>1950</v>
      </c>
      <c r="G2843" s="139"/>
      <c r="H2843" s="152"/>
      <c r="I2843" s="505"/>
      <c r="J2843" s="139"/>
    </row>
    <row r="2844" spans="1:10" ht="13.5" customHeight="1" x14ac:dyDescent="0.2">
      <c r="A2844" s="504">
        <v>3061</v>
      </c>
      <c r="B2844" s="139" t="s">
        <v>2649</v>
      </c>
      <c r="C2844" s="501" t="s">
        <v>4205</v>
      </c>
      <c r="D2844" s="502" t="s">
        <v>20</v>
      </c>
      <c r="E2844" s="256" t="s">
        <v>394</v>
      </c>
      <c r="F2844" s="503">
        <v>1987</v>
      </c>
      <c r="G2844" s="139"/>
      <c r="H2844" s="152"/>
      <c r="I2844" s="505"/>
      <c r="J2844" s="139"/>
    </row>
    <row r="2845" spans="1:10" ht="13.5" customHeight="1" x14ac:dyDescent="0.2">
      <c r="A2845" s="504">
        <v>3062</v>
      </c>
      <c r="B2845" s="139" t="s">
        <v>2650</v>
      </c>
      <c r="C2845" s="501" t="s">
        <v>4205</v>
      </c>
      <c r="D2845" s="502" t="s">
        <v>20</v>
      </c>
      <c r="E2845" s="256" t="s">
        <v>76</v>
      </c>
      <c r="F2845" s="503">
        <v>1978</v>
      </c>
      <c r="G2845" s="139"/>
      <c r="H2845" s="152"/>
      <c r="I2845" s="505"/>
      <c r="J2845" s="139"/>
    </row>
    <row r="2846" spans="1:10" ht="13.5" customHeight="1" x14ac:dyDescent="0.2">
      <c r="A2846" s="504">
        <v>3063</v>
      </c>
      <c r="B2846" s="139" t="s">
        <v>2651</v>
      </c>
      <c r="C2846" s="501" t="s">
        <v>4205</v>
      </c>
      <c r="D2846" s="502" t="s">
        <v>20</v>
      </c>
      <c r="E2846" s="256" t="s">
        <v>33</v>
      </c>
      <c r="F2846" s="503">
        <v>1967</v>
      </c>
      <c r="G2846" s="139"/>
      <c r="H2846" s="152"/>
      <c r="I2846" s="505"/>
      <c r="J2846" s="139"/>
    </row>
    <row r="2847" spans="1:10" ht="13.5" customHeight="1" x14ac:dyDescent="0.2">
      <c r="A2847" s="504">
        <v>3064</v>
      </c>
      <c r="B2847" s="139" t="s">
        <v>2652</v>
      </c>
      <c r="C2847" s="139" t="s">
        <v>3532</v>
      </c>
      <c r="D2847" s="502" t="s">
        <v>20</v>
      </c>
      <c r="E2847" s="256" t="s">
        <v>394</v>
      </c>
      <c r="F2847" s="503">
        <v>1978</v>
      </c>
      <c r="G2847" s="139"/>
      <c r="H2847" s="152"/>
      <c r="I2847" s="505">
        <v>1</v>
      </c>
      <c r="J2847" s="139"/>
    </row>
    <row r="2848" spans="1:10" ht="13.5" customHeight="1" x14ac:dyDescent="0.2">
      <c r="A2848" s="504">
        <v>3065</v>
      </c>
      <c r="B2848" s="139" t="s">
        <v>2653</v>
      </c>
      <c r="C2848" s="501" t="s">
        <v>4205</v>
      </c>
      <c r="D2848" s="502" t="s">
        <v>20</v>
      </c>
      <c r="E2848" s="256" t="s">
        <v>1638</v>
      </c>
      <c r="F2848" s="503">
        <v>2004</v>
      </c>
      <c r="G2848" s="139"/>
      <c r="H2848" s="152"/>
      <c r="I2848" s="505"/>
      <c r="J2848" s="139"/>
    </row>
    <row r="2849" spans="1:10" ht="13.5" customHeight="1" x14ac:dyDescent="0.2">
      <c r="A2849" s="504">
        <v>3066</v>
      </c>
      <c r="B2849" s="139" t="s">
        <v>2654</v>
      </c>
      <c r="C2849" s="139" t="s">
        <v>166</v>
      </c>
      <c r="D2849" s="502">
        <v>2</v>
      </c>
      <c r="E2849" s="256" t="s">
        <v>23</v>
      </c>
      <c r="F2849" s="503">
        <v>1975</v>
      </c>
      <c r="G2849" s="139"/>
      <c r="H2849" s="152"/>
      <c r="I2849" s="505">
        <v>1</v>
      </c>
      <c r="J2849" s="139"/>
    </row>
    <row r="2850" spans="1:10" ht="13.5" customHeight="1" x14ac:dyDescent="0.2">
      <c r="A2850" s="504">
        <v>3067</v>
      </c>
      <c r="B2850" s="139" t="s">
        <v>2655</v>
      </c>
      <c r="C2850" s="501" t="s">
        <v>4205</v>
      </c>
      <c r="D2850" s="502" t="s">
        <v>20</v>
      </c>
      <c r="E2850" s="256" t="s">
        <v>394</v>
      </c>
      <c r="F2850" s="503">
        <v>1992</v>
      </c>
      <c r="G2850" s="139"/>
      <c r="H2850" s="152"/>
      <c r="I2850" s="505"/>
      <c r="J2850" s="139"/>
    </row>
    <row r="2851" spans="1:10" ht="13.5" customHeight="1" x14ac:dyDescent="0.2">
      <c r="A2851" s="504">
        <v>3068</v>
      </c>
      <c r="B2851" s="139" t="s">
        <v>2656</v>
      </c>
      <c r="C2851" s="501" t="s">
        <v>4205</v>
      </c>
      <c r="D2851" s="502" t="s">
        <v>20</v>
      </c>
      <c r="E2851" s="256" t="s">
        <v>21</v>
      </c>
      <c r="F2851" s="503">
        <v>1955</v>
      </c>
      <c r="G2851" s="139"/>
      <c r="H2851" s="152"/>
      <c r="I2851" s="505"/>
      <c r="J2851" s="139"/>
    </row>
    <row r="2852" spans="1:10" ht="13.5" customHeight="1" x14ac:dyDescent="0.2">
      <c r="A2852" s="504">
        <v>3069</v>
      </c>
      <c r="B2852" s="139" t="s">
        <v>2657</v>
      </c>
      <c r="C2852" s="501" t="s">
        <v>4205</v>
      </c>
      <c r="D2852" s="502" t="s">
        <v>20</v>
      </c>
      <c r="E2852" s="256" t="s">
        <v>394</v>
      </c>
      <c r="F2852" s="503">
        <v>1994</v>
      </c>
      <c r="G2852" s="139"/>
      <c r="H2852" s="152"/>
      <c r="I2852" s="505"/>
      <c r="J2852" s="139"/>
    </row>
    <row r="2853" spans="1:10" ht="13.5" customHeight="1" x14ac:dyDescent="0.2">
      <c r="A2853" s="504">
        <v>3070</v>
      </c>
      <c r="B2853" s="139" t="s">
        <v>2658</v>
      </c>
      <c r="C2853" s="501" t="s">
        <v>4205</v>
      </c>
      <c r="D2853" s="502" t="s">
        <v>20</v>
      </c>
      <c r="E2853" s="256" t="s">
        <v>76</v>
      </c>
      <c r="F2853" s="503">
        <v>1990</v>
      </c>
      <c r="G2853" s="139"/>
      <c r="H2853" s="152"/>
      <c r="I2853" s="505"/>
      <c r="J2853" s="139"/>
    </row>
    <row r="2854" spans="1:10" ht="13.5" customHeight="1" x14ac:dyDescent="0.2">
      <c r="A2854" s="504">
        <v>3071</v>
      </c>
      <c r="B2854" s="139" t="s">
        <v>2659</v>
      </c>
      <c r="C2854" s="139" t="s">
        <v>911</v>
      </c>
      <c r="D2854" s="502" t="s">
        <v>20</v>
      </c>
      <c r="E2854" s="256" t="s">
        <v>76</v>
      </c>
      <c r="F2854" s="503">
        <v>1984</v>
      </c>
      <c r="G2854" s="139"/>
      <c r="H2854" s="152"/>
      <c r="I2854" s="505">
        <v>1</v>
      </c>
      <c r="J2854" s="139"/>
    </row>
    <row r="2855" spans="1:10" ht="13.5" customHeight="1" x14ac:dyDescent="0.2">
      <c r="A2855" s="504">
        <v>3072</v>
      </c>
      <c r="B2855" s="139" t="s">
        <v>3541</v>
      </c>
      <c r="C2855" s="139" t="s">
        <v>4085</v>
      </c>
      <c r="D2855" s="502" t="s">
        <v>76</v>
      </c>
      <c r="E2855" s="256" t="s">
        <v>394</v>
      </c>
      <c r="F2855" s="503">
        <v>1988</v>
      </c>
      <c r="G2855" s="139"/>
      <c r="H2855" s="152"/>
      <c r="I2855" s="505">
        <v>1</v>
      </c>
      <c r="J2855" s="139"/>
    </row>
    <row r="2856" spans="1:10" ht="13.5" customHeight="1" x14ac:dyDescent="0.2">
      <c r="A2856" s="504">
        <v>3073</v>
      </c>
      <c r="B2856" s="139" t="s">
        <v>2660</v>
      </c>
      <c r="C2856" s="139" t="s">
        <v>284</v>
      </c>
      <c r="D2856" s="502" t="s">
        <v>20</v>
      </c>
      <c r="E2856" s="256" t="s">
        <v>21</v>
      </c>
      <c r="F2856" s="503">
        <v>1951</v>
      </c>
      <c r="G2856" s="139"/>
      <c r="H2856" s="152"/>
      <c r="I2856" s="505">
        <v>1</v>
      </c>
      <c r="J2856" s="139"/>
    </row>
    <row r="2857" spans="1:10" ht="13.5" customHeight="1" x14ac:dyDescent="0.2">
      <c r="A2857" s="504">
        <v>3074</v>
      </c>
      <c r="B2857" s="139" t="s">
        <v>2661</v>
      </c>
      <c r="C2857" s="139" t="s">
        <v>3443</v>
      </c>
      <c r="D2857" s="502">
        <v>2</v>
      </c>
      <c r="E2857" s="256" t="s">
        <v>23</v>
      </c>
      <c r="F2857" s="503">
        <v>1965</v>
      </c>
      <c r="G2857" s="152"/>
      <c r="H2857" s="498"/>
      <c r="I2857" s="505">
        <v>1</v>
      </c>
      <c r="J2857" s="139"/>
    </row>
    <row r="2858" spans="1:10" ht="13.5" customHeight="1" x14ac:dyDescent="0.2">
      <c r="A2858" s="504">
        <v>3075</v>
      </c>
      <c r="B2858" s="139" t="s">
        <v>2662</v>
      </c>
      <c r="C2858" s="501" t="s">
        <v>4205</v>
      </c>
      <c r="D2858" s="502" t="s">
        <v>20</v>
      </c>
      <c r="E2858" s="256" t="s">
        <v>76</v>
      </c>
      <c r="F2858" s="503">
        <v>1977</v>
      </c>
      <c r="G2858" s="139"/>
      <c r="H2858" s="152"/>
      <c r="I2858" s="505"/>
      <c r="J2858" s="139"/>
    </row>
    <row r="2859" spans="1:10" ht="13.5" customHeight="1" x14ac:dyDescent="0.2">
      <c r="A2859" s="504">
        <v>3076</v>
      </c>
      <c r="B2859" s="139" t="s">
        <v>2663</v>
      </c>
      <c r="C2859" s="501" t="s">
        <v>4205</v>
      </c>
      <c r="D2859" s="502" t="s">
        <v>20</v>
      </c>
      <c r="E2859" s="256" t="s">
        <v>23</v>
      </c>
      <c r="F2859" s="503">
        <v>1973</v>
      </c>
      <c r="G2859" s="139"/>
      <c r="H2859" s="152"/>
      <c r="I2859" s="505"/>
      <c r="J2859" s="139"/>
    </row>
    <row r="2860" spans="1:10" ht="13.5" customHeight="1" x14ac:dyDescent="0.2">
      <c r="A2860" s="504">
        <v>3077</v>
      </c>
      <c r="B2860" s="139" t="s">
        <v>2664</v>
      </c>
      <c r="C2860" s="501" t="s">
        <v>4205</v>
      </c>
      <c r="D2860" s="502" t="s">
        <v>20</v>
      </c>
      <c r="E2860" s="256" t="s">
        <v>76</v>
      </c>
      <c r="F2860" s="503">
        <v>1992</v>
      </c>
      <c r="G2860" s="139"/>
      <c r="H2860" s="152"/>
      <c r="I2860" s="505"/>
      <c r="J2860" s="139"/>
    </row>
    <row r="2861" spans="1:10" ht="13.5" customHeight="1" x14ac:dyDescent="0.2">
      <c r="A2861" s="504">
        <v>3078</v>
      </c>
      <c r="B2861" s="139" t="s">
        <v>2665</v>
      </c>
      <c r="C2861" s="501" t="s">
        <v>4205</v>
      </c>
      <c r="D2861" s="502" t="s">
        <v>20</v>
      </c>
      <c r="E2861" s="256" t="s">
        <v>76</v>
      </c>
      <c r="F2861" s="503">
        <v>1991</v>
      </c>
      <c r="G2861" s="139"/>
      <c r="H2861" s="152"/>
      <c r="I2861" s="505"/>
      <c r="J2861" s="139"/>
    </row>
    <row r="2862" spans="1:10" ht="13.5" customHeight="1" x14ac:dyDescent="0.2">
      <c r="A2862" s="504">
        <v>3079</v>
      </c>
      <c r="B2862" s="139" t="s">
        <v>2666</v>
      </c>
      <c r="C2862" s="501" t="s">
        <v>4205</v>
      </c>
      <c r="D2862" s="502" t="s">
        <v>20</v>
      </c>
      <c r="E2862" s="256" t="s">
        <v>76</v>
      </c>
      <c r="F2862" s="503">
        <v>1987</v>
      </c>
      <c r="G2862" s="139"/>
      <c r="H2862" s="152"/>
      <c r="I2862" s="505"/>
      <c r="J2862" s="139"/>
    </row>
    <row r="2863" spans="1:10" ht="13.5" customHeight="1" x14ac:dyDescent="0.2">
      <c r="A2863" s="504">
        <v>3080</v>
      </c>
      <c r="B2863" s="139" t="s">
        <v>2667</v>
      </c>
      <c r="C2863" s="139" t="s">
        <v>357</v>
      </c>
      <c r="D2863" s="502" t="s">
        <v>20</v>
      </c>
      <c r="E2863" s="256" t="s">
        <v>76</v>
      </c>
      <c r="F2863" s="503">
        <v>1992</v>
      </c>
      <c r="G2863" s="139"/>
      <c r="H2863" s="152"/>
      <c r="I2863" s="505"/>
      <c r="J2863" s="139"/>
    </row>
    <row r="2864" spans="1:10" ht="13.5" customHeight="1" x14ac:dyDescent="0.2">
      <c r="A2864" s="504">
        <v>3081</v>
      </c>
      <c r="B2864" s="139" t="s">
        <v>2668</v>
      </c>
      <c r="C2864" s="139" t="s">
        <v>357</v>
      </c>
      <c r="D2864" s="502">
        <v>1</v>
      </c>
      <c r="E2864" s="256" t="s">
        <v>76</v>
      </c>
      <c r="F2864" s="503">
        <v>1994</v>
      </c>
      <c r="G2864" s="139"/>
      <c r="H2864" s="152"/>
      <c r="I2864" s="505">
        <v>1</v>
      </c>
      <c r="J2864" s="139"/>
    </row>
    <row r="2865" spans="1:10" ht="13.5" customHeight="1" x14ac:dyDescent="0.2">
      <c r="A2865" s="504">
        <v>3082</v>
      </c>
      <c r="B2865" s="139" t="s">
        <v>4213</v>
      </c>
      <c r="C2865" s="139" t="s">
        <v>3532</v>
      </c>
      <c r="D2865" s="502" t="s">
        <v>76</v>
      </c>
      <c r="E2865" s="256" t="s">
        <v>394</v>
      </c>
      <c r="F2865" s="503">
        <v>1999</v>
      </c>
      <c r="G2865" s="139"/>
      <c r="H2865" s="152"/>
      <c r="I2865" s="505">
        <v>1</v>
      </c>
      <c r="J2865" s="139"/>
    </row>
    <row r="2866" spans="1:10" ht="13.5" customHeight="1" x14ac:dyDescent="0.2">
      <c r="A2866" s="504">
        <v>3083</v>
      </c>
      <c r="B2866" s="139" t="s">
        <v>2669</v>
      </c>
      <c r="C2866" s="501" t="s">
        <v>4205</v>
      </c>
      <c r="D2866" s="502" t="s">
        <v>20</v>
      </c>
      <c r="E2866" s="256" t="s">
        <v>394</v>
      </c>
      <c r="F2866" s="503">
        <v>1983</v>
      </c>
      <c r="G2866" s="139"/>
      <c r="H2866" s="152"/>
      <c r="I2866" s="505"/>
      <c r="J2866" s="139"/>
    </row>
    <row r="2867" spans="1:10" ht="13.5" customHeight="1" x14ac:dyDescent="0.2">
      <c r="A2867" s="504">
        <v>3084</v>
      </c>
      <c r="B2867" s="139" t="s">
        <v>2670</v>
      </c>
      <c r="C2867" s="501" t="s">
        <v>4205</v>
      </c>
      <c r="D2867" s="502" t="s">
        <v>20</v>
      </c>
      <c r="E2867" s="256" t="s">
        <v>394</v>
      </c>
      <c r="F2867" s="503">
        <v>1993</v>
      </c>
      <c r="G2867" s="139"/>
      <c r="H2867" s="152"/>
      <c r="I2867" s="505"/>
      <c r="J2867" s="139"/>
    </row>
    <row r="2868" spans="1:10" ht="13.5" customHeight="1" x14ac:dyDescent="0.2">
      <c r="A2868" s="504">
        <v>3085</v>
      </c>
      <c r="B2868" s="139" t="s">
        <v>2671</v>
      </c>
      <c r="C2868" s="501" t="s">
        <v>4205</v>
      </c>
      <c r="D2868" s="502" t="s">
        <v>20</v>
      </c>
      <c r="E2868" s="256" t="s">
        <v>394</v>
      </c>
      <c r="F2868" s="503">
        <v>1990</v>
      </c>
      <c r="G2868" s="139"/>
      <c r="H2868" s="152"/>
      <c r="I2868" s="505"/>
      <c r="J2868" s="139"/>
    </row>
    <row r="2869" spans="1:10" ht="13.5" customHeight="1" x14ac:dyDescent="0.2">
      <c r="A2869" s="504">
        <v>3086</v>
      </c>
      <c r="B2869" s="139" t="s">
        <v>2672</v>
      </c>
      <c r="C2869" s="501" t="s">
        <v>4205</v>
      </c>
      <c r="D2869" s="502" t="s">
        <v>20</v>
      </c>
      <c r="E2869" s="256" t="s">
        <v>394</v>
      </c>
      <c r="F2869" s="503">
        <v>1990</v>
      </c>
      <c r="G2869" s="139"/>
      <c r="H2869" s="152"/>
      <c r="I2869" s="505"/>
      <c r="J2869" s="139"/>
    </row>
    <row r="2870" spans="1:10" ht="13.5" customHeight="1" x14ac:dyDescent="0.2">
      <c r="A2870" s="504">
        <v>3087</v>
      </c>
      <c r="B2870" s="139" t="s">
        <v>2673</v>
      </c>
      <c r="C2870" s="139" t="s">
        <v>911</v>
      </c>
      <c r="D2870" s="502" t="s">
        <v>20</v>
      </c>
      <c r="E2870" s="256" t="s">
        <v>394</v>
      </c>
      <c r="F2870" s="503">
        <v>1993</v>
      </c>
      <c r="G2870" s="139"/>
      <c r="H2870" s="152"/>
      <c r="I2870" s="505">
        <v>1</v>
      </c>
      <c r="J2870" s="139"/>
    </row>
    <row r="2871" spans="1:10" ht="13.5" customHeight="1" x14ac:dyDescent="0.2">
      <c r="A2871" s="504">
        <v>3088</v>
      </c>
      <c r="B2871" s="139" t="s">
        <v>4077</v>
      </c>
      <c r="C2871" s="139" t="s">
        <v>911</v>
      </c>
      <c r="D2871" s="502" t="s">
        <v>20</v>
      </c>
      <c r="E2871" s="256" t="s">
        <v>33</v>
      </c>
      <c r="F2871" s="503">
        <v>1967</v>
      </c>
      <c r="G2871" s="139"/>
      <c r="H2871" s="152"/>
      <c r="I2871" s="505">
        <v>1</v>
      </c>
      <c r="J2871" s="139"/>
    </row>
    <row r="2872" spans="1:10" ht="13.5" customHeight="1" x14ac:dyDescent="0.2">
      <c r="A2872" s="504">
        <v>3089</v>
      </c>
      <c r="B2872" s="139" t="s">
        <v>2674</v>
      </c>
      <c r="C2872" s="501" t="s">
        <v>4205</v>
      </c>
      <c r="D2872" s="502" t="s">
        <v>20</v>
      </c>
      <c r="E2872" s="256" t="s">
        <v>394</v>
      </c>
      <c r="F2872" s="503">
        <v>1978</v>
      </c>
      <c r="G2872" s="139"/>
      <c r="H2872" s="152"/>
      <c r="I2872" s="505"/>
      <c r="J2872" s="139"/>
    </row>
    <row r="2873" spans="1:10" ht="13.5" customHeight="1" x14ac:dyDescent="0.2">
      <c r="A2873" s="504">
        <v>3090</v>
      </c>
      <c r="B2873" s="139" t="s">
        <v>2675</v>
      </c>
      <c r="C2873" s="139" t="s">
        <v>3532</v>
      </c>
      <c r="D2873" s="502" t="s">
        <v>20</v>
      </c>
      <c r="E2873" s="256" t="s">
        <v>394</v>
      </c>
      <c r="F2873" s="503">
        <v>1981</v>
      </c>
      <c r="G2873" s="139"/>
      <c r="H2873" s="152"/>
      <c r="I2873" s="505">
        <v>1</v>
      </c>
      <c r="J2873" s="139"/>
    </row>
    <row r="2874" spans="1:10" ht="13.5" customHeight="1" x14ac:dyDescent="0.2">
      <c r="A2874" s="504">
        <v>3091</v>
      </c>
      <c r="B2874" s="139" t="s">
        <v>2676</v>
      </c>
      <c r="C2874" s="139" t="s">
        <v>357</v>
      </c>
      <c r="D2874" s="502" t="s">
        <v>20</v>
      </c>
      <c r="E2874" s="256" t="s">
        <v>76</v>
      </c>
      <c r="F2874" s="503">
        <v>1994</v>
      </c>
      <c r="G2874" s="139"/>
      <c r="H2874" s="152"/>
      <c r="I2874" s="505"/>
      <c r="J2874" s="139"/>
    </row>
    <row r="2875" spans="1:10" ht="13.5" customHeight="1" x14ac:dyDescent="0.2">
      <c r="A2875" s="504">
        <v>3092</v>
      </c>
      <c r="B2875" s="139" t="s">
        <v>2677</v>
      </c>
      <c r="C2875" s="501" t="s">
        <v>4205</v>
      </c>
      <c r="D2875" s="502" t="s">
        <v>20</v>
      </c>
      <c r="E2875" s="256" t="s">
        <v>23</v>
      </c>
      <c r="F2875" s="503">
        <v>1963</v>
      </c>
      <c r="G2875" s="139"/>
      <c r="H2875" s="152"/>
      <c r="I2875" s="505"/>
      <c r="J2875" s="139"/>
    </row>
    <row r="2876" spans="1:10" ht="13.5" customHeight="1" x14ac:dyDescent="0.2">
      <c r="A2876" s="504">
        <v>3093</v>
      </c>
      <c r="B2876" s="139" t="s">
        <v>2678</v>
      </c>
      <c r="C2876" s="501" t="s">
        <v>4205</v>
      </c>
      <c r="D2876" s="502" t="s">
        <v>20</v>
      </c>
      <c r="E2876" s="256" t="s">
        <v>76</v>
      </c>
      <c r="F2876" s="503">
        <v>1990</v>
      </c>
      <c r="G2876" s="139"/>
      <c r="H2876" s="152"/>
      <c r="I2876" s="505"/>
      <c r="J2876" s="139"/>
    </row>
    <row r="2877" spans="1:10" ht="13.5" customHeight="1" x14ac:dyDescent="0.2">
      <c r="A2877" s="504">
        <v>3094</v>
      </c>
      <c r="B2877" s="139" t="s">
        <v>2679</v>
      </c>
      <c r="C2877" s="501" t="s">
        <v>4205</v>
      </c>
      <c r="D2877" s="502" t="s">
        <v>20</v>
      </c>
      <c r="E2877" s="256" t="s">
        <v>76</v>
      </c>
      <c r="F2877" s="503">
        <v>1989</v>
      </c>
      <c r="G2877" s="139"/>
      <c r="H2877" s="152"/>
      <c r="I2877" s="505"/>
      <c r="J2877" s="139"/>
    </row>
    <row r="2878" spans="1:10" ht="13.5" customHeight="1" x14ac:dyDescent="0.2">
      <c r="A2878" s="504">
        <v>3095</v>
      </c>
      <c r="B2878" s="139" t="s">
        <v>2680</v>
      </c>
      <c r="C2878" s="501" t="s">
        <v>4205</v>
      </c>
      <c r="D2878" s="502" t="s">
        <v>20</v>
      </c>
      <c r="E2878" s="256" t="s">
        <v>76</v>
      </c>
      <c r="F2878" s="503">
        <v>1994</v>
      </c>
      <c r="G2878" s="139"/>
      <c r="H2878" s="152"/>
      <c r="I2878" s="505"/>
      <c r="J2878" s="139"/>
    </row>
    <row r="2879" spans="1:10" ht="13.5" customHeight="1" x14ac:dyDescent="0.2">
      <c r="A2879" s="504">
        <v>3096</v>
      </c>
      <c r="B2879" s="139" t="s">
        <v>2681</v>
      </c>
      <c r="C2879" s="501" t="s">
        <v>4205</v>
      </c>
      <c r="D2879" s="502" t="s">
        <v>20</v>
      </c>
      <c r="E2879" s="256" t="s">
        <v>76</v>
      </c>
      <c r="F2879" s="503">
        <v>1992</v>
      </c>
      <c r="G2879" s="139"/>
      <c r="H2879" s="152"/>
      <c r="I2879" s="505"/>
      <c r="J2879" s="139"/>
    </row>
    <row r="2880" spans="1:10" ht="13.5" customHeight="1" x14ac:dyDescent="0.2">
      <c r="A2880" s="504">
        <v>3097</v>
      </c>
      <c r="B2880" s="139" t="s">
        <v>2682</v>
      </c>
      <c r="C2880" s="501" t="s">
        <v>4205</v>
      </c>
      <c r="D2880" s="502" t="s">
        <v>20</v>
      </c>
      <c r="E2880" s="256" t="s">
        <v>394</v>
      </c>
      <c r="F2880" s="503">
        <v>1982</v>
      </c>
      <c r="G2880" s="139"/>
      <c r="H2880" s="152"/>
      <c r="I2880" s="505"/>
      <c r="J2880" s="139"/>
    </row>
    <row r="2881" spans="1:10" ht="13.5" customHeight="1" x14ac:dyDescent="0.2">
      <c r="A2881" s="504">
        <v>3098</v>
      </c>
      <c r="B2881" s="139" t="s">
        <v>2683</v>
      </c>
      <c r="C2881" s="501" t="s">
        <v>4205</v>
      </c>
      <c r="D2881" s="502" t="s">
        <v>20</v>
      </c>
      <c r="E2881" s="256" t="s">
        <v>23</v>
      </c>
      <c r="F2881" s="503">
        <v>1975</v>
      </c>
      <c r="G2881" s="139"/>
      <c r="H2881" s="152"/>
      <c r="I2881" s="505"/>
      <c r="J2881" s="139"/>
    </row>
    <row r="2882" spans="1:10" ht="13.5" customHeight="1" x14ac:dyDescent="0.2">
      <c r="A2882" s="504">
        <v>3099</v>
      </c>
      <c r="B2882" s="139" t="s">
        <v>912</v>
      </c>
      <c r="C2882" s="501" t="s">
        <v>4205</v>
      </c>
      <c r="D2882" s="502" t="s">
        <v>20</v>
      </c>
      <c r="E2882" s="256" t="s">
        <v>76</v>
      </c>
      <c r="F2882" s="503">
        <v>1981</v>
      </c>
      <c r="G2882" s="139"/>
      <c r="H2882" s="152"/>
      <c r="I2882" s="505"/>
      <c r="J2882" s="139"/>
    </row>
    <row r="2883" spans="1:10" ht="13.5" customHeight="1" x14ac:dyDescent="0.2">
      <c r="A2883" s="504">
        <v>3100</v>
      </c>
      <c r="B2883" s="139" t="s">
        <v>2684</v>
      </c>
      <c r="C2883" s="501" t="s">
        <v>4205</v>
      </c>
      <c r="D2883" s="502" t="s">
        <v>20</v>
      </c>
      <c r="E2883" s="256" t="s">
        <v>394</v>
      </c>
      <c r="F2883" s="503">
        <v>1979</v>
      </c>
      <c r="G2883" s="139"/>
      <c r="H2883" s="152"/>
      <c r="I2883" s="505"/>
      <c r="J2883" s="139"/>
    </row>
    <row r="2884" spans="1:10" ht="13.5" customHeight="1" x14ac:dyDescent="0.2">
      <c r="A2884" s="504">
        <v>3101</v>
      </c>
      <c r="B2884" s="139" t="s">
        <v>2685</v>
      </c>
      <c r="C2884" s="501" t="s">
        <v>4205</v>
      </c>
      <c r="D2884" s="502" t="s">
        <v>20</v>
      </c>
      <c r="E2884" s="256" t="s">
        <v>394</v>
      </c>
      <c r="F2884" s="503">
        <v>1979</v>
      </c>
      <c r="G2884" s="139"/>
      <c r="H2884" s="152"/>
      <c r="I2884" s="505"/>
      <c r="J2884" s="139"/>
    </row>
    <row r="2885" spans="1:10" ht="13.5" customHeight="1" x14ac:dyDescent="0.2">
      <c r="A2885" s="504">
        <v>3102</v>
      </c>
      <c r="B2885" s="139" t="s">
        <v>2686</v>
      </c>
      <c r="C2885" s="501" t="s">
        <v>4205</v>
      </c>
      <c r="D2885" s="502" t="s">
        <v>20</v>
      </c>
      <c r="E2885" s="256" t="s">
        <v>23</v>
      </c>
      <c r="F2885" s="503">
        <v>1970</v>
      </c>
      <c r="G2885" s="139"/>
      <c r="H2885" s="152"/>
      <c r="I2885" s="505"/>
      <c r="J2885" s="139"/>
    </row>
    <row r="2886" spans="1:10" ht="13.5" customHeight="1" x14ac:dyDescent="0.2">
      <c r="A2886" s="504">
        <v>3103</v>
      </c>
      <c r="B2886" s="139" t="s">
        <v>2687</v>
      </c>
      <c r="C2886" s="501" t="s">
        <v>4205</v>
      </c>
      <c r="D2886" s="502" t="s">
        <v>20</v>
      </c>
      <c r="E2886" s="256" t="s">
        <v>23</v>
      </c>
      <c r="F2886" s="503">
        <v>1964</v>
      </c>
      <c r="G2886" s="139"/>
      <c r="H2886" s="152"/>
      <c r="I2886" s="505"/>
      <c r="J2886" s="139"/>
    </row>
    <row r="2887" spans="1:10" ht="13.5" customHeight="1" x14ac:dyDescent="0.2">
      <c r="A2887" s="504">
        <v>3104</v>
      </c>
      <c r="B2887" s="139" t="s">
        <v>2688</v>
      </c>
      <c r="C2887" s="501" t="s">
        <v>4205</v>
      </c>
      <c r="D2887" s="502" t="s">
        <v>20</v>
      </c>
      <c r="E2887" s="256" t="s">
        <v>33</v>
      </c>
      <c r="F2887" s="503">
        <v>1972</v>
      </c>
      <c r="G2887" s="139"/>
      <c r="H2887" s="152"/>
      <c r="I2887" s="505"/>
      <c r="J2887" s="139"/>
    </row>
    <row r="2888" spans="1:10" ht="13.5" customHeight="1" x14ac:dyDescent="0.2">
      <c r="A2888" s="504">
        <v>3105</v>
      </c>
      <c r="B2888" s="139" t="s">
        <v>2689</v>
      </c>
      <c r="C2888" s="501" t="s">
        <v>4205</v>
      </c>
      <c r="D2888" s="502" t="s">
        <v>20</v>
      </c>
      <c r="E2888" s="256" t="s">
        <v>21</v>
      </c>
      <c r="F2888" s="503">
        <v>1962</v>
      </c>
      <c r="G2888" s="139"/>
      <c r="H2888" s="152"/>
      <c r="I2888" s="505"/>
      <c r="J2888" s="139"/>
    </row>
    <row r="2889" spans="1:10" ht="13.5" customHeight="1" x14ac:dyDescent="0.2">
      <c r="A2889" s="504">
        <v>3106</v>
      </c>
      <c r="B2889" s="139" t="s">
        <v>2690</v>
      </c>
      <c r="C2889" s="501" t="s">
        <v>4205</v>
      </c>
      <c r="D2889" s="502" t="s">
        <v>20</v>
      </c>
      <c r="E2889" s="256" t="s">
        <v>23</v>
      </c>
      <c r="F2889" s="503">
        <v>1963</v>
      </c>
      <c r="G2889" s="139"/>
      <c r="H2889" s="152"/>
      <c r="I2889" s="505"/>
      <c r="J2889" s="139"/>
    </row>
    <row r="2890" spans="1:10" ht="13.5" customHeight="1" x14ac:dyDescent="0.2">
      <c r="A2890" s="504">
        <v>3107</v>
      </c>
      <c r="B2890" s="139" t="s">
        <v>2691</v>
      </c>
      <c r="C2890" s="501" t="s">
        <v>4205</v>
      </c>
      <c r="D2890" s="502" t="s">
        <v>20</v>
      </c>
      <c r="E2890" s="256" t="s">
        <v>23</v>
      </c>
      <c r="F2890" s="503">
        <v>1973</v>
      </c>
      <c r="G2890" s="139"/>
      <c r="H2890" s="152"/>
      <c r="I2890" s="505"/>
      <c r="J2890" s="139"/>
    </row>
    <row r="2891" spans="1:10" ht="13.5" customHeight="1" x14ac:dyDescent="0.2">
      <c r="A2891" s="504">
        <v>3108</v>
      </c>
      <c r="B2891" s="139" t="s">
        <v>2692</v>
      </c>
      <c r="C2891" s="501" t="s">
        <v>4205</v>
      </c>
      <c r="D2891" s="502" t="s">
        <v>20</v>
      </c>
      <c r="E2891" s="256" t="s">
        <v>23</v>
      </c>
      <c r="F2891" s="503">
        <v>1965</v>
      </c>
      <c r="G2891" s="139"/>
      <c r="H2891" s="152"/>
      <c r="I2891" s="505"/>
      <c r="J2891" s="139"/>
    </row>
    <row r="2892" spans="1:10" ht="13.5" customHeight="1" x14ac:dyDescent="0.2">
      <c r="A2892" s="504">
        <v>3109</v>
      </c>
      <c r="B2892" s="139" t="s">
        <v>2693</v>
      </c>
      <c r="C2892" s="501" t="s">
        <v>4205</v>
      </c>
      <c r="D2892" s="502" t="s">
        <v>20</v>
      </c>
      <c r="E2892" s="256" t="s">
        <v>394</v>
      </c>
      <c r="F2892" s="503">
        <v>1989</v>
      </c>
      <c r="G2892" s="139"/>
      <c r="H2892" s="152"/>
      <c r="I2892" s="505"/>
      <c r="J2892" s="139"/>
    </row>
    <row r="2893" spans="1:10" ht="13.5" customHeight="1" x14ac:dyDescent="0.2">
      <c r="A2893" s="504">
        <v>3110</v>
      </c>
      <c r="B2893" s="139" t="s">
        <v>4078</v>
      </c>
      <c r="C2893" s="139" t="s">
        <v>911</v>
      </c>
      <c r="D2893" s="502" t="s">
        <v>20</v>
      </c>
      <c r="E2893" s="256" t="s">
        <v>394</v>
      </c>
      <c r="F2893" s="503">
        <v>1991</v>
      </c>
      <c r="G2893" s="139"/>
      <c r="H2893" s="152"/>
      <c r="I2893" s="505">
        <v>1</v>
      </c>
      <c r="J2893" s="139"/>
    </row>
    <row r="2894" spans="1:10" ht="13.5" customHeight="1" x14ac:dyDescent="0.2">
      <c r="A2894" s="504">
        <v>3111</v>
      </c>
      <c r="B2894" s="139" t="s">
        <v>2694</v>
      </c>
      <c r="C2894" s="501" t="s">
        <v>4205</v>
      </c>
      <c r="D2894" s="502" t="s">
        <v>20</v>
      </c>
      <c r="E2894" s="256" t="s">
        <v>76</v>
      </c>
      <c r="F2894" s="503">
        <v>1993</v>
      </c>
      <c r="G2894" s="139"/>
      <c r="H2894" s="152"/>
      <c r="I2894" s="505"/>
      <c r="J2894" s="139"/>
    </row>
    <row r="2895" spans="1:10" ht="13.5" customHeight="1" x14ac:dyDescent="0.2">
      <c r="A2895" s="504">
        <v>3112</v>
      </c>
      <c r="B2895" s="139" t="s">
        <v>2695</v>
      </c>
      <c r="C2895" s="501" t="s">
        <v>4205</v>
      </c>
      <c r="D2895" s="502" t="s">
        <v>20</v>
      </c>
      <c r="E2895" s="256" t="s">
        <v>76</v>
      </c>
      <c r="F2895" s="503">
        <v>1988</v>
      </c>
      <c r="G2895" s="139"/>
      <c r="H2895" s="152"/>
      <c r="I2895" s="505"/>
      <c r="J2895" s="139"/>
    </row>
    <row r="2896" spans="1:10" ht="13.5" customHeight="1" x14ac:dyDescent="0.2">
      <c r="A2896" s="504">
        <v>3113</v>
      </c>
      <c r="B2896" s="139" t="s">
        <v>2696</v>
      </c>
      <c r="C2896" s="501" t="s">
        <v>4205</v>
      </c>
      <c r="D2896" s="502" t="s">
        <v>20</v>
      </c>
      <c r="E2896" s="256" t="s">
        <v>394</v>
      </c>
      <c r="F2896" s="503">
        <v>1988</v>
      </c>
      <c r="G2896" s="139"/>
      <c r="H2896" s="152"/>
      <c r="I2896" s="505"/>
      <c r="J2896" s="139"/>
    </row>
    <row r="2897" spans="1:10" ht="13.5" customHeight="1" x14ac:dyDescent="0.2">
      <c r="A2897" s="504">
        <v>3114</v>
      </c>
      <c r="B2897" s="139" t="s">
        <v>2697</v>
      </c>
      <c r="C2897" s="501" t="s">
        <v>4205</v>
      </c>
      <c r="D2897" s="502" t="s">
        <v>20</v>
      </c>
      <c r="E2897" s="256" t="s">
        <v>394</v>
      </c>
      <c r="F2897" s="503">
        <v>1988</v>
      </c>
      <c r="G2897" s="139"/>
      <c r="H2897" s="152"/>
      <c r="I2897" s="505"/>
      <c r="J2897" s="139"/>
    </row>
    <row r="2898" spans="1:10" ht="13.5" customHeight="1" x14ac:dyDescent="0.2">
      <c r="A2898" s="504">
        <v>3115</v>
      </c>
      <c r="B2898" s="139" t="s">
        <v>2698</v>
      </c>
      <c r="C2898" s="501" t="s">
        <v>4205</v>
      </c>
      <c r="D2898" s="502" t="s">
        <v>20</v>
      </c>
      <c r="E2898" s="256" t="s">
        <v>76</v>
      </c>
      <c r="F2898" s="503">
        <v>1991</v>
      </c>
      <c r="G2898" s="139"/>
      <c r="H2898" s="152"/>
      <c r="I2898" s="505"/>
      <c r="J2898" s="139"/>
    </row>
    <row r="2899" spans="1:10" ht="13.5" customHeight="1" x14ac:dyDescent="0.2">
      <c r="A2899" s="504">
        <v>3116</v>
      </c>
      <c r="B2899" s="139" t="s">
        <v>2699</v>
      </c>
      <c r="C2899" s="501" t="s">
        <v>4205</v>
      </c>
      <c r="D2899" s="502" t="s">
        <v>20</v>
      </c>
      <c r="E2899" s="256" t="s">
        <v>76</v>
      </c>
      <c r="F2899" s="503">
        <v>1990</v>
      </c>
      <c r="G2899" s="139"/>
      <c r="H2899" s="152"/>
      <c r="I2899" s="505"/>
      <c r="J2899" s="139"/>
    </row>
    <row r="2900" spans="1:10" ht="13.5" customHeight="1" x14ac:dyDescent="0.2">
      <c r="A2900" s="504">
        <v>3117</v>
      </c>
      <c r="B2900" s="139" t="s">
        <v>2700</v>
      </c>
      <c r="C2900" s="501" t="s">
        <v>4205</v>
      </c>
      <c r="D2900" s="502" t="s">
        <v>20</v>
      </c>
      <c r="E2900" s="256" t="s">
        <v>76</v>
      </c>
      <c r="F2900" s="503">
        <v>1990</v>
      </c>
      <c r="G2900" s="139"/>
      <c r="H2900" s="152"/>
      <c r="I2900" s="505"/>
      <c r="J2900" s="139"/>
    </row>
    <row r="2901" spans="1:10" ht="13.5" customHeight="1" x14ac:dyDescent="0.2">
      <c r="A2901" s="504">
        <v>3118</v>
      </c>
      <c r="B2901" s="139" t="s">
        <v>2701</v>
      </c>
      <c r="C2901" s="501" t="s">
        <v>4205</v>
      </c>
      <c r="D2901" s="502" t="s">
        <v>20</v>
      </c>
      <c r="E2901" s="256" t="s">
        <v>394</v>
      </c>
      <c r="F2901" s="503">
        <v>1987</v>
      </c>
      <c r="G2901" s="139"/>
      <c r="H2901" s="152"/>
      <c r="I2901" s="505"/>
      <c r="J2901" s="139"/>
    </row>
    <row r="2902" spans="1:10" ht="13.5" customHeight="1" x14ac:dyDescent="0.2">
      <c r="A2902" s="504">
        <v>3119</v>
      </c>
      <c r="B2902" s="139" t="s">
        <v>2702</v>
      </c>
      <c r="C2902" s="501" t="s">
        <v>4205</v>
      </c>
      <c r="D2902" s="502" t="s">
        <v>20</v>
      </c>
      <c r="E2902" s="256" t="s">
        <v>394</v>
      </c>
      <c r="F2902" s="503">
        <v>1989</v>
      </c>
      <c r="G2902" s="139"/>
      <c r="H2902" s="152"/>
      <c r="I2902" s="505"/>
      <c r="J2902" s="139"/>
    </row>
    <row r="2903" spans="1:10" ht="13.5" customHeight="1" x14ac:dyDescent="0.2">
      <c r="A2903" s="504">
        <v>3120</v>
      </c>
      <c r="B2903" s="139" t="s">
        <v>2703</v>
      </c>
      <c r="C2903" s="501" t="s">
        <v>4205</v>
      </c>
      <c r="D2903" s="502" t="s">
        <v>20</v>
      </c>
      <c r="E2903" s="256" t="s">
        <v>394</v>
      </c>
      <c r="F2903" s="503">
        <v>1990</v>
      </c>
      <c r="G2903" s="139"/>
      <c r="H2903" s="152"/>
      <c r="I2903" s="505"/>
      <c r="J2903" s="139"/>
    </row>
    <row r="2904" spans="1:10" ht="13.5" customHeight="1" x14ac:dyDescent="0.2">
      <c r="A2904" s="504">
        <v>3121</v>
      </c>
      <c r="B2904" s="139" t="s">
        <v>2704</v>
      </c>
      <c r="C2904" s="501" t="s">
        <v>4205</v>
      </c>
      <c r="D2904" s="502" t="s">
        <v>20</v>
      </c>
      <c r="E2904" s="256" t="s">
        <v>394</v>
      </c>
      <c r="F2904" s="503">
        <v>1989</v>
      </c>
      <c r="G2904" s="139"/>
      <c r="H2904" s="152"/>
      <c r="I2904" s="505"/>
      <c r="J2904" s="139"/>
    </row>
    <row r="2905" spans="1:10" ht="13.5" customHeight="1" x14ac:dyDescent="0.2">
      <c r="A2905" s="504">
        <v>3122</v>
      </c>
      <c r="B2905" s="139" t="s">
        <v>2705</v>
      </c>
      <c r="C2905" s="501" t="s">
        <v>4205</v>
      </c>
      <c r="D2905" s="502" t="s">
        <v>20</v>
      </c>
      <c r="E2905" s="256" t="s">
        <v>76</v>
      </c>
      <c r="F2905" s="503">
        <v>1993</v>
      </c>
      <c r="G2905" s="139"/>
      <c r="H2905" s="152"/>
      <c r="I2905" s="505"/>
      <c r="J2905" s="139"/>
    </row>
    <row r="2906" spans="1:10" ht="13.5" customHeight="1" x14ac:dyDescent="0.2">
      <c r="A2906" s="504">
        <v>3123</v>
      </c>
      <c r="B2906" s="139" t="s">
        <v>2706</v>
      </c>
      <c r="C2906" s="501" t="s">
        <v>4205</v>
      </c>
      <c r="D2906" s="502" t="s">
        <v>20</v>
      </c>
      <c r="E2906" s="256" t="s">
        <v>394</v>
      </c>
      <c r="F2906" s="503">
        <v>1990</v>
      </c>
      <c r="G2906" s="139"/>
      <c r="H2906" s="152"/>
      <c r="I2906" s="505"/>
      <c r="J2906" s="139"/>
    </row>
    <row r="2907" spans="1:10" ht="13.5" customHeight="1" x14ac:dyDescent="0.2">
      <c r="A2907" s="504">
        <v>3124</v>
      </c>
      <c r="B2907" s="139" t="s">
        <v>2707</v>
      </c>
      <c r="C2907" s="501" t="s">
        <v>4205</v>
      </c>
      <c r="D2907" s="502" t="s">
        <v>20</v>
      </c>
      <c r="E2907" s="256" t="s">
        <v>394</v>
      </c>
      <c r="F2907" s="503">
        <v>1989</v>
      </c>
      <c r="G2907" s="139"/>
      <c r="H2907" s="152"/>
      <c r="I2907" s="505"/>
      <c r="J2907" s="139"/>
    </row>
    <row r="2908" spans="1:10" ht="13.5" customHeight="1" x14ac:dyDescent="0.2">
      <c r="A2908" s="504">
        <v>3125</v>
      </c>
      <c r="B2908" s="139" t="s">
        <v>2708</v>
      </c>
      <c r="C2908" s="501" t="s">
        <v>4205</v>
      </c>
      <c r="D2908" s="502" t="s">
        <v>20</v>
      </c>
      <c r="E2908" s="256" t="s">
        <v>394</v>
      </c>
      <c r="F2908" s="503">
        <v>1991</v>
      </c>
      <c r="G2908" s="139"/>
      <c r="H2908" s="152"/>
      <c r="I2908" s="505"/>
      <c r="J2908" s="139"/>
    </row>
    <row r="2909" spans="1:10" ht="13.5" customHeight="1" x14ac:dyDescent="0.2">
      <c r="A2909" s="504">
        <v>3126</v>
      </c>
      <c r="B2909" s="139" t="s">
        <v>2709</v>
      </c>
      <c r="C2909" s="501" t="s">
        <v>4205</v>
      </c>
      <c r="D2909" s="502" t="s">
        <v>20</v>
      </c>
      <c r="E2909" s="256" t="s">
        <v>394</v>
      </c>
      <c r="F2909" s="503">
        <v>1988</v>
      </c>
      <c r="G2909" s="139"/>
      <c r="H2909" s="152"/>
      <c r="I2909" s="505"/>
      <c r="J2909" s="139"/>
    </row>
    <row r="2910" spans="1:10" ht="13.5" customHeight="1" x14ac:dyDescent="0.2">
      <c r="A2910" s="504">
        <v>3127</v>
      </c>
      <c r="B2910" s="139" t="s">
        <v>2710</v>
      </c>
      <c r="C2910" s="501" t="s">
        <v>4205</v>
      </c>
      <c r="D2910" s="502" t="s">
        <v>20</v>
      </c>
      <c r="E2910" s="256" t="s">
        <v>394</v>
      </c>
      <c r="F2910" s="503">
        <v>1989</v>
      </c>
      <c r="G2910" s="139"/>
      <c r="H2910" s="152"/>
      <c r="I2910" s="505"/>
      <c r="J2910" s="139"/>
    </row>
    <row r="2911" spans="1:10" ht="13.5" customHeight="1" x14ac:dyDescent="0.2">
      <c r="A2911" s="504">
        <v>3128</v>
      </c>
      <c r="B2911" s="139" t="s">
        <v>2711</v>
      </c>
      <c r="C2911" s="501" t="s">
        <v>4205</v>
      </c>
      <c r="D2911" s="502" t="s">
        <v>20</v>
      </c>
      <c r="E2911" s="256" t="s">
        <v>394</v>
      </c>
      <c r="F2911" s="503">
        <v>1988</v>
      </c>
      <c r="G2911" s="139"/>
      <c r="H2911" s="152"/>
      <c r="I2911" s="505"/>
      <c r="J2911" s="139"/>
    </row>
    <row r="2912" spans="1:10" ht="13.5" customHeight="1" x14ac:dyDescent="0.2">
      <c r="A2912" s="504">
        <v>3129</v>
      </c>
      <c r="B2912" s="139" t="s">
        <v>3789</v>
      </c>
      <c r="C2912" s="501" t="s">
        <v>4205</v>
      </c>
      <c r="D2912" s="502" t="s">
        <v>20</v>
      </c>
      <c r="E2912" s="256" t="s">
        <v>21</v>
      </c>
      <c r="F2912" s="503">
        <v>1960</v>
      </c>
      <c r="G2912" s="139"/>
      <c r="H2912" s="152"/>
      <c r="I2912" s="505"/>
      <c r="J2912" s="139"/>
    </row>
    <row r="2913" spans="1:10" ht="13.5" customHeight="1" x14ac:dyDescent="0.2">
      <c r="A2913" s="504">
        <v>3130</v>
      </c>
      <c r="B2913" s="139" t="s">
        <v>2712</v>
      </c>
      <c r="C2913" s="501" t="s">
        <v>4205</v>
      </c>
      <c r="D2913" s="502" t="s">
        <v>20</v>
      </c>
      <c r="E2913" s="256" t="s">
        <v>76</v>
      </c>
      <c r="F2913" s="503">
        <v>1990</v>
      </c>
      <c r="G2913" s="139"/>
      <c r="H2913" s="152"/>
      <c r="I2913" s="505"/>
      <c r="J2913" s="139"/>
    </row>
    <row r="2914" spans="1:10" ht="13.5" customHeight="1" x14ac:dyDescent="0.2">
      <c r="A2914" s="504">
        <v>3131</v>
      </c>
      <c r="B2914" s="139" t="s">
        <v>2713</v>
      </c>
      <c r="C2914" s="501" t="s">
        <v>4205</v>
      </c>
      <c r="D2914" s="502" t="s">
        <v>20</v>
      </c>
      <c r="E2914" s="256" t="s">
        <v>23</v>
      </c>
      <c r="F2914" s="503">
        <v>1974</v>
      </c>
      <c r="G2914" s="139"/>
      <c r="H2914" s="152"/>
      <c r="I2914" s="505"/>
      <c r="J2914" s="139"/>
    </row>
    <row r="2915" spans="1:10" ht="13.5" customHeight="1" x14ac:dyDescent="0.2">
      <c r="A2915" s="504">
        <v>3132</v>
      </c>
      <c r="B2915" s="139" t="s">
        <v>2714</v>
      </c>
      <c r="C2915" s="501" t="s">
        <v>4205</v>
      </c>
      <c r="D2915" s="502" t="s">
        <v>20</v>
      </c>
      <c r="E2915" s="256" t="s">
        <v>394</v>
      </c>
      <c r="F2915" s="503">
        <v>1988</v>
      </c>
      <c r="G2915" s="139"/>
      <c r="H2915" s="152"/>
      <c r="I2915" s="505"/>
      <c r="J2915" s="139"/>
    </row>
    <row r="2916" spans="1:10" ht="13.5" customHeight="1" x14ac:dyDescent="0.2">
      <c r="A2916" s="504">
        <v>3133</v>
      </c>
      <c r="B2916" s="139" t="s">
        <v>2715</v>
      </c>
      <c r="C2916" s="501" t="s">
        <v>4205</v>
      </c>
      <c r="D2916" s="502" t="s">
        <v>20</v>
      </c>
      <c r="E2916" s="256" t="s">
        <v>23</v>
      </c>
      <c r="F2916" s="503">
        <v>1974</v>
      </c>
      <c r="G2916" s="139"/>
      <c r="H2916" s="152"/>
      <c r="I2916" s="505"/>
      <c r="J2916" s="139"/>
    </row>
    <row r="2917" spans="1:10" ht="13.5" customHeight="1" x14ac:dyDescent="0.2">
      <c r="A2917" s="504">
        <v>3134</v>
      </c>
      <c r="B2917" s="139" t="s">
        <v>2716</v>
      </c>
      <c r="C2917" s="501" t="s">
        <v>4205</v>
      </c>
      <c r="D2917" s="502" t="s">
        <v>20</v>
      </c>
      <c r="E2917" s="256" t="s">
        <v>76</v>
      </c>
      <c r="F2917" s="503">
        <v>1987</v>
      </c>
      <c r="G2917" s="139"/>
      <c r="H2917" s="152"/>
      <c r="I2917" s="505"/>
      <c r="J2917" s="139"/>
    </row>
    <row r="2918" spans="1:10" ht="13.5" customHeight="1" x14ac:dyDescent="0.2">
      <c r="A2918" s="504">
        <v>3135</v>
      </c>
      <c r="B2918" s="139" t="s">
        <v>2717</v>
      </c>
      <c r="C2918" s="139" t="s">
        <v>911</v>
      </c>
      <c r="D2918" s="502">
        <v>1</v>
      </c>
      <c r="E2918" s="256" t="s">
        <v>76</v>
      </c>
      <c r="F2918" s="503">
        <v>1988</v>
      </c>
      <c r="G2918" s="139" t="s">
        <v>419</v>
      </c>
      <c r="H2918" s="498">
        <v>44408</v>
      </c>
      <c r="I2918" s="505">
        <v>1</v>
      </c>
      <c r="J2918" s="139"/>
    </row>
    <row r="2919" spans="1:10" ht="13.5" customHeight="1" x14ac:dyDescent="0.2">
      <c r="A2919" s="504">
        <v>3136</v>
      </c>
      <c r="B2919" s="139" t="s">
        <v>2718</v>
      </c>
      <c r="C2919" s="501" t="s">
        <v>4205</v>
      </c>
      <c r="D2919" s="502" t="s">
        <v>20</v>
      </c>
      <c r="E2919" s="256" t="s">
        <v>394</v>
      </c>
      <c r="F2919" s="503">
        <v>1980</v>
      </c>
      <c r="G2919" s="139"/>
      <c r="H2919" s="152"/>
      <c r="I2919" s="505"/>
      <c r="J2919" s="139"/>
    </row>
    <row r="2920" spans="1:10" ht="13.5" customHeight="1" x14ac:dyDescent="0.2">
      <c r="A2920" s="504">
        <v>3137</v>
      </c>
      <c r="B2920" s="139" t="s">
        <v>2719</v>
      </c>
      <c r="C2920" s="501" t="s">
        <v>4205</v>
      </c>
      <c r="D2920" s="502" t="s">
        <v>20</v>
      </c>
      <c r="E2920" s="256" t="s">
        <v>394</v>
      </c>
      <c r="F2920" s="503">
        <v>1984</v>
      </c>
      <c r="G2920" s="139"/>
      <c r="H2920" s="152"/>
      <c r="I2920" s="505"/>
      <c r="J2920" s="139"/>
    </row>
    <row r="2921" spans="1:10" ht="13.5" customHeight="1" x14ac:dyDescent="0.2">
      <c r="A2921" s="504">
        <v>3138</v>
      </c>
      <c r="B2921" s="139" t="s">
        <v>2720</v>
      </c>
      <c r="C2921" s="501" t="s">
        <v>4205</v>
      </c>
      <c r="D2921" s="502" t="s">
        <v>20</v>
      </c>
      <c r="E2921" s="256" t="s">
        <v>4234</v>
      </c>
      <c r="F2921" s="503">
        <v>1947</v>
      </c>
      <c r="G2921" s="139"/>
      <c r="H2921" s="152"/>
      <c r="I2921" s="505"/>
      <c r="J2921" s="139"/>
    </row>
    <row r="2922" spans="1:10" ht="13.5" customHeight="1" x14ac:dyDescent="0.2">
      <c r="A2922" s="504">
        <v>3139</v>
      </c>
      <c r="B2922" s="139" t="s">
        <v>2721</v>
      </c>
      <c r="C2922" s="501" t="s">
        <v>4205</v>
      </c>
      <c r="D2922" s="502" t="s">
        <v>20</v>
      </c>
      <c r="E2922" s="256" t="s">
        <v>76</v>
      </c>
      <c r="F2922" s="503">
        <v>1994</v>
      </c>
      <c r="G2922" s="139"/>
      <c r="H2922" s="152"/>
      <c r="I2922" s="505"/>
      <c r="J2922" s="139"/>
    </row>
    <row r="2923" spans="1:10" ht="13.5" customHeight="1" x14ac:dyDescent="0.2">
      <c r="A2923" s="504">
        <v>3140</v>
      </c>
      <c r="B2923" s="139" t="s">
        <v>2722</v>
      </c>
      <c r="C2923" s="501" t="s">
        <v>4205</v>
      </c>
      <c r="D2923" s="502" t="s">
        <v>20</v>
      </c>
      <c r="E2923" s="256" t="s">
        <v>76</v>
      </c>
      <c r="F2923" s="503">
        <v>1993</v>
      </c>
      <c r="G2923" s="139"/>
      <c r="H2923" s="152"/>
      <c r="I2923" s="505"/>
      <c r="J2923" s="139"/>
    </row>
    <row r="2924" spans="1:10" ht="13.5" customHeight="1" x14ac:dyDescent="0.2">
      <c r="A2924" s="504">
        <v>3141</v>
      </c>
      <c r="B2924" s="139" t="s">
        <v>2723</v>
      </c>
      <c r="C2924" s="501" t="s">
        <v>4205</v>
      </c>
      <c r="D2924" s="502" t="s">
        <v>20</v>
      </c>
      <c r="E2924" s="256" t="s">
        <v>76</v>
      </c>
      <c r="F2924" s="503">
        <v>1993</v>
      </c>
      <c r="G2924" s="139"/>
      <c r="H2924" s="152"/>
      <c r="I2924" s="505"/>
      <c r="J2924" s="139"/>
    </row>
    <row r="2925" spans="1:10" ht="13.5" customHeight="1" x14ac:dyDescent="0.2">
      <c r="A2925" s="504">
        <v>3142</v>
      </c>
      <c r="B2925" s="139" t="s">
        <v>2724</v>
      </c>
      <c r="C2925" s="501" t="s">
        <v>4205</v>
      </c>
      <c r="D2925" s="502" t="s">
        <v>20</v>
      </c>
      <c r="E2925" s="256" t="s">
        <v>76</v>
      </c>
      <c r="F2925" s="503">
        <v>1976</v>
      </c>
      <c r="G2925" s="139"/>
      <c r="H2925" s="152"/>
      <c r="I2925" s="505"/>
      <c r="J2925" s="139"/>
    </row>
    <row r="2926" spans="1:10" ht="13.5" customHeight="1" x14ac:dyDescent="0.2">
      <c r="A2926" s="504">
        <v>3143</v>
      </c>
      <c r="B2926" s="139" t="s">
        <v>2725</v>
      </c>
      <c r="C2926" s="501" t="s">
        <v>4205</v>
      </c>
      <c r="D2926" s="502" t="s">
        <v>20</v>
      </c>
      <c r="E2926" s="256" t="s">
        <v>33</v>
      </c>
      <c r="F2926" s="503">
        <v>1971</v>
      </c>
      <c r="G2926" s="139"/>
      <c r="H2926" s="152"/>
      <c r="I2926" s="505"/>
      <c r="J2926" s="139"/>
    </row>
    <row r="2927" spans="1:10" ht="13.5" customHeight="1" x14ac:dyDescent="0.2">
      <c r="A2927" s="504">
        <v>3144</v>
      </c>
      <c r="B2927" s="139" t="s">
        <v>2726</v>
      </c>
      <c r="C2927" s="501" t="s">
        <v>4205</v>
      </c>
      <c r="D2927" s="502" t="s">
        <v>20</v>
      </c>
      <c r="E2927" s="256" t="s">
        <v>23</v>
      </c>
      <c r="F2927" s="503">
        <v>1968</v>
      </c>
      <c r="G2927" s="139"/>
      <c r="H2927" s="152"/>
      <c r="I2927" s="505"/>
      <c r="J2927" s="139"/>
    </row>
    <row r="2928" spans="1:10" ht="13.5" customHeight="1" x14ac:dyDescent="0.2">
      <c r="A2928" s="504">
        <v>3145</v>
      </c>
      <c r="B2928" s="139" t="s">
        <v>2727</v>
      </c>
      <c r="C2928" s="501" t="s">
        <v>4205</v>
      </c>
      <c r="D2928" s="502" t="s">
        <v>20</v>
      </c>
      <c r="E2928" s="256" t="s">
        <v>394</v>
      </c>
      <c r="F2928" s="503">
        <v>1991</v>
      </c>
      <c r="G2928" s="139"/>
      <c r="H2928" s="152"/>
      <c r="I2928" s="505"/>
      <c r="J2928" s="139"/>
    </row>
    <row r="2929" spans="1:10" ht="13.5" customHeight="1" x14ac:dyDescent="0.2">
      <c r="A2929" s="504">
        <v>3146</v>
      </c>
      <c r="B2929" s="139" t="s">
        <v>2728</v>
      </c>
      <c r="C2929" s="501" t="s">
        <v>4205</v>
      </c>
      <c r="D2929" s="502" t="s">
        <v>20</v>
      </c>
      <c r="E2929" s="256" t="s">
        <v>394</v>
      </c>
      <c r="F2929" s="503">
        <v>1989</v>
      </c>
      <c r="G2929" s="139"/>
      <c r="H2929" s="152"/>
      <c r="I2929" s="505"/>
      <c r="J2929" s="139"/>
    </row>
    <row r="2930" spans="1:10" ht="13.5" customHeight="1" x14ac:dyDescent="0.2">
      <c r="A2930" s="504">
        <v>3147</v>
      </c>
      <c r="B2930" s="139" t="s">
        <v>2729</v>
      </c>
      <c r="C2930" s="501" t="s">
        <v>4205</v>
      </c>
      <c r="D2930" s="502" t="s">
        <v>20</v>
      </c>
      <c r="E2930" s="256" t="s">
        <v>76</v>
      </c>
      <c r="F2930" s="503">
        <v>1992</v>
      </c>
      <c r="G2930" s="139"/>
      <c r="H2930" s="152"/>
      <c r="I2930" s="505"/>
      <c r="J2930" s="139"/>
    </row>
    <row r="2931" spans="1:10" ht="13.5" customHeight="1" x14ac:dyDescent="0.2">
      <c r="A2931" s="504">
        <v>3148</v>
      </c>
      <c r="B2931" s="139" t="s">
        <v>2730</v>
      </c>
      <c r="C2931" s="501" t="s">
        <v>4205</v>
      </c>
      <c r="D2931" s="502" t="s">
        <v>20</v>
      </c>
      <c r="E2931" s="256" t="s">
        <v>4234</v>
      </c>
      <c r="F2931" s="503">
        <v>1952</v>
      </c>
      <c r="G2931" s="139"/>
      <c r="H2931" s="152"/>
      <c r="I2931" s="505"/>
      <c r="J2931" s="139"/>
    </row>
    <row r="2932" spans="1:10" ht="13.5" customHeight="1" x14ac:dyDescent="0.2">
      <c r="A2932" s="504">
        <v>3152</v>
      </c>
      <c r="B2932" s="139" t="s">
        <v>2731</v>
      </c>
      <c r="C2932" s="501" t="s">
        <v>4205</v>
      </c>
      <c r="D2932" s="502" t="s">
        <v>20</v>
      </c>
      <c r="E2932" s="256" t="s">
        <v>76</v>
      </c>
      <c r="F2932" s="503">
        <v>1980</v>
      </c>
      <c r="G2932" s="139"/>
      <c r="H2932" s="152"/>
      <c r="I2932" s="505"/>
      <c r="J2932" s="139"/>
    </row>
    <row r="2933" spans="1:10" ht="13.5" customHeight="1" x14ac:dyDescent="0.2">
      <c r="A2933" s="504">
        <v>3153</v>
      </c>
      <c r="B2933" s="139" t="s">
        <v>2732</v>
      </c>
      <c r="C2933" s="501" t="s">
        <v>4205</v>
      </c>
      <c r="D2933" s="502" t="s">
        <v>20</v>
      </c>
      <c r="E2933" s="256" t="s">
        <v>394</v>
      </c>
      <c r="F2933" s="503">
        <v>1995</v>
      </c>
      <c r="G2933" s="139"/>
      <c r="H2933" s="152"/>
      <c r="I2933" s="505"/>
      <c r="J2933" s="139"/>
    </row>
    <row r="2934" spans="1:10" ht="13.5" customHeight="1" x14ac:dyDescent="0.2">
      <c r="A2934" s="504">
        <v>3154</v>
      </c>
      <c r="B2934" s="139" t="s">
        <v>2733</v>
      </c>
      <c r="C2934" s="501" t="s">
        <v>4205</v>
      </c>
      <c r="D2934" s="502" t="s">
        <v>20</v>
      </c>
      <c r="E2934" s="256" t="s">
        <v>394</v>
      </c>
      <c r="F2934" s="503">
        <v>1990</v>
      </c>
      <c r="G2934" s="139"/>
      <c r="H2934" s="152"/>
      <c r="I2934" s="505"/>
      <c r="J2934" s="139"/>
    </row>
    <row r="2935" spans="1:10" ht="13.5" customHeight="1" x14ac:dyDescent="0.2">
      <c r="A2935" s="504">
        <v>3155</v>
      </c>
      <c r="B2935" s="139" t="s">
        <v>2734</v>
      </c>
      <c r="C2935" s="501" t="s">
        <v>4205</v>
      </c>
      <c r="D2935" s="502" t="s">
        <v>20</v>
      </c>
      <c r="E2935" s="256" t="s">
        <v>33</v>
      </c>
      <c r="F2935" s="503">
        <v>1965</v>
      </c>
      <c r="G2935" s="139"/>
      <c r="H2935" s="152"/>
      <c r="I2935" s="505"/>
      <c r="J2935" s="139"/>
    </row>
    <row r="2936" spans="1:10" ht="13.5" customHeight="1" x14ac:dyDescent="0.2">
      <c r="A2936" s="504">
        <v>3156</v>
      </c>
      <c r="B2936" s="139" t="s">
        <v>2735</v>
      </c>
      <c r="C2936" s="501" t="s">
        <v>4205</v>
      </c>
      <c r="D2936" s="502" t="s">
        <v>20</v>
      </c>
      <c r="E2936" s="256" t="s">
        <v>21</v>
      </c>
      <c r="F2936" s="503">
        <v>1959</v>
      </c>
      <c r="G2936" s="139"/>
      <c r="H2936" s="152"/>
      <c r="I2936" s="505"/>
      <c r="J2936" s="139"/>
    </row>
    <row r="2937" spans="1:10" ht="13.5" customHeight="1" x14ac:dyDescent="0.2">
      <c r="A2937" s="504">
        <v>3157</v>
      </c>
      <c r="B2937" s="139" t="s">
        <v>2736</v>
      </c>
      <c r="C2937" s="501" t="s">
        <v>4205</v>
      </c>
      <c r="D2937" s="502" t="s">
        <v>20</v>
      </c>
      <c r="E2937" s="256" t="s">
        <v>76</v>
      </c>
      <c r="F2937" s="503">
        <v>1976</v>
      </c>
      <c r="G2937" s="139"/>
      <c r="H2937" s="152"/>
      <c r="I2937" s="505"/>
      <c r="J2937" s="139"/>
    </row>
    <row r="2938" spans="1:10" ht="13.5" customHeight="1" x14ac:dyDescent="0.2">
      <c r="A2938" s="504">
        <v>3158</v>
      </c>
      <c r="B2938" s="139" t="s">
        <v>2737</v>
      </c>
      <c r="C2938" s="501" t="s">
        <v>4205</v>
      </c>
      <c r="D2938" s="502" t="s">
        <v>20</v>
      </c>
      <c r="E2938" s="256" t="s">
        <v>76</v>
      </c>
      <c r="F2938" s="503">
        <v>1995</v>
      </c>
      <c r="G2938" s="139"/>
      <c r="H2938" s="152"/>
      <c r="I2938" s="505"/>
      <c r="J2938" s="139"/>
    </row>
    <row r="2939" spans="1:10" ht="13.5" customHeight="1" x14ac:dyDescent="0.2">
      <c r="A2939" s="504">
        <v>3159</v>
      </c>
      <c r="B2939" s="139" t="s">
        <v>2738</v>
      </c>
      <c r="C2939" s="501" t="s">
        <v>4205</v>
      </c>
      <c r="D2939" s="502" t="s">
        <v>20</v>
      </c>
      <c r="E2939" s="256" t="s">
        <v>76</v>
      </c>
      <c r="F2939" s="503">
        <v>1989</v>
      </c>
      <c r="G2939" s="139"/>
      <c r="H2939" s="152"/>
      <c r="I2939" s="505"/>
      <c r="J2939" s="139"/>
    </row>
    <row r="2940" spans="1:10" ht="13.5" customHeight="1" x14ac:dyDescent="0.2">
      <c r="A2940" s="504">
        <v>3160</v>
      </c>
      <c r="B2940" s="139" t="s">
        <v>2739</v>
      </c>
      <c r="C2940" s="501" t="s">
        <v>4205</v>
      </c>
      <c r="D2940" s="502" t="s">
        <v>20</v>
      </c>
      <c r="E2940" s="256" t="s">
        <v>76</v>
      </c>
      <c r="F2940" s="503">
        <v>1992</v>
      </c>
      <c r="G2940" s="139"/>
      <c r="H2940" s="152"/>
      <c r="I2940" s="505"/>
      <c r="J2940" s="139"/>
    </row>
    <row r="2941" spans="1:10" ht="13.5" customHeight="1" x14ac:dyDescent="0.2">
      <c r="A2941" s="504">
        <v>3161</v>
      </c>
      <c r="B2941" s="139" t="s">
        <v>2740</v>
      </c>
      <c r="C2941" s="501" t="s">
        <v>4205</v>
      </c>
      <c r="D2941" s="502" t="s">
        <v>20</v>
      </c>
      <c r="E2941" s="256" t="s">
        <v>33</v>
      </c>
      <c r="F2941" s="503">
        <v>1966</v>
      </c>
      <c r="G2941" s="139"/>
      <c r="H2941" s="152"/>
      <c r="I2941" s="505"/>
      <c r="J2941" s="139"/>
    </row>
    <row r="2942" spans="1:10" ht="13.5" customHeight="1" x14ac:dyDescent="0.2">
      <c r="A2942" s="504">
        <v>3162</v>
      </c>
      <c r="B2942" s="139" t="s">
        <v>2741</v>
      </c>
      <c r="C2942" s="501" t="s">
        <v>4205</v>
      </c>
      <c r="D2942" s="502" t="s">
        <v>20</v>
      </c>
      <c r="E2942" s="256" t="s">
        <v>23</v>
      </c>
      <c r="F2942" s="503">
        <v>1966</v>
      </c>
      <c r="G2942" s="139"/>
      <c r="H2942" s="152"/>
      <c r="I2942" s="505"/>
      <c r="J2942" s="139"/>
    </row>
    <row r="2943" spans="1:10" ht="13.5" customHeight="1" x14ac:dyDescent="0.2">
      <c r="A2943" s="504">
        <v>3163</v>
      </c>
      <c r="B2943" s="139" t="s">
        <v>2742</v>
      </c>
      <c r="C2943" s="501" t="s">
        <v>4205</v>
      </c>
      <c r="D2943" s="502" t="s">
        <v>20</v>
      </c>
      <c r="E2943" s="256" t="s">
        <v>76</v>
      </c>
      <c r="F2943" s="503">
        <v>1991</v>
      </c>
      <c r="G2943" s="139"/>
      <c r="H2943" s="152"/>
      <c r="I2943" s="505"/>
      <c r="J2943" s="139"/>
    </row>
    <row r="2944" spans="1:10" ht="13.5" customHeight="1" x14ac:dyDescent="0.2">
      <c r="A2944" s="504">
        <v>3164</v>
      </c>
      <c r="B2944" s="139" t="s">
        <v>2743</v>
      </c>
      <c r="C2944" s="501" t="s">
        <v>4205</v>
      </c>
      <c r="D2944" s="502" t="s">
        <v>20</v>
      </c>
      <c r="E2944" s="256" t="s">
        <v>23</v>
      </c>
      <c r="F2944" s="503">
        <v>1975</v>
      </c>
      <c r="G2944" s="139"/>
      <c r="H2944" s="152"/>
      <c r="I2944" s="505"/>
      <c r="J2944" s="139"/>
    </row>
    <row r="2945" spans="1:10" ht="13.5" customHeight="1" x14ac:dyDescent="0.2">
      <c r="A2945" s="504">
        <v>3165</v>
      </c>
      <c r="B2945" s="139" t="s">
        <v>2744</v>
      </c>
      <c r="C2945" s="501" t="s">
        <v>4205</v>
      </c>
      <c r="D2945" s="502" t="s">
        <v>20</v>
      </c>
      <c r="E2945" s="256" t="s">
        <v>76</v>
      </c>
      <c r="F2945" s="503">
        <v>1977</v>
      </c>
      <c r="G2945" s="139"/>
      <c r="H2945" s="152"/>
      <c r="I2945" s="505"/>
      <c r="J2945" s="139"/>
    </row>
    <row r="2946" spans="1:10" ht="13.5" customHeight="1" x14ac:dyDescent="0.2">
      <c r="A2946" s="504">
        <v>3166</v>
      </c>
      <c r="B2946" s="139" t="s">
        <v>2745</v>
      </c>
      <c r="C2946" s="501" t="s">
        <v>4205</v>
      </c>
      <c r="D2946" s="502" t="s">
        <v>20</v>
      </c>
      <c r="E2946" s="256" t="s">
        <v>76</v>
      </c>
      <c r="F2946" s="503">
        <v>1979</v>
      </c>
      <c r="G2946" s="139"/>
      <c r="H2946" s="152"/>
      <c r="I2946" s="505"/>
      <c r="J2946" s="139"/>
    </row>
    <row r="2947" spans="1:10" ht="13.5" customHeight="1" x14ac:dyDescent="0.2">
      <c r="A2947" s="504">
        <v>3167</v>
      </c>
      <c r="B2947" s="139" t="s">
        <v>2746</v>
      </c>
      <c r="C2947" s="501" t="s">
        <v>4205</v>
      </c>
      <c r="D2947" s="502" t="s">
        <v>20</v>
      </c>
      <c r="E2947" s="256" t="s">
        <v>23</v>
      </c>
      <c r="F2947" s="503">
        <v>1967</v>
      </c>
      <c r="G2947" s="139"/>
      <c r="H2947" s="152"/>
      <c r="I2947" s="505"/>
      <c r="J2947" s="139"/>
    </row>
    <row r="2948" spans="1:10" ht="13.5" customHeight="1" x14ac:dyDescent="0.2">
      <c r="A2948" s="504">
        <v>3168</v>
      </c>
      <c r="B2948" s="139" t="s">
        <v>2747</v>
      </c>
      <c r="C2948" s="501" t="s">
        <v>4205</v>
      </c>
      <c r="D2948" s="502" t="s">
        <v>20</v>
      </c>
      <c r="E2948" s="256" t="s">
        <v>21</v>
      </c>
      <c r="F2948" s="503">
        <v>1956</v>
      </c>
      <c r="G2948" s="139"/>
      <c r="H2948" s="152"/>
      <c r="I2948" s="505"/>
      <c r="J2948" s="139"/>
    </row>
    <row r="2949" spans="1:10" ht="13.5" customHeight="1" x14ac:dyDescent="0.2">
      <c r="A2949" s="504">
        <v>3170</v>
      </c>
      <c r="B2949" s="139" t="s">
        <v>2748</v>
      </c>
      <c r="C2949" s="501" t="s">
        <v>4205</v>
      </c>
      <c r="D2949" s="502" t="s">
        <v>20</v>
      </c>
      <c r="E2949" s="256" t="s">
        <v>23</v>
      </c>
      <c r="F2949" s="503">
        <v>1973</v>
      </c>
      <c r="G2949" s="139"/>
      <c r="H2949" s="152"/>
      <c r="I2949" s="505"/>
      <c r="J2949" s="139"/>
    </row>
    <row r="2950" spans="1:10" ht="13.5" customHeight="1" x14ac:dyDescent="0.2">
      <c r="A2950" s="504">
        <v>3171</v>
      </c>
      <c r="B2950" s="139" t="s">
        <v>2749</v>
      </c>
      <c r="C2950" s="501" t="s">
        <v>4205</v>
      </c>
      <c r="D2950" s="502" t="s">
        <v>20</v>
      </c>
      <c r="E2950" s="256" t="s">
        <v>23</v>
      </c>
      <c r="F2950" s="503">
        <v>1973</v>
      </c>
      <c r="G2950" s="139"/>
      <c r="H2950" s="152"/>
      <c r="I2950" s="505"/>
      <c r="J2950" s="139"/>
    </row>
    <row r="2951" spans="1:10" ht="13.5" customHeight="1" x14ac:dyDescent="0.2">
      <c r="A2951" s="504">
        <v>3172</v>
      </c>
      <c r="B2951" s="139" t="s">
        <v>2750</v>
      </c>
      <c r="C2951" s="501" t="s">
        <v>4205</v>
      </c>
      <c r="D2951" s="502" t="s">
        <v>20</v>
      </c>
      <c r="E2951" s="256" t="s">
        <v>23</v>
      </c>
      <c r="F2951" s="503">
        <v>1970</v>
      </c>
      <c r="G2951" s="139"/>
      <c r="H2951" s="152"/>
      <c r="I2951" s="505"/>
      <c r="J2951" s="139"/>
    </row>
    <row r="2952" spans="1:10" ht="13.5" customHeight="1" x14ac:dyDescent="0.2">
      <c r="A2952" s="504">
        <v>3173</v>
      </c>
      <c r="B2952" s="139" t="s">
        <v>2751</v>
      </c>
      <c r="C2952" s="501" t="s">
        <v>4205</v>
      </c>
      <c r="D2952" s="502" t="s">
        <v>20</v>
      </c>
      <c r="E2952" s="256" t="s">
        <v>33</v>
      </c>
      <c r="F2952" s="503">
        <v>1967</v>
      </c>
      <c r="G2952" s="139"/>
      <c r="H2952" s="152"/>
      <c r="I2952" s="505"/>
      <c r="J2952" s="139"/>
    </row>
    <row r="2953" spans="1:10" ht="13.5" customHeight="1" x14ac:dyDescent="0.2">
      <c r="A2953" s="504">
        <v>3174</v>
      </c>
      <c r="B2953" s="139" t="s">
        <v>2752</v>
      </c>
      <c r="C2953" s="501" t="s">
        <v>4205</v>
      </c>
      <c r="D2953" s="502" t="s">
        <v>20</v>
      </c>
      <c r="E2953" s="256" t="s">
        <v>394</v>
      </c>
      <c r="F2953" s="503">
        <v>1976</v>
      </c>
      <c r="G2953" s="139"/>
      <c r="H2953" s="152"/>
      <c r="I2953" s="505"/>
      <c r="J2953" s="139"/>
    </row>
    <row r="2954" spans="1:10" ht="13.5" customHeight="1" x14ac:dyDescent="0.2">
      <c r="A2954" s="504">
        <v>3175</v>
      </c>
      <c r="B2954" s="139" t="s">
        <v>2753</v>
      </c>
      <c r="C2954" s="501" t="s">
        <v>4205</v>
      </c>
      <c r="D2954" s="502" t="s">
        <v>20</v>
      </c>
      <c r="E2954" s="256" t="s">
        <v>4234</v>
      </c>
      <c r="F2954" s="503">
        <v>1954</v>
      </c>
      <c r="G2954" s="139"/>
      <c r="H2954" s="152"/>
      <c r="I2954" s="505"/>
      <c r="J2954" s="139"/>
    </row>
    <row r="2955" spans="1:10" ht="13.5" customHeight="1" x14ac:dyDescent="0.2">
      <c r="A2955" s="504">
        <v>3176</v>
      </c>
      <c r="B2955" s="139" t="s">
        <v>2754</v>
      </c>
      <c r="C2955" s="501" t="s">
        <v>4205</v>
      </c>
      <c r="D2955" s="502" t="s">
        <v>20</v>
      </c>
      <c r="E2955" s="256" t="s">
        <v>33</v>
      </c>
      <c r="F2955" s="503">
        <v>1975</v>
      </c>
      <c r="G2955" s="139"/>
      <c r="H2955" s="152"/>
      <c r="I2955" s="505"/>
      <c r="J2955" s="139"/>
    </row>
    <row r="2956" spans="1:10" ht="13.5" customHeight="1" x14ac:dyDescent="0.2">
      <c r="A2956" s="504">
        <v>3177</v>
      </c>
      <c r="B2956" s="139" t="s">
        <v>2755</v>
      </c>
      <c r="C2956" s="139" t="s">
        <v>4082</v>
      </c>
      <c r="D2956" s="502" t="s">
        <v>20</v>
      </c>
      <c r="E2956" s="256" t="s">
        <v>4234</v>
      </c>
      <c r="F2956" s="503">
        <v>1951</v>
      </c>
      <c r="G2956" s="139"/>
      <c r="H2956" s="152"/>
      <c r="I2956" s="505"/>
      <c r="J2956" s="139"/>
    </row>
    <row r="2957" spans="1:10" ht="13.5" customHeight="1" x14ac:dyDescent="0.2">
      <c r="A2957" s="504">
        <v>3178</v>
      </c>
      <c r="B2957" s="139" t="s">
        <v>2756</v>
      </c>
      <c r="C2957" s="139" t="s">
        <v>3595</v>
      </c>
      <c r="D2957" s="502" t="s">
        <v>20</v>
      </c>
      <c r="E2957" s="256" t="s">
        <v>76</v>
      </c>
      <c r="F2957" s="503">
        <v>1987</v>
      </c>
      <c r="G2957" s="139"/>
      <c r="H2957" s="152"/>
      <c r="I2957" s="505">
        <v>1</v>
      </c>
      <c r="J2957" s="139"/>
    </row>
    <row r="2958" spans="1:10" ht="13.5" customHeight="1" x14ac:dyDescent="0.2">
      <c r="A2958" s="504">
        <v>3179</v>
      </c>
      <c r="B2958" s="139" t="s">
        <v>2757</v>
      </c>
      <c r="C2958" s="501" t="s">
        <v>4205</v>
      </c>
      <c r="D2958" s="502" t="s">
        <v>20</v>
      </c>
      <c r="E2958" s="256" t="s">
        <v>394</v>
      </c>
      <c r="F2958" s="503">
        <v>1988</v>
      </c>
      <c r="G2958" s="139"/>
      <c r="H2958" s="152"/>
      <c r="I2958" s="505"/>
      <c r="J2958" s="139"/>
    </row>
    <row r="2959" spans="1:10" ht="13.5" customHeight="1" x14ac:dyDescent="0.2">
      <c r="A2959" s="504">
        <v>3180</v>
      </c>
      <c r="B2959" s="139" t="s">
        <v>2758</v>
      </c>
      <c r="C2959" s="501" t="s">
        <v>4205</v>
      </c>
      <c r="D2959" s="502" t="s">
        <v>20</v>
      </c>
      <c r="E2959" s="256" t="s">
        <v>76</v>
      </c>
      <c r="F2959" s="503">
        <v>1991</v>
      </c>
      <c r="G2959" s="139"/>
      <c r="H2959" s="152"/>
      <c r="I2959" s="505"/>
      <c r="J2959" s="139"/>
    </row>
    <row r="2960" spans="1:10" ht="13.5" customHeight="1" x14ac:dyDescent="0.2">
      <c r="A2960" s="504">
        <v>3181</v>
      </c>
      <c r="B2960" s="139" t="s">
        <v>2759</v>
      </c>
      <c r="C2960" s="501" t="s">
        <v>4205</v>
      </c>
      <c r="D2960" s="502" t="s">
        <v>20</v>
      </c>
      <c r="E2960" s="256" t="s">
        <v>76</v>
      </c>
      <c r="F2960" s="503">
        <v>1990</v>
      </c>
      <c r="G2960" s="139"/>
      <c r="H2960" s="152"/>
      <c r="I2960" s="505"/>
      <c r="J2960" s="139"/>
    </row>
    <row r="2961" spans="1:10" ht="13.5" customHeight="1" x14ac:dyDescent="0.2">
      <c r="A2961" s="504">
        <v>3182</v>
      </c>
      <c r="B2961" s="139" t="s">
        <v>3790</v>
      </c>
      <c r="C2961" s="139" t="s">
        <v>357</v>
      </c>
      <c r="D2961" s="502" t="s">
        <v>20</v>
      </c>
      <c r="E2961" s="256" t="s">
        <v>76</v>
      </c>
      <c r="F2961" s="503">
        <v>1995</v>
      </c>
      <c r="G2961" s="139"/>
      <c r="H2961" s="152"/>
      <c r="I2961" s="505"/>
      <c r="J2961" s="139"/>
    </row>
    <row r="2962" spans="1:10" ht="13.5" customHeight="1" x14ac:dyDescent="0.2">
      <c r="A2962" s="504">
        <v>3183</v>
      </c>
      <c r="B2962" s="139" t="s">
        <v>2760</v>
      </c>
      <c r="C2962" s="139" t="s">
        <v>357</v>
      </c>
      <c r="D2962" s="502" t="s">
        <v>20</v>
      </c>
      <c r="E2962" s="256" t="s">
        <v>76</v>
      </c>
      <c r="F2962" s="503">
        <v>1990</v>
      </c>
      <c r="G2962" s="139"/>
      <c r="H2962" s="152"/>
      <c r="I2962" s="505"/>
      <c r="J2962" s="139"/>
    </row>
    <row r="2963" spans="1:10" ht="13.5" customHeight="1" x14ac:dyDescent="0.2">
      <c r="A2963" s="504">
        <v>3184</v>
      </c>
      <c r="B2963" s="139" t="s">
        <v>2761</v>
      </c>
      <c r="C2963" s="139" t="s">
        <v>3550</v>
      </c>
      <c r="D2963" s="502">
        <v>5</v>
      </c>
      <c r="E2963" s="256" t="s">
        <v>76</v>
      </c>
      <c r="F2963" s="503">
        <v>1978</v>
      </c>
      <c r="G2963" s="139"/>
      <c r="H2963" s="152"/>
      <c r="I2963" s="505">
        <v>1</v>
      </c>
      <c r="J2963" s="139"/>
    </row>
    <row r="2964" spans="1:10" ht="13.5" customHeight="1" x14ac:dyDescent="0.2">
      <c r="A2964" s="504">
        <v>3185</v>
      </c>
      <c r="B2964" s="139" t="s">
        <v>2762</v>
      </c>
      <c r="C2964" s="501" t="s">
        <v>4205</v>
      </c>
      <c r="D2964" s="502" t="s">
        <v>20</v>
      </c>
      <c r="E2964" s="256" t="s">
        <v>76</v>
      </c>
      <c r="F2964" s="503">
        <v>1991</v>
      </c>
      <c r="G2964" s="139"/>
      <c r="H2964" s="152"/>
      <c r="I2964" s="505"/>
      <c r="J2964" s="139"/>
    </row>
    <row r="2965" spans="1:10" ht="13.5" customHeight="1" x14ac:dyDescent="0.2">
      <c r="A2965" s="504">
        <v>3186</v>
      </c>
      <c r="B2965" s="139" t="s">
        <v>2763</v>
      </c>
      <c r="C2965" s="501" t="s">
        <v>4205</v>
      </c>
      <c r="D2965" s="502" t="s">
        <v>20</v>
      </c>
      <c r="E2965" s="256" t="s">
        <v>394</v>
      </c>
      <c r="F2965" s="503">
        <v>1983</v>
      </c>
      <c r="G2965" s="139"/>
      <c r="H2965" s="152"/>
      <c r="I2965" s="505"/>
      <c r="J2965" s="139"/>
    </row>
    <row r="2966" spans="1:10" ht="13.5" customHeight="1" x14ac:dyDescent="0.2">
      <c r="A2966" s="504">
        <v>3187</v>
      </c>
      <c r="B2966" s="139" t="s">
        <v>2764</v>
      </c>
      <c r="C2966" s="501" t="s">
        <v>4205</v>
      </c>
      <c r="D2966" s="502" t="s">
        <v>20</v>
      </c>
      <c r="E2966" s="256" t="s">
        <v>394</v>
      </c>
      <c r="F2966" s="503">
        <v>1984</v>
      </c>
      <c r="G2966" s="139"/>
      <c r="H2966" s="152"/>
      <c r="I2966" s="505"/>
      <c r="J2966" s="139"/>
    </row>
    <row r="2967" spans="1:10" ht="13.5" customHeight="1" x14ac:dyDescent="0.2">
      <c r="A2967" s="504">
        <v>3188</v>
      </c>
      <c r="B2967" s="139" t="s">
        <v>2765</v>
      </c>
      <c r="C2967" s="501" t="s">
        <v>4205</v>
      </c>
      <c r="D2967" s="502" t="s">
        <v>20</v>
      </c>
      <c r="E2967" s="256" t="s">
        <v>76</v>
      </c>
      <c r="F2967" s="503">
        <v>1995</v>
      </c>
      <c r="G2967" s="139"/>
      <c r="H2967" s="152"/>
      <c r="I2967" s="505"/>
      <c r="J2967" s="139"/>
    </row>
    <row r="2968" spans="1:10" ht="13.5" customHeight="1" x14ac:dyDescent="0.2">
      <c r="A2968" s="504">
        <v>3189</v>
      </c>
      <c r="B2968" s="139" t="s">
        <v>2201</v>
      </c>
      <c r="C2968" s="501" t="s">
        <v>4205</v>
      </c>
      <c r="D2968" s="502" t="s">
        <v>20</v>
      </c>
      <c r="E2968" s="256" t="s">
        <v>76</v>
      </c>
      <c r="F2968" s="503">
        <v>1995</v>
      </c>
      <c r="G2968" s="139"/>
      <c r="H2968" s="152"/>
      <c r="I2968" s="505"/>
      <c r="J2968" s="139"/>
    </row>
    <row r="2969" spans="1:10" ht="13.5" customHeight="1" x14ac:dyDescent="0.2">
      <c r="A2969" s="504">
        <v>3190</v>
      </c>
      <c r="B2969" s="139" t="s">
        <v>2766</v>
      </c>
      <c r="C2969" s="501" t="s">
        <v>4205</v>
      </c>
      <c r="D2969" s="502" t="s">
        <v>20</v>
      </c>
      <c r="E2969" s="256" t="s">
        <v>394</v>
      </c>
      <c r="F2969" s="503">
        <v>1990</v>
      </c>
      <c r="G2969" s="139"/>
      <c r="H2969" s="152"/>
      <c r="I2969" s="505"/>
      <c r="J2969" s="139"/>
    </row>
    <row r="2970" spans="1:10" ht="13.5" customHeight="1" x14ac:dyDescent="0.2">
      <c r="A2970" s="504">
        <v>3191</v>
      </c>
      <c r="B2970" s="139" t="s">
        <v>2767</v>
      </c>
      <c r="C2970" s="501" t="s">
        <v>4205</v>
      </c>
      <c r="D2970" s="502" t="s">
        <v>20</v>
      </c>
      <c r="E2970" s="256" t="s">
        <v>23</v>
      </c>
      <c r="F2970" s="503">
        <v>1975</v>
      </c>
      <c r="G2970" s="139"/>
      <c r="H2970" s="152"/>
      <c r="I2970" s="505"/>
      <c r="J2970" s="139"/>
    </row>
    <row r="2971" spans="1:10" ht="13.5" customHeight="1" x14ac:dyDescent="0.2">
      <c r="A2971" s="504">
        <v>3192</v>
      </c>
      <c r="B2971" s="139" t="s">
        <v>2768</v>
      </c>
      <c r="C2971" s="501" t="s">
        <v>4205</v>
      </c>
      <c r="D2971" s="502" t="s">
        <v>20</v>
      </c>
      <c r="E2971" s="256" t="s">
        <v>394</v>
      </c>
      <c r="F2971" s="503">
        <v>1983</v>
      </c>
      <c r="G2971" s="139"/>
      <c r="H2971" s="152"/>
      <c r="I2971" s="505"/>
      <c r="J2971" s="139"/>
    </row>
    <row r="2972" spans="1:10" ht="13.5" customHeight="1" x14ac:dyDescent="0.2">
      <c r="A2972" s="504">
        <v>3193</v>
      </c>
      <c r="B2972" s="139" t="s">
        <v>2769</v>
      </c>
      <c r="C2972" s="501" t="s">
        <v>4205</v>
      </c>
      <c r="D2972" s="502" t="s">
        <v>20</v>
      </c>
      <c r="E2972" s="256" t="s">
        <v>76</v>
      </c>
      <c r="F2972" s="503">
        <v>1994</v>
      </c>
      <c r="G2972" s="139"/>
      <c r="H2972" s="152"/>
      <c r="I2972" s="505"/>
      <c r="J2972" s="139"/>
    </row>
    <row r="2973" spans="1:10" ht="13.5" customHeight="1" x14ac:dyDescent="0.2">
      <c r="A2973" s="504">
        <v>3194</v>
      </c>
      <c r="B2973" s="139" t="s">
        <v>2770</v>
      </c>
      <c r="C2973" s="501" t="s">
        <v>4205</v>
      </c>
      <c r="D2973" s="502" t="s">
        <v>20</v>
      </c>
      <c r="E2973" s="256" t="s">
        <v>33</v>
      </c>
      <c r="F2973" s="503">
        <v>1973</v>
      </c>
      <c r="G2973" s="139"/>
      <c r="H2973" s="152"/>
      <c r="I2973" s="505"/>
      <c r="J2973" s="139"/>
    </row>
    <row r="2974" spans="1:10" ht="13.5" customHeight="1" x14ac:dyDescent="0.2">
      <c r="A2974" s="504">
        <v>3195</v>
      </c>
      <c r="B2974" s="139" t="s">
        <v>2771</v>
      </c>
      <c r="C2974" s="501" t="s">
        <v>4205</v>
      </c>
      <c r="D2974" s="502" t="s">
        <v>20</v>
      </c>
      <c r="E2974" s="256" t="s">
        <v>394</v>
      </c>
      <c r="F2974" s="503">
        <v>1990</v>
      </c>
      <c r="G2974" s="139"/>
      <c r="H2974" s="152"/>
      <c r="I2974" s="505"/>
      <c r="J2974" s="139"/>
    </row>
    <row r="2975" spans="1:10" ht="13.5" customHeight="1" x14ac:dyDescent="0.2">
      <c r="A2975" s="504">
        <v>3196</v>
      </c>
      <c r="B2975" s="139" t="s">
        <v>2772</v>
      </c>
      <c r="C2975" s="501" t="s">
        <v>4205</v>
      </c>
      <c r="D2975" s="502" t="s">
        <v>20</v>
      </c>
      <c r="E2975" s="256" t="s">
        <v>394</v>
      </c>
      <c r="F2975" s="503">
        <v>1990</v>
      </c>
      <c r="G2975" s="139"/>
      <c r="H2975" s="152"/>
      <c r="I2975" s="505"/>
      <c r="J2975" s="139"/>
    </row>
    <row r="2976" spans="1:10" ht="13.5" customHeight="1" x14ac:dyDescent="0.2">
      <c r="A2976" s="504">
        <v>3197</v>
      </c>
      <c r="B2976" s="139" t="s">
        <v>2773</v>
      </c>
      <c r="C2976" s="501" t="s">
        <v>4205</v>
      </c>
      <c r="D2976" s="502" t="s">
        <v>20</v>
      </c>
      <c r="E2976" s="256" t="s">
        <v>21</v>
      </c>
      <c r="F2976" s="503">
        <v>1958</v>
      </c>
      <c r="G2976" s="139"/>
      <c r="H2976" s="152"/>
      <c r="I2976" s="505"/>
      <c r="J2976" s="139"/>
    </row>
    <row r="2977" spans="1:10" ht="13.5" customHeight="1" x14ac:dyDescent="0.2">
      <c r="A2977" s="504">
        <v>3198</v>
      </c>
      <c r="B2977" s="139" t="s">
        <v>3110</v>
      </c>
      <c r="C2977" s="139" t="s">
        <v>198</v>
      </c>
      <c r="D2977" s="502" t="s">
        <v>20</v>
      </c>
      <c r="E2977" s="256" t="s">
        <v>394</v>
      </c>
      <c r="F2977" s="503">
        <v>1982</v>
      </c>
      <c r="G2977" s="139"/>
      <c r="H2977" s="152"/>
      <c r="I2977" s="505"/>
      <c r="J2977" s="139"/>
    </row>
    <row r="2978" spans="1:10" ht="13.5" customHeight="1" x14ac:dyDescent="0.2">
      <c r="A2978" s="504">
        <v>3199</v>
      </c>
      <c r="B2978" s="139" t="s">
        <v>2774</v>
      </c>
      <c r="C2978" s="501" t="s">
        <v>4205</v>
      </c>
      <c r="D2978" s="502" t="s">
        <v>20</v>
      </c>
      <c r="E2978" s="256" t="s">
        <v>76</v>
      </c>
      <c r="F2978" s="503">
        <v>1983</v>
      </c>
      <c r="G2978" s="139"/>
      <c r="H2978" s="152"/>
      <c r="I2978" s="505"/>
      <c r="J2978" s="139"/>
    </row>
    <row r="2979" spans="1:10" ht="13.5" customHeight="1" x14ac:dyDescent="0.2">
      <c r="A2979" s="504">
        <v>3200</v>
      </c>
      <c r="B2979" s="139" t="s">
        <v>2775</v>
      </c>
      <c r="C2979" s="501" t="s">
        <v>4205</v>
      </c>
      <c r="D2979" s="502" t="s">
        <v>20</v>
      </c>
      <c r="E2979" s="256" t="s">
        <v>76</v>
      </c>
      <c r="F2979" s="503">
        <v>1978</v>
      </c>
      <c r="G2979" s="139"/>
      <c r="H2979" s="152"/>
      <c r="I2979" s="505"/>
      <c r="J2979" s="139"/>
    </row>
    <row r="2980" spans="1:10" ht="13.5" customHeight="1" x14ac:dyDescent="0.2">
      <c r="A2980" s="504">
        <v>3201</v>
      </c>
      <c r="B2980" s="139" t="s">
        <v>2776</v>
      </c>
      <c r="C2980" s="139" t="s">
        <v>413</v>
      </c>
      <c r="D2980" s="502">
        <v>5</v>
      </c>
      <c r="E2980" s="256" t="s">
        <v>76</v>
      </c>
      <c r="F2980" s="503">
        <v>1991</v>
      </c>
      <c r="G2980" s="139"/>
      <c r="H2980" s="498"/>
      <c r="I2980" s="505">
        <v>1</v>
      </c>
      <c r="J2980" s="139"/>
    </row>
    <row r="2981" spans="1:10" ht="13.5" customHeight="1" x14ac:dyDescent="0.2">
      <c r="A2981" s="504">
        <v>3202</v>
      </c>
      <c r="B2981" s="139" t="s">
        <v>2777</v>
      </c>
      <c r="C2981" s="139" t="s">
        <v>413</v>
      </c>
      <c r="D2981" s="502">
        <v>4</v>
      </c>
      <c r="E2981" s="256" t="s">
        <v>76</v>
      </c>
      <c r="F2981" s="503">
        <v>1991</v>
      </c>
      <c r="G2981" s="139"/>
      <c r="H2981" s="498"/>
      <c r="I2981" s="505">
        <v>1</v>
      </c>
      <c r="J2981" s="139"/>
    </row>
    <row r="2982" spans="1:10" ht="13.5" customHeight="1" x14ac:dyDescent="0.2">
      <c r="A2982" s="504">
        <v>3204</v>
      </c>
      <c r="B2982" s="139" t="s">
        <v>3791</v>
      </c>
      <c r="C2982" s="501" t="s">
        <v>4205</v>
      </c>
      <c r="D2982" s="502" t="s">
        <v>20</v>
      </c>
      <c r="E2982" s="256" t="s">
        <v>21</v>
      </c>
      <c r="F2982" s="503">
        <v>1961</v>
      </c>
      <c r="G2982" s="139"/>
      <c r="H2982" s="152"/>
      <c r="I2982" s="505"/>
      <c r="J2982" s="139"/>
    </row>
    <row r="2983" spans="1:10" ht="13.5" customHeight="1" x14ac:dyDescent="0.2">
      <c r="A2983" s="504">
        <v>3205</v>
      </c>
      <c r="B2983" s="139" t="s">
        <v>2778</v>
      </c>
      <c r="C2983" s="501" t="s">
        <v>4205</v>
      </c>
      <c r="D2983" s="502" t="s">
        <v>20</v>
      </c>
      <c r="E2983" s="256" t="s">
        <v>76</v>
      </c>
      <c r="F2983" s="503">
        <v>1987</v>
      </c>
      <c r="G2983" s="139"/>
      <c r="H2983" s="152"/>
      <c r="I2983" s="505"/>
      <c r="J2983" s="139"/>
    </row>
    <row r="2984" spans="1:10" ht="13.5" customHeight="1" x14ac:dyDescent="0.2">
      <c r="A2984" s="504">
        <v>3206</v>
      </c>
      <c r="B2984" s="139" t="s">
        <v>2779</v>
      </c>
      <c r="C2984" s="501" t="s">
        <v>4205</v>
      </c>
      <c r="D2984" s="502" t="s">
        <v>20</v>
      </c>
      <c r="E2984" s="256" t="s">
        <v>394</v>
      </c>
      <c r="F2984" s="503">
        <v>1987</v>
      </c>
      <c r="G2984" s="139"/>
      <c r="H2984" s="152"/>
      <c r="I2984" s="505"/>
      <c r="J2984" s="139"/>
    </row>
    <row r="2985" spans="1:10" ht="13.5" customHeight="1" x14ac:dyDescent="0.2">
      <c r="A2985" s="504">
        <v>3207</v>
      </c>
      <c r="B2985" s="139" t="s">
        <v>2780</v>
      </c>
      <c r="C2985" s="501" t="s">
        <v>4205</v>
      </c>
      <c r="D2985" s="502" t="s">
        <v>20</v>
      </c>
      <c r="E2985" s="256" t="s">
        <v>76</v>
      </c>
      <c r="F2985" s="503">
        <v>1979</v>
      </c>
      <c r="G2985" s="139"/>
      <c r="H2985" s="152"/>
      <c r="I2985" s="505"/>
      <c r="J2985" s="139"/>
    </row>
    <row r="2986" spans="1:10" ht="13.5" customHeight="1" x14ac:dyDescent="0.2">
      <c r="A2986" s="504">
        <v>3208</v>
      </c>
      <c r="B2986" s="139" t="s">
        <v>2781</v>
      </c>
      <c r="C2986" s="501" t="s">
        <v>4205</v>
      </c>
      <c r="D2986" s="502" t="s">
        <v>20</v>
      </c>
      <c r="E2986" s="256" t="s">
        <v>76</v>
      </c>
      <c r="F2986" s="503">
        <v>1976</v>
      </c>
      <c r="G2986" s="139"/>
      <c r="H2986" s="152"/>
      <c r="I2986" s="505"/>
      <c r="J2986" s="139"/>
    </row>
    <row r="2987" spans="1:10" ht="13.5" customHeight="1" x14ac:dyDescent="0.2">
      <c r="A2987" s="504">
        <v>3209</v>
      </c>
      <c r="B2987" s="139" t="s">
        <v>3792</v>
      </c>
      <c r="C2987" s="501" t="s">
        <v>4205</v>
      </c>
      <c r="D2987" s="502" t="s">
        <v>20</v>
      </c>
      <c r="E2987" s="256" t="s">
        <v>76</v>
      </c>
      <c r="F2987" s="503">
        <v>1984</v>
      </c>
      <c r="G2987" s="139"/>
      <c r="H2987" s="152"/>
      <c r="I2987" s="505"/>
      <c r="J2987" s="139"/>
    </row>
    <row r="2988" spans="1:10" ht="13.5" customHeight="1" x14ac:dyDescent="0.2">
      <c r="A2988" s="504">
        <v>3210</v>
      </c>
      <c r="B2988" s="139" t="s">
        <v>2782</v>
      </c>
      <c r="C2988" s="501" t="s">
        <v>4205</v>
      </c>
      <c r="D2988" s="502" t="s">
        <v>20</v>
      </c>
      <c r="E2988" s="256" t="s">
        <v>76</v>
      </c>
      <c r="F2988" s="503">
        <v>1979</v>
      </c>
      <c r="G2988" s="139"/>
      <c r="H2988" s="152"/>
      <c r="I2988" s="505"/>
      <c r="J2988" s="139"/>
    </row>
    <row r="2989" spans="1:10" ht="13.5" customHeight="1" x14ac:dyDescent="0.2">
      <c r="A2989" s="504">
        <v>3211</v>
      </c>
      <c r="B2989" s="139" t="s">
        <v>2783</v>
      </c>
      <c r="C2989" s="501" t="s">
        <v>4205</v>
      </c>
      <c r="D2989" s="502" t="s">
        <v>20</v>
      </c>
      <c r="E2989" s="256" t="s">
        <v>76</v>
      </c>
      <c r="F2989" s="503">
        <v>1988</v>
      </c>
      <c r="G2989" s="139"/>
      <c r="H2989" s="152"/>
      <c r="I2989" s="505"/>
      <c r="J2989" s="139"/>
    </row>
    <row r="2990" spans="1:10" ht="13.5" customHeight="1" x14ac:dyDescent="0.2">
      <c r="A2990" s="504">
        <v>3212</v>
      </c>
      <c r="B2990" s="139" t="s">
        <v>2784</v>
      </c>
      <c r="C2990" s="501" t="s">
        <v>4205</v>
      </c>
      <c r="D2990" s="502" t="s">
        <v>20</v>
      </c>
      <c r="E2990" s="256" t="s">
        <v>394</v>
      </c>
      <c r="F2990" s="503">
        <v>1983</v>
      </c>
      <c r="G2990" s="139"/>
      <c r="H2990" s="152"/>
      <c r="I2990" s="505"/>
      <c r="J2990" s="139"/>
    </row>
    <row r="2991" spans="1:10" ht="13.5" customHeight="1" x14ac:dyDescent="0.2">
      <c r="A2991" s="504">
        <v>3213</v>
      </c>
      <c r="B2991" s="139" t="s">
        <v>2785</v>
      </c>
      <c r="C2991" s="501" t="s">
        <v>4205</v>
      </c>
      <c r="D2991" s="502" t="s">
        <v>20</v>
      </c>
      <c r="E2991" s="256" t="s">
        <v>76</v>
      </c>
      <c r="F2991" s="503">
        <v>1982</v>
      </c>
      <c r="G2991" s="139"/>
      <c r="H2991" s="152"/>
      <c r="I2991" s="505"/>
      <c r="J2991" s="139"/>
    </row>
    <row r="2992" spans="1:10" ht="13.5" customHeight="1" x14ac:dyDescent="0.2">
      <c r="A2992" s="504">
        <v>3214</v>
      </c>
      <c r="B2992" s="139" t="s">
        <v>2786</v>
      </c>
      <c r="C2992" s="501" t="s">
        <v>4205</v>
      </c>
      <c r="D2992" s="502" t="s">
        <v>20</v>
      </c>
      <c r="E2992" s="256" t="s">
        <v>76</v>
      </c>
      <c r="F2992" s="503">
        <v>1989</v>
      </c>
      <c r="G2992" s="139"/>
      <c r="H2992" s="152"/>
      <c r="I2992" s="505"/>
      <c r="J2992" s="139"/>
    </row>
    <row r="2993" spans="1:10" ht="13.5" customHeight="1" x14ac:dyDescent="0.2">
      <c r="A2993" s="504">
        <v>3215</v>
      </c>
      <c r="B2993" s="139" t="s">
        <v>2787</v>
      </c>
      <c r="C2993" s="501" t="s">
        <v>4205</v>
      </c>
      <c r="D2993" s="502" t="s">
        <v>20</v>
      </c>
      <c r="E2993" s="256" t="s">
        <v>76</v>
      </c>
      <c r="F2993" s="503">
        <v>1978</v>
      </c>
      <c r="G2993" s="139"/>
      <c r="H2993" s="152"/>
      <c r="I2993" s="505"/>
      <c r="J2993" s="139"/>
    </row>
    <row r="2994" spans="1:10" ht="13.5" customHeight="1" x14ac:dyDescent="0.2">
      <c r="A2994" s="504">
        <v>3216</v>
      </c>
      <c r="B2994" s="139" t="s">
        <v>2788</v>
      </c>
      <c r="C2994" s="501" t="s">
        <v>4205</v>
      </c>
      <c r="D2994" s="502" t="s">
        <v>20</v>
      </c>
      <c r="E2994" s="256" t="s">
        <v>33</v>
      </c>
      <c r="F2994" s="503">
        <v>1969</v>
      </c>
      <c r="G2994" s="139"/>
      <c r="H2994" s="152"/>
      <c r="I2994" s="505"/>
      <c r="J2994" s="139"/>
    </row>
    <row r="2995" spans="1:10" ht="13.5" customHeight="1" x14ac:dyDescent="0.2">
      <c r="A2995" s="504">
        <v>3217</v>
      </c>
      <c r="B2995" s="139" t="s">
        <v>2789</v>
      </c>
      <c r="C2995" s="139" t="s">
        <v>911</v>
      </c>
      <c r="D2995" s="502" t="s">
        <v>20</v>
      </c>
      <c r="E2995" s="256" t="s">
        <v>23</v>
      </c>
      <c r="F2995" s="503">
        <v>1965</v>
      </c>
      <c r="G2995" s="139"/>
      <c r="H2995" s="152"/>
      <c r="I2995" s="505">
        <v>1</v>
      </c>
      <c r="J2995" s="139"/>
    </row>
    <row r="2996" spans="1:10" ht="13.5" customHeight="1" x14ac:dyDescent="0.2">
      <c r="A2996" s="504">
        <v>3218</v>
      </c>
      <c r="B2996" s="139" t="s">
        <v>2790</v>
      </c>
      <c r="C2996" s="501" t="s">
        <v>4205</v>
      </c>
      <c r="D2996" s="502" t="s">
        <v>20</v>
      </c>
      <c r="E2996" s="256" t="s">
        <v>394</v>
      </c>
      <c r="F2996" s="503">
        <v>1992</v>
      </c>
      <c r="G2996" s="139"/>
      <c r="H2996" s="152"/>
      <c r="I2996" s="505"/>
      <c r="J2996" s="139"/>
    </row>
    <row r="2997" spans="1:10" ht="13.5" customHeight="1" x14ac:dyDescent="0.2">
      <c r="A2997" s="504">
        <v>3219</v>
      </c>
      <c r="B2997" s="139" t="s">
        <v>2791</v>
      </c>
      <c r="C2997" s="501" t="s">
        <v>4205</v>
      </c>
      <c r="D2997" s="502" t="s">
        <v>20</v>
      </c>
      <c r="E2997" s="256" t="s">
        <v>76</v>
      </c>
      <c r="F2997" s="503">
        <v>1988</v>
      </c>
      <c r="G2997" s="139"/>
      <c r="H2997" s="152"/>
      <c r="I2997" s="505"/>
      <c r="J2997" s="139"/>
    </row>
    <row r="2998" spans="1:10" ht="13.5" customHeight="1" x14ac:dyDescent="0.2">
      <c r="A2998" s="504">
        <v>3220</v>
      </c>
      <c r="B2998" s="139" t="s">
        <v>2792</v>
      </c>
      <c r="C2998" s="501" t="s">
        <v>4205</v>
      </c>
      <c r="D2998" s="502" t="s">
        <v>20</v>
      </c>
      <c r="E2998" s="256" t="s">
        <v>394</v>
      </c>
      <c r="F2998" s="503">
        <v>1991</v>
      </c>
      <c r="G2998" s="139"/>
      <c r="H2998" s="152"/>
      <c r="I2998" s="505"/>
      <c r="J2998" s="139"/>
    </row>
    <row r="2999" spans="1:10" ht="13.5" customHeight="1" x14ac:dyDescent="0.2">
      <c r="A2999" s="504">
        <v>3221</v>
      </c>
      <c r="B2999" s="139" t="s">
        <v>2793</v>
      </c>
      <c r="C2999" s="139" t="s">
        <v>413</v>
      </c>
      <c r="D2999" s="502" t="s">
        <v>20</v>
      </c>
      <c r="E2999" s="256" t="s">
        <v>76</v>
      </c>
      <c r="F2999" s="503">
        <v>1994</v>
      </c>
      <c r="G2999" s="139"/>
      <c r="H2999" s="152"/>
      <c r="I2999" s="505">
        <v>1</v>
      </c>
      <c r="J2999" s="139"/>
    </row>
    <row r="3000" spans="1:10" ht="13.5" customHeight="1" x14ac:dyDescent="0.2">
      <c r="A3000" s="504">
        <v>3222</v>
      </c>
      <c r="B3000" s="139" t="s">
        <v>2794</v>
      </c>
      <c r="C3000" s="139" t="s">
        <v>413</v>
      </c>
      <c r="D3000" s="502" t="s">
        <v>20</v>
      </c>
      <c r="E3000" s="256" t="s">
        <v>76</v>
      </c>
      <c r="F3000" s="503">
        <v>1994</v>
      </c>
      <c r="G3000" s="139"/>
      <c r="H3000" s="152"/>
      <c r="I3000" s="505">
        <v>1</v>
      </c>
      <c r="J3000" s="139"/>
    </row>
    <row r="3001" spans="1:10" ht="13.5" customHeight="1" x14ac:dyDescent="0.2">
      <c r="A3001" s="504">
        <v>3223</v>
      </c>
      <c r="B3001" s="139" t="s">
        <v>2795</v>
      </c>
      <c r="C3001" s="139" t="s">
        <v>413</v>
      </c>
      <c r="D3001" s="502">
        <v>5</v>
      </c>
      <c r="E3001" s="256" t="s">
        <v>76</v>
      </c>
      <c r="F3001" s="503">
        <v>1994</v>
      </c>
      <c r="G3001" s="139"/>
      <c r="H3001" s="152"/>
      <c r="I3001" s="505">
        <v>1</v>
      </c>
      <c r="J3001" s="139"/>
    </row>
    <row r="3002" spans="1:10" ht="13.5" customHeight="1" x14ac:dyDescent="0.2">
      <c r="A3002" s="504">
        <v>3224</v>
      </c>
      <c r="B3002" s="139" t="s">
        <v>2796</v>
      </c>
      <c r="C3002" s="139" t="s">
        <v>413</v>
      </c>
      <c r="D3002" s="502" t="s">
        <v>20</v>
      </c>
      <c r="E3002" s="256" t="s">
        <v>394</v>
      </c>
      <c r="F3002" s="503">
        <v>1993</v>
      </c>
      <c r="G3002" s="139"/>
      <c r="H3002" s="152"/>
      <c r="I3002" s="505">
        <v>1</v>
      </c>
      <c r="J3002" s="139"/>
    </row>
    <row r="3003" spans="1:10" ht="13.5" customHeight="1" x14ac:dyDescent="0.2">
      <c r="A3003" s="504">
        <v>3225</v>
      </c>
      <c r="B3003" s="139" t="s">
        <v>2797</v>
      </c>
      <c r="C3003" s="501" t="s">
        <v>4205</v>
      </c>
      <c r="D3003" s="502" t="s">
        <v>20</v>
      </c>
      <c r="E3003" s="256" t="s">
        <v>76</v>
      </c>
      <c r="F3003" s="503">
        <v>1992</v>
      </c>
      <c r="G3003" s="139"/>
      <c r="H3003" s="152"/>
      <c r="I3003" s="505"/>
      <c r="J3003" s="139"/>
    </row>
    <row r="3004" spans="1:10" ht="13.5" customHeight="1" x14ac:dyDescent="0.2">
      <c r="A3004" s="504">
        <v>3226</v>
      </c>
      <c r="B3004" s="139" t="s">
        <v>2798</v>
      </c>
      <c r="C3004" s="501" t="s">
        <v>4205</v>
      </c>
      <c r="D3004" s="502" t="s">
        <v>20</v>
      </c>
      <c r="E3004" s="256" t="s">
        <v>76</v>
      </c>
      <c r="F3004" s="503">
        <v>1992</v>
      </c>
      <c r="G3004" s="139"/>
      <c r="H3004" s="152"/>
      <c r="I3004" s="505"/>
      <c r="J3004" s="139"/>
    </row>
    <row r="3005" spans="1:10" ht="13.5" customHeight="1" x14ac:dyDescent="0.2">
      <c r="A3005" s="504">
        <v>3227</v>
      </c>
      <c r="B3005" s="139" t="s">
        <v>3793</v>
      </c>
      <c r="C3005" s="139" t="s">
        <v>4084</v>
      </c>
      <c r="D3005" s="502">
        <v>5</v>
      </c>
      <c r="E3005" s="256" t="s">
        <v>394</v>
      </c>
      <c r="F3005" s="503">
        <v>1990</v>
      </c>
      <c r="G3005" s="139"/>
      <c r="H3005" s="152"/>
      <c r="I3005" s="505">
        <v>1</v>
      </c>
      <c r="J3005" s="139"/>
    </row>
    <row r="3006" spans="1:10" ht="13.5" customHeight="1" x14ac:dyDescent="0.2">
      <c r="A3006" s="504">
        <v>3228</v>
      </c>
      <c r="B3006" s="139" t="s">
        <v>2799</v>
      </c>
      <c r="C3006" s="501" t="s">
        <v>4205</v>
      </c>
      <c r="D3006" s="502" t="s">
        <v>20</v>
      </c>
      <c r="E3006" s="256" t="s">
        <v>23</v>
      </c>
      <c r="F3006" s="503">
        <v>1965</v>
      </c>
      <c r="G3006" s="139"/>
      <c r="H3006" s="152"/>
      <c r="I3006" s="505"/>
      <c r="J3006" s="139"/>
    </row>
    <row r="3007" spans="1:10" ht="13.5" customHeight="1" x14ac:dyDescent="0.2">
      <c r="A3007" s="504">
        <v>3229</v>
      </c>
      <c r="B3007" s="139" t="s">
        <v>2800</v>
      </c>
      <c r="C3007" s="501" t="s">
        <v>4205</v>
      </c>
      <c r="D3007" s="502" t="s">
        <v>20</v>
      </c>
      <c r="E3007" s="256" t="s">
        <v>76</v>
      </c>
      <c r="F3007" s="503">
        <v>1983</v>
      </c>
      <c r="G3007" s="139"/>
      <c r="H3007" s="152"/>
      <c r="I3007" s="505"/>
      <c r="J3007" s="139"/>
    </row>
    <row r="3008" spans="1:10" ht="13.5" customHeight="1" x14ac:dyDescent="0.2">
      <c r="A3008" s="504">
        <v>3230</v>
      </c>
      <c r="B3008" s="139" t="s">
        <v>4241</v>
      </c>
      <c r="C3008" s="139" t="s">
        <v>413</v>
      </c>
      <c r="D3008" s="502" t="s">
        <v>20</v>
      </c>
      <c r="E3008" s="256" t="s">
        <v>76</v>
      </c>
      <c r="F3008" s="503">
        <v>1991</v>
      </c>
      <c r="G3008" s="139"/>
      <c r="H3008" s="152"/>
      <c r="I3008" s="505">
        <v>1</v>
      </c>
      <c r="J3008" s="139"/>
    </row>
    <row r="3009" spans="1:10" ht="13.5" customHeight="1" x14ac:dyDescent="0.2">
      <c r="A3009" s="504">
        <v>3231</v>
      </c>
      <c r="B3009" s="139" t="s">
        <v>2801</v>
      </c>
      <c r="C3009" s="139" t="s">
        <v>413</v>
      </c>
      <c r="D3009" s="502" t="s">
        <v>20</v>
      </c>
      <c r="E3009" s="256" t="s">
        <v>76</v>
      </c>
      <c r="F3009" s="503">
        <v>1994</v>
      </c>
      <c r="G3009" s="139"/>
      <c r="H3009" s="152"/>
      <c r="I3009" s="505">
        <v>1</v>
      </c>
      <c r="J3009" s="139"/>
    </row>
    <row r="3010" spans="1:10" ht="13.5" customHeight="1" x14ac:dyDescent="0.2">
      <c r="A3010" s="504">
        <v>3232</v>
      </c>
      <c r="B3010" s="139" t="s">
        <v>2802</v>
      </c>
      <c r="C3010" s="139" t="s">
        <v>413</v>
      </c>
      <c r="D3010" s="502" t="s">
        <v>20</v>
      </c>
      <c r="E3010" s="256" t="s">
        <v>76</v>
      </c>
      <c r="F3010" s="503">
        <v>1992</v>
      </c>
      <c r="G3010" s="139"/>
      <c r="H3010" s="152"/>
      <c r="I3010" s="505">
        <v>1</v>
      </c>
      <c r="J3010" s="139"/>
    </row>
    <row r="3011" spans="1:10" ht="13.5" customHeight="1" x14ac:dyDescent="0.2">
      <c r="A3011" s="504">
        <v>3233</v>
      </c>
      <c r="B3011" s="139" t="s">
        <v>2803</v>
      </c>
      <c r="C3011" s="501" t="s">
        <v>4205</v>
      </c>
      <c r="D3011" s="502" t="s">
        <v>20</v>
      </c>
      <c r="E3011" s="256" t="s">
        <v>76</v>
      </c>
      <c r="F3011" s="503">
        <v>1994</v>
      </c>
      <c r="G3011" s="139"/>
      <c r="H3011" s="152"/>
      <c r="I3011" s="505"/>
      <c r="J3011" s="139"/>
    </row>
    <row r="3012" spans="1:10" ht="13.5" customHeight="1" x14ac:dyDescent="0.2">
      <c r="A3012" s="504">
        <v>3234</v>
      </c>
      <c r="B3012" s="139" t="s">
        <v>2804</v>
      </c>
      <c r="C3012" s="501" t="s">
        <v>4205</v>
      </c>
      <c r="D3012" s="502" t="s">
        <v>20</v>
      </c>
      <c r="E3012" s="256" t="s">
        <v>394</v>
      </c>
      <c r="F3012" s="503">
        <v>1996</v>
      </c>
      <c r="G3012" s="139"/>
      <c r="H3012" s="152"/>
      <c r="I3012" s="505"/>
      <c r="J3012" s="139"/>
    </row>
    <row r="3013" spans="1:10" ht="13.5" customHeight="1" x14ac:dyDescent="0.2">
      <c r="A3013" s="504">
        <v>3235</v>
      </c>
      <c r="B3013" s="139" t="s">
        <v>2805</v>
      </c>
      <c r="C3013" s="501" t="s">
        <v>4205</v>
      </c>
      <c r="D3013" s="502" t="s">
        <v>20</v>
      </c>
      <c r="E3013" s="256" t="s">
        <v>21</v>
      </c>
      <c r="F3013" s="503">
        <v>1960</v>
      </c>
      <c r="G3013" s="139"/>
      <c r="H3013" s="152"/>
      <c r="I3013" s="505"/>
      <c r="J3013" s="139"/>
    </row>
    <row r="3014" spans="1:10" ht="13.5" customHeight="1" x14ac:dyDescent="0.2">
      <c r="A3014" s="504">
        <v>3236</v>
      </c>
      <c r="B3014" s="139" t="s">
        <v>3794</v>
      </c>
      <c r="C3014" s="501" t="s">
        <v>4205</v>
      </c>
      <c r="D3014" s="502" t="s">
        <v>20</v>
      </c>
      <c r="E3014" s="256" t="s">
        <v>33</v>
      </c>
      <c r="F3014" s="503">
        <v>1975</v>
      </c>
      <c r="G3014" s="139"/>
      <c r="H3014" s="152"/>
      <c r="I3014" s="505"/>
      <c r="J3014" s="139"/>
    </row>
    <row r="3015" spans="1:10" ht="13.5" customHeight="1" x14ac:dyDescent="0.2">
      <c r="A3015" s="504">
        <v>3237</v>
      </c>
      <c r="B3015" s="139" t="s">
        <v>2806</v>
      </c>
      <c r="C3015" s="501" t="s">
        <v>4205</v>
      </c>
      <c r="D3015" s="502" t="s">
        <v>20</v>
      </c>
      <c r="E3015" s="256" t="s">
        <v>23</v>
      </c>
      <c r="F3015" s="503">
        <v>1969</v>
      </c>
      <c r="G3015" s="139"/>
      <c r="H3015" s="152"/>
      <c r="I3015" s="505"/>
      <c r="J3015" s="139"/>
    </row>
    <row r="3016" spans="1:10" ht="13.5" customHeight="1" x14ac:dyDescent="0.2">
      <c r="A3016" s="504">
        <v>3238</v>
      </c>
      <c r="B3016" s="139" t="s">
        <v>2807</v>
      </c>
      <c r="C3016" s="501" t="s">
        <v>4205</v>
      </c>
      <c r="D3016" s="502" t="s">
        <v>20</v>
      </c>
      <c r="E3016" s="256" t="s">
        <v>394</v>
      </c>
      <c r="F3016" s="503">
        <v>1976</v>
      </c>
      <c r="G3016" s="139"/>
      <c r="H3016" s="152"/>
      <c r="I3016" s="505"/>
      <c r="J3016" s="139"/>
    </row>
    <row r="3017" spans="1:10" ht="13.5" customHeight="1" x14ac:dyDescent="0.2">
      <c r="A3017" s="504">
        <v>3239</v>
      </c>
      <c r="B3017" s="139" t="s">
        <v>3795</v>
      </c>
      <c r="C3017" s="501" t="s">
        <v>4205</v>
      </c>
      <c r="D3017" s="502" t="s">
        <v>20</v>
      </c>
      <c r="E3017" s="256" t="s">
        <v>394</v>
      </c>
      <c r="F3017" s="503">
        <v>2000</v>
      </c>
      <c r="G3017" s="139"/>
      <c r="H3017" s="152"/>
      <c r="I3017" s="505"/>
      <c r="J3017" s="139"/>
    </row>
    <row r="3018" spans="1:10" ht="13.5" customHeight="1" x14ac:dyDescent="0.2">
      <c r="A3018" s="504">
        <v>3240</v>
      </c>
      <c r="B3018" s="139" t="s">
        <v>2808</v>
      </c>
      <c r="C3018" s="501" t="s">
        <v>4205</v>
      </c>
      <c r="D3018" s="502" t="s">
        <v>20</v>
      </c>
      <c r="E3018" s="256" t="s">
        <v>76</v>
      </c>
      <c r="F3018" s="503">
        <v>1978</v>
      </c>
      <c r="G3018" s="139"/>
      <c r="H3018" s="152"/>
      <c r="I3018" s="505"/>
      <c r="J3018" s="139"/>
    </row>
    <row r="3019" spans="1:10" ht="13.5" customHeight="1" x14ac:dyDescent="0.2">
      <c r="A3019" s="504">
        <v>3241</v>
      </c>
      <c r="B3019" s="139" t="s">
        <v>2809</v>
      </c>
      <c r="C3019" s="501" t="s">
        <v>4205</v>
      </c>
      <c r="D3019" s="502" t="s">
        <v>20</v>
      </c>
      <c r="E3019" s="256" t="s">
        <v>76</v>
      </c>
      <c r="F3019" s="503">
        <v>1978</v>
      </c>
      <c r="G3019" s="139"/>
      <c r="H3019" s="152"/>
      <c r="I3019" s="505"/>
      <c r="J3019" s="139"/>
    </row>
    <row r="3020" spans="1:10" ht="13.5" customHeight="1" x14ac:dyDescent="0.2">
      <c r="A3020" s="504">
        <v>3242</v>
      </c>
      <c r="B3020" s="139" t="s">
        <v>2810</v>
      </c>
      <c r="C3020" s="501" t="s">
        <v>4205</v>
      </c>
      <c r="D3020" s="502" t="s">
        <v>20</v>
      </c>
      <c r="E3020" s="256" t="s">
        <v>23</v>
      </c>
      <c r="F3020" s="503">
        <v>1974</v>
      </c>
      <c r="G3020" s="139"/>
      <c r="H3020" s="152"/>
      <c r="I3020" s="505"/>
      <c r="J3020" s="139"/>
    </row>
    <row r="3021" spans="1:10" ht="13.5" customHeight="1" x14ac:dyDescent="0.2">
      <c r="A3021" s="504">
        <v>3243</v>
      </c>
      <c r="B3021" s="139" t="s">
        <v>2811</v>
      </c>
      <c r="C3021" s="501" t="s">
        <v>4205</v>
      </c>
      <c r="D3021" s="502" t="s">
        <v>20</v>
      </c>
      <c r="E3021" s="256" t="s">
        <v>76</v>
      </c>
      <c r="F3021" s="503">
        <v>1983</v>
      </c>
      <c r="G3021" s="139"/>
      <c r="H3021" s="152"/>
      <c r="I3021" s="505"/>
      <c r="J3021" s="139"/>
    </row>
    <row r="3022" spans="1:10" ht="13.5" customHeight="1" x14ac:dyDescent="0.2">
      <c r="A3022" s="504">
        <v>3244</v>
      </c>
      <c r="B3022" s="139" t="s">
        <v>2812</v>
      </c>
      <c r="C3022" s="139" t="s">
        <v>413</v>
      </c>
      <c r="D3022" s="502" t="s">
        <v>20</v>
      </c>
      <c r="E3022" s="256" t="s">
        <v>394</v>
      </c>
      <c r="F3022" s="503">
        <v>1995</v>
      </c>
      <c r="G3022" s="139"/>
      <c r="H3022" s="152"/>
      <c r="I3022" s="505">
        <v>1</v>
      </c>
      <c r="J3022" s="139"/>
    </row>
    <row r="3023" spans="1:10" ht="13.5" customHeight="1" x14ac:dyDescent="0.2">
      <c r="A3023" s="504">
        <v>3245</v>
      </c>
      <c r="B3023" s="139" t="s">
        <v>2813</v>
      </c>
      <c r="C3023" s="139" t="s">
        <v>413</v>
      </c>
      <c r="D3023" s="502" t="s">
        <v>20</v>
      </c>
      <c r="E3023" s="256" t="s">
        <v>394</v>
      </c>
      <c r="F3023" s="503">
        <v>1991</v>
      </c>
      <c r="G3023" s="139"/>
      <c r="H3023" s="152"/>
      <c r="I3023" s="505">
        <v>1</v>
      </c>
      <c r="J3023" s="139"/>
    </row>
    <row r="3024" spans="1:10" ht="13.5" customHeight="1" x14ac:dyDescent="0.2">
      <c r="A3024" s="504">
        <v>3246</v>
      </c>
      <c r="B3024" s="139" t="s">
        <v>2814</v>
      </c>
      <c r="C3024" s="139" t="s">
        <v>413</v>
      </c>
      <c r="D3024" s="502" t="s">
        <v>20</v>
      </c>
      <c r="E3024" s="256" t="s">
        <v>76</v>
      </c>
      <c r="F3024" s="503">
        <v>1988</v>
      </c>
      <c r="G3024" s="139"/>
      <c r="H3024" s="152"/>
      <c r="I3024" s="505">
        <v>1</v>
      </c>
      <c r="J3024" s="139"/>
    </row>
    <row r="3025" spans="1:10" ht="13.5" customHeight="1" x14ac:dyDescent="0.2">
      <c r="A3025" s="504">
        <v>3247</v>
      </c>
      <c r="B3025" s="139" t="s">
        <v>2815</v>
      </c>
      <c r="C3025" s="139" t="s">
        <v>413</v>
      </c>
      <c r="D3025" s="502" t="s">
        <v>20</v>
      </c>
      <c r="E3025" s="256" t="s">
        <v>76</v>
      </c>
      <c r="F3025" s="503">
        <v>1988</v>
      </c>
      <c r="G3025" s="139"/>
      <c r="H3025" s="152"/>
      <c r="I3025" s="505">
        <v>1</v>
      </c>
      <c r="J3025" s="139"/>
    </row>
    <row r="3026" spans="1:10" ht="13.5" customHeight="1" x14ac:dyDescent="0.2">
      <c r="A3026" s="504">
        <v>3248</v>
      </c>
      <c r="B3026" s="139" t="s">
        <v>2816</v>
      </c>
      <c r="C3026" s="501" t="s">
        <v>4205</v>
      </c>
      <c r="D3026" s="502" t="s">
        <v>20</v>
      </c>
      <c r="E3026" s="256" t="s">
        <v>394</v>
      </c>
      <c r="F3026" s="503">
        <v>1989</v>
      </c>
      <c r="G3026" s="139"/>
      <c r="H3026" s="152"/>
      <c r="I3026" s="505"/>
      <c r="J3026" s="139"/>
    </row>
    <row r="3027" spans="1:10" ht="13.5" customHeight="1" x14ac:dyDescent="0.2">
      <c r="A3027" s="504">
        <v>3249</v>
      </c>
      <c r="B3027" s="139" t="s">
        <v>2817</v>
      </c>
      <c r="C3027" s="139" t="s">
        <v>911</v>
      </c>
      <c r="D3027" s="502" t="s">
        <v>20</v>
      </c>
      <c r="E3027" s="256" t="s">
        <v>76</v>
      </c>
      <c r="F3027" s="503">
        <v>1993</v>
      </c>
      <c r="G3027" s="139"/>
      <c r="H3027" s="152"/>
      <c r="I3027" s="505">
        <v>1</v>
      </c>
      <c r="J3027" s="139"/>
    </row>
    <row r="3028" spans="1:10" ht="13.5" customHeight="1" x14ac:dyDescent="0.2">
      <c r="A3028" s="504">
        <v>3250</v>
      </c>
      <c r="B3028" s="139" t="s">
        <v>2818</v>
      </c>
      <c r="C3028" s="501" t="s">
        <v>4205</v>
      </c>
      <c r="D3028" s="502" t="s">
        <v>20</v>
      </c>
      <c r="E3028" s="256" t="s">
        <v>76</v>
      </c>
      <c r="F3028" s="503">
        <v>1992</v>
      </c>
      <c r="G3028" s="139"/>
      <c r="H3028" s="152"/>
      <c r="I3028" s="505"/>
      <c r="J3028" s="139"/>
    </row>
    <row r="3029" spans="1:10" ht="13.5" customHeight="1" x14ac:dyDescent="0.2">
      <c r="A3029" s="504">
        <v>3251</v>
      </c>
      <c r="B3029" s="139" t="s">
        <v>2819</v>
      </c>
      <c r="C3029" s="501" t="s">
        <v>4205</v>
      </c>
      <c r="D3029" s="502" t="s">
        <v>20</v>
      </c>
      <c r="E3029" s="256" t="s">
        <v>76</v>
      </c>
      <c r="F3029" s="503">
        <v>1993</v>
      </c>
      <c r="G3029" s="139"/>
      <c r="H3029" s="152"/>
      <c r="I3029" s="505"/>
      <c r="J3029" s="139"/>
    </row>
    <row r="3030" spans="1:10" ht="13.5" customHeight="1" x14ac:dyDescent="0.2">
      <c r="A3030" s="504">
        <v>3252</v>
      </c>
      <c r="B3030" s="139" t="s">
        <v>2820</v>
      </c>
      <c r="C3030" s="501" t="s">
        <v>4205</v>
      </c>
      <c r="D3030" s="502" t="s">
        <v>20</v>
      </c>
      <c r="E3030" s="256" t="s">
        <v>76</v>
      </c>
      <c r="F3030" s="503">
        <v>1993</v>
      </c>
      <c r="G3030" s="139"/>
      <c r="H3030" s="152"/>
      <c r="I3030" s="505"/>
      <c r="J3030" s="139"/>
    </row>
    <row r="3031" spans="1:10" ht="13.5" customHeight="1" x14ac:dyDescent="0.2">
      <c r="A3031" s="504">
        <v>3253</v>
      </c>
      <c r="B3031" s="139" t="s">
        <v>2821</v>
      </c>
      <c r="C3031" s="139" t="s">
        <v>911</v>
      </c>
      <c r="D3031" s="502" t="s">
        <v>20</v>
      </c>
      <c r="E3031" s="256" t="s">
        <v>76</v>
      </c>
      <c r="F3031" s="503">
        <v>1996</v>
      </c>
      <c r="G3031" s="139"/>
      <c r="H3031" s="152"/>
      <c r="I3031" s="505">
        <v>1</v>
      </c>
      <c r="J3031" s="139"/>
    </row>
    <row r="3032" spans="1:10" ht="13.5" customHeight="1" x14ac:dyDescent="0.2">
      <c r="A3032" s="504">
        <v>3254</v>
      </c>
      <c r="B3032" s="139" t="s">
        <v>2822</v>
      </c>
      <c r="C3032" s="139" t="s">
        <v>4085</v>
      </c>
      <c r="D3032" s="502">
        <v>1</v>
      </c>
      <c r="E3032" s="256" t="s">
        <v>76</v>
      </c>
      <c r="F3032" s="503">
        <v>1989</v>
      </c>
      <c r="G3032" s="139"/>
      <c r="H3032" s="152"/>
      <c r="I3032" s="505">
        <v>1</v>
      </c>
      <c r="J3032" s="139"/>
    </row>
    <row r="3033" spans="1:10" ht="13.5" customHeight="1" x14ac:dyDescent="0.2">
      <c r="A3033" s="504">
        <v>3255</v>
      </c>
      <c r="B3033" s="139" t="s">
        <v>2823</v>
      </c>
      <c r="C3033" s="139" t="s">
        <v>357</v>
      </c>
      <c r="D3033" s="502" t="s">
        <v>20</v>
      </c>
      <c r="E3033" s="256" t="s">
        <v>394</v>
      </c>
      <c r="F3033" s="503">
        <v>1993</v>
      </c>
      <c r="G3033" s="139"/>
      <c r="H3033" s="152"/>
      <c r="I3033" s="505"/>
      <c r="J3033" s="139"/>
    </row>
    <row r="3034" spans="1:10" ht="13.5" customHeight="1" x14ac:dyDescent="0.2">
      <c r="A3034" s="504">
        <v>3256</v>
      </c>
      <c r="B3034" s="139" t="s">
        <v>2824</v>
      </c>
      <c r="C3034" s="501" t="s">
        <v>4205</v>
      </c>
      <c r="D3034" s="502" t="s">
        <v>20</v>
      </c>
      <c r="E3034" s="256" t="s">
        <v>394</v>
      </c>
      <c r="F3034" s="503">
        <v>1994</v>
      </c>
      <c r="G3034" s="139"/>
      <c r="H3034" s="152"/>
      <c r="I3034" s="505"/>
      <c r="J3034" s="139"/>
    </row>
    <row r="3035" spans="1:10" ht="13.5" customHeight="1" x14ac:dyDescent="0.2">
      <c r="A3035" s="504">
        <v>3257</v>
      </c>
      <c r="B3035" s="139" t="s">
        <v>2825</v>
      </c>
      <c r="C3035" s="501" t="s">
        <v>4205</v>
      </c>
      <c r="D3035" s="502" t="s">
        <v>20</v>
      </c>
      <c r="E3035" s="256" t="s">
        <v>394</v>
      </c>
      <c r="F3035" s="503">
        <v>1994</v>
      </c>
      <c r="G3035" s="139"/>
      <c r="H3035" s="152"/>
      <c r="I3035" s="505"/>
      <c r="J3035" s="139"/>
    </row>
    <row r="3036" spans="1:10" ht="13.5" customHeight="1" x14ac:dyDescent="0.2">
      <c r="A3036" s="504">
        <v>3258</v>
      </c>
      <c r="B3036" s="139" t="s">
        <v>2826</v>
      </c>
      <c r="C3036" s="501" t="s">
        <v>4205</v>
      </c>
      <c r="D3036" s="502" t="s">
        <v>20</v>
      </c>
      <c r="E3036" s="256" t="s">
        <v>394</v>
      </c>
      <c r="F3036" s="503">
        <v>1987</v>
      </c>
      <c r="G3036" s="139"/>
      <c r="H3036" s="152"/>
      <c r="I3036" s="505"/>
      <c r="J3036" s="139"/>
    </row>
    <row r="3037" spans="1:10" ht="13.5" customHeight="1" x14ac:dyDescent="0.2">
      <c r="A3037" s="504">
        <v>3259</v>
      </c>
      <c r="B3037" s="139" t="s">
        <v>2827</v>
      </c>
      <c r="C3037" s="501" t="s">
        <v>4205</v>
      </c>
      <c r="D3037" s="502" t="s">
        <v>20</v>
      </c>
      <c r="E3037" s="256" t="s">
        <v>23</v>
      </c>
      <c r="F3037" s="503">
        <v>1974</v>
      </c>
      <c r="G3037" s="139"/>
      <c r="H3037" s="152"/>
      <c r="I3037" s="505"/>
      <c r="J3037" s="139"/>
    </row>
    <row r="3038" spans="1:10" ht="13.5" customHeight="1" x14ac:dyDescent="0.2">
      <c r="A3038" s="504">
        <v>3260</v>
      </c>
      <c r="B3038" s="139" t="s">
        <v>2828</v>
      </c>
      <c r="C3038" s="501" t="s">
        <v>4205</v>
      </c>
      <c r="D3038" s="502" t="s">
        <v>20</v>
      </c>
      <c r="E3038" s="256" t="s">
        <v>21</v>
      </c>
      <c r="F3038" s="503">
        <v>1953</v>
      </c>
      <c r="G3038" s="139"/>
      <c r="H3038" s="152"/>
      <c r="I3038" s="505"/>
      <c r="J3038" s="139"/>
    </row>
    <row r="3039" spans="1:10" ht="13.5" customHeight="1" x14ac:dyDescent="0.2">
      <c r="A3039" s="504">
        <v>3261</v>
      </c>
      <c r="B3039" s="139" t="s">
        <v>2829</v>
      </c>
      <c r="C3039" s="501" t="s">
        <v>4205</v>
      </c>
      <c r="D3039" s="502" t="s">
        <v>20</v>
      </c>
      <c r="E3039" s="256" t="s">
        <v>4234</v>
      </c>
      <c r="F3039" s="503">
        <v>1953</v>
      </c>
      <c r="G3039" s="139"/>
      <c r="H3039" s="152"/>
      <c r="I3039" s="505"/>
      <c r="J3039" s="139"/>
    </row>
    <row r="3040" spans="1:10" ht="13.5" customHeight="1" x14ac:dyDescent="0.2">
      <c r="A3040" s="504">
        <v>3262</v>
      </c>
      <c r="B3040" s="139" t="s">
        <v>2830</v>
      </c>
      <c r="C3040" s="501" t="s">
        <v>4205</v>
      </c>
      <c r="D3040" s="502" t="s">
        <v>20</v>
      </c>
      <c r="E3040" s="256" t="s">
        <v>33</v>
      </c>
      <c r="F3040" s="503">
        <v>1974</v>
      </c>
      <c r="G3040" s="139"/>
      <c r="H3040" s="152"/>
      <c r="I3040" s="505"/>
      <c r="J3040" s="139"/>
    </row>
    <row r="3041" spans="1:10" ht="13.5" customHeight="1" x14ac:dyDescent="0.2">
      <c r="A3041" s="504">
        <v>3263</v>
      </c>
      <c r="B3041" s="139" t="s">
        <v>2831</v>
      </c>
      <c r="C3041" s="501" t="s">
        <v>4205</v>
      </c>
      <c r="D3041" s="502" t="s">
        <v>20</v>
      </c>
      <c r="E3041" s="256" t="s">
        <v>23</v>
      </c>
      <c r="F3041" s="503">
        <v>1971</v>
      </c>
      <c r="G3041" s="139"/>
      <c r="H3041" s="152"/>
      <c r="I3041" s="505"/>
      <c r="J3041" s="139"/>
    </row>
    <row r="3042" spans="1:10" ht="13.5" customHeight="1" x14ac:dyDescent="0.2">
      <c r="A3042" s="504">
        <v>3264</v>
      </c>
      <c r="B3042" s="139" t="s">
        <v>2832</v>
      </c>
      <c r="C3042" s="501" t="s">
        <v>4205</v>
      </c>
      <c r="D3042" s="502" t="s">
        <v>20</v>
      </c>
      <c r="E3042" s="256" t="s">
        <v>4234</v>
      </c>
      <c r="F3042" s="503">
        <v>1961</v>
      </c>
      <c r="G3042" s="139"/>
      <c r="H3042" s="152"/>
      <c r="I3042" s="505"/>
      <c r="J3042" s="139"/>
    </row>
    <row r="3043" spans="1:10" ht="13.5" customHeight="1" x14ac:dyDescent="0.2">
      <c r="A3043" s="504">
        <v>3266</v>
      </c>
      <c r="B3043" s="139" t="s">
        <v>2833</v>
      </c>
      <c r="C3043" s="501" t="s">
        <v>4205</v>
      </c>
      <c r="D3043" s="502" t="s">
        <v>20</v>
      </c>
      <c r="E3043" s="256" t="s">
        <v>33</v>
      </c>
      <c r="F3043" s="503">
        <v>1970</v>
      </c>
      <c r="G3043" s="139"/>
      <c r="H3043" s="152"/>
      <c r="I3043" s="505"/>
      <c r="J3043" s="139"/>
    </row>
    <row r="3044" spans="1:10" ht="13.5" customHeight="1" x14ac:dyDescent="0.2">
      <c r="A3044" s="504">
        <v>3268</v>
      </c>
      <c r="B3044" s="139" t="s">
        <v>2834</v>
      </c>
      <c r="C3044" s="501" t="s">
        <v>4205</v>
      </c>
      <c r="D3044" s="502" t="s">
        <v>20</v>
      </c>
      <c r="E3044" s="256" t="s">
        <v>33</v>
      </c>
      <c r="F3044" s="503">
        <v>1966</v>
      </c>
      <c r="G3044" s="139"/>
      <c r="H3044" s="152"/>
      <c r="I3044" s="505"/>
      <c r="J3044" s="139"/>
    </row>
    <row r="3045" spans="1:10" ht="13.5" customHeight="1" x14ac:dyDescent="0.2">
      <c r="A3045" s="504">
        <v>3269</v>
      </c>
      <c r="B3045" s="139" t="s">
        <v>2835</v>
      </c>
      <c r="C3045" s="501" t="s">
        <v>4205</v>
      </c>
      <c r="D3045" s="502" t="s">
        <v>20</v>
      </c>
      <c r="E3045" s="256" t="s">
        <v>394</v>
      </c>
      <c r="F3045" s="503">
        <v>1985</v>
      </c>
      <c r="G3045" s="139"/>
      <c r="H3045" s="152"/>
      <c r="I3045" s="505"/>
      <c r="J3045" s="139"/>
    </row>
    <row r="3046" spans="1:10" ht="13.5" customHeight="1" x14ac:dyDescent="0.2">
      <c r="A3046" s="504">
        <v>3270</v>
      </c>
      <c r="B3046" s="139" t="s">
        <v>2836</v>
      </c>
      <c r="C3046" s="501" t="s">
        <v>4205</v>
      </c>
      <c r="D3046" s="502" t="s">
        <v>20</v>
      </c>
      <c r="E3046" s="256" t="s">
        <v>394</v>
      </c>
      <c r="F3046" s="503">
        <v>1994</v>
      </c>
      <c r="G3046" s="139"/>
      <c r="H3046" s="152"/>
      <c r="I3046" s="505"/>
      <c r="J3046" s="139"/>
    </row>
    <row r="3047" spans="1:10" ht="13.5" customHeight="1" x14ac:dyDescent="0.2">
      <c r="A3047" s="504">
        <v>3271</v>
      </c>
      <c r="B3047" s="139" t="s">
        <v>2837</v>
      </c>
      <c r="C3047" s="139" t="s">
        <v>357</v>
      </c>
      <c r="D3047" s="502" t="s">
        <v>20</v>
      </c>
      <c r="E3047" s="256" t="s">
        <v>394</v>
      </c>
      <c r="F3047" s="503">
        <v>1994</v>
      </c>
      <c r="G3047" s="139"/>
      <c r="H3047" s="152"/>
      <c r="I3047" s="505"/>
      <c r="J3047" s="139"/>
    </row>
    <row r="3048" spans="1:10" ht="13.5" customHeight="1" x14ac:dyDescent="0.2">
      <c r="A3048" s="504">
        <v>3272</v>
      </c>
      <c r="B3048" s="139" t="s">
        <v>2838</v>
      </c>
      <c r="C3048" s="139" t="s">
        <v>357</v>
      </c>
      <c r="D3048" s="502" t="s">
        <v>20</v>
      </c>
      <c r="E3048" s="256" t="s">
        <v>76</v>
      </c>
      <c r="F3048" s="503">
        <v>1997</v>
      </c>
      <c r="G3048" s="139"/>
      <c r="H3048" s="152"/>
      <c r="I3048" s="505"/>
      <c r="J3048" s="139"/>
    </row>
    <row r="3049" spans="1:10" ht="13.5" customHeight="1" x14ac:dyDescent="0.2">
      <c r="A3049" s="504">
        <v>3273</v>
      </c>
      <c r="B3049" s="139" t="s">
        <v>2839</v>
      </c>
      <c r="C3049" s="139" t="s">
        <v>357</v>
      </c>
      <c r="D3049" s="502" t="s">
        <v>20</v>
      </c>
      <c r="E3049" s="256" t="s">
        <v>4234</v>
      </c>
      <c r="F3049" s="503">
        <v>1941</v>
      </c>
      <c r="G3049" s="139"/>
      <c r="H3049" s="152"/>
      <c r="I3049" s="505"/>
      <c r="J3049" s="139"/>
    </row>
    <row r="3050" spans="1:10" ht="13.5" customHeight="1" x14ac:dyDescent="0.2">
      <c r="A3050" s="504">
        <v>3274</v>
      </c>
      <c r="B3050" s="139" t="s">
        <v>2840</v>
      </c>
      <c r="C3050" s="501" t="s">
        <v>4205</v>
      </c>
      <c r="D3050" s="502" t="s">
        <v>20</v>
      </c>
      <c r="E3050" s="256" t="s">
        <v>76</v>
      </c>
      <c r="F3050" s="503">
        <v>1991</v>
      </c>
      <c r="G3050" s="139"/>
      <c r="H3050" s="152"/>
      <c r="I3050" s="505"/>
      <c r="J3050" s="139"/>
    </row>
    <row r="3051" spans="1:10" ht="13.5" customHeight="1" x14ac:dyDescent="0.2">
      <c r="A3051" s="504">
        <v>3275</v>
      </c>
      <c r="B3051" s="139" t="s">
        <v>2841</v>
      </c>
      <c r="C3051" s="501" t="s">
        <v>4205</v>
      </c>
      <c r="D3051" s="502" t="s">
        <v>20</v>
      </c>
      <c r="E3051" s="256" t="s">
        <v>76</v>
      </c>
      <c r="F3051" s="503">
        <v>1994</v>
      </c>
      <c r="G3051" s="139"/>
      <c r="H3051" s="152"/>
      <c r="I3051" s="505"/>
      <c r="J3051" s="139"/>
    </row>
    <row r="3052" spans="1:10" ht="13.5" customHeight="1" x14ac:dyDescent="0.2">
      <c r="A3052" s="504">
        <v>3276</v>
      </c>
      <c r="B3052" s="139" t="s">
        <v>2842</v>
      </c>
      <c r="C3052" s="139" t="s">
        <v>218</v>
      </c>
      <c r="D3052" s="502">
        <v>2</v>
      </c>
      <c r="E3052" s="256" t="s">
        <v>394</v>
      </c>
      <c r="F3052" s="503">
        <v>1981</v>
      </c>
      <c r="G3052" s="139"/>
      <c r="H3052" s="152"/>
      <c r="I3052" s="505">
        <v>1</v>
      </c>
      <c r="J3052" s="139"/>
    </row>
    <row r="3053" spans="1:10" ht="13.5" customHeight="1" x14ac:dyDescent="0.2">
      <c r="A3053" s="504">
        <v>3278</v>
      </c>
      <c r="B3053" s="139" t="s">
        <v>2843</v>
      </c>
      <c r="C3053" s="139" t="s">
        <v>357</v>
      </c>
      <c r="D3053" s="502">
        <v>5</v>
      </c>
      <c r="E3053" s="256" t="s">
        <v>394</v>
      </c>
      <c r="F3053" s="503">
        <v>1992</v>
      </c>
      <c r="G3053" s="139"/>
      <c r="H3053" s="152"/>
      <c r="I3053" s="505"/>
      <c r="J3053" s="139"/>
    </row>
    <row r="3054" spans="1:10" ht="13.5" customHeight="1" x14ac:dyDescent="0.2">
      <c r="A3054" s="504">
        <v>3279</v>
      </c>
      <c r="B3054" s="139" t="s">
        <v>2844</v>
      </c>
      <c r="C3054" s="139" t="s">
        <v>3443</v>
      </c>
      <c r="D3054" s="502">
        <v>2</v>
      </c>
      <c r="E3054" s="256" t="s">
        <v>76</v>
      </c>
      <c r="F3054" s="503">
        <v>1984</v>
      </c>
      <c r="G3054" s="139"/>
      <c r="H3054" s="152"/>
      <c r="I3054" s="505">
        <v>1</v>
      </c>
      <c r="J3054" s="139"/>
    </row>
    <row r="3055" spans="1:10" ht="13.5" customHeight="1" x14ac:dyDescent="0.2">
      <c r="A3055" s="504">
        <v>3280</v>
      </c>
      <c r="B3055" s="139" t="s">
        <v>2845</v>
      </c>
      <c r="C3055" s="501" t="s">
        <v>4205</v>
      </c>
      <c r="D3055" s="502" t="s">
        <v>20</v>
      </c>
      <c r="E3055" s="256" t="s">
        <v>394</v>
      </c>
      <c r="F3055" s="503">
        <v>1987</v>
      </c>
      <c r="G3055" s="139"/>
      <c r="H3055" s="152"/>
      <c r="I3055" s="505"/>
      <c r="J3055" s="139"/>
    </row>
    <row r="3056" spans="1:10" ht="13.5" customHeight="1" x14ac:dyDescent="0.2">
      <c r="A3056" s="504">
        <v>3281</v>
      </c>
      <c r="B3056" s="139" t="s">
        <v>2846</v>
      </c>
      <c r="C3056" s="501" t="s">
        <v>4205</v>
      </c>
      <c r="D3056" s="502" t="s">
        <v>20</v>
      </c>
      <c r="E3056" s="256" t="s">
        <v>23</v>
      </c>
      <c r="F3056" s="503">
        <v>1970</v>
      </c>
      <c r="G3056" s="139"/>
      <c r="H3056" s="152"/>
      <c r="I3056" s="505"/>
      <c r="J3056" s="139"/>
    </row>
    <row r="3057" spans="1:10" ht="13.5" customHeight="1" x14ac:dyDescent="0.2">
      <c r="A3057" s="504">
        <v>3282</v>
      </c>
      <c r="B3057" s="139" t="s">
        <v>2847</v>
      </c>
      <c r="C3057" s="501" t="s">
        <v>4205</v>
      </c>
      <c r="D3057" s="502" t="s">
        <v>20</v>
      </c>
      <c r="E3057" s="256" t="s">
        <v>23</v>
      </c>
      <c r="F3057" s="503">
        <v>1968</v>
      </c>
      <c r="G3057" s="139"/>
      <c r="H3057" s="152"/>
      <c r="I3057" s="505"/>
      <c r="J3057" s="139"/>
    </row>
    <row r="3058" spans="1:10" ht="13.5" customHeight="1" x14ac:dyDescent="0.2">
      <c r="A3058" s="504">
        <v>3283</v>
      </c>
      <c r="B3058" s="139" t="s">
        <v>2848</v>
      </c>
      <c r="C3058" s="139" t="s">
        <v>911</v>
      </c>
      <c r="D3058" s="502" t="s">
        <v>20</v>
      </c>
      <c r="E3058" s="256" t="s">
        <v>76</v>
      </c>
      <c r="F3058" s="503">
        <v>1997</v>
      </c>
      <c r="G3058" s="139"/>
      <c r="H3058" s="152"/>
      <c r="I3058" s="505">
        <v>1</v>
      </c>
      <c r="J3058" s="139"/>
    </row>
    <row r="3059" spans="1:10" ht="13.5" customHeight="1" x14ac:dyDescent="0.2">
      <c r="A3059" s="504">
        <v>3284</v>
      </c>
      <c r="B3059" s="139" t="s">
        <v>2849</v>
      </c>
      <c r="C3059" s="139" t="s">
        <v>3532</v>
      </c>
      <c r="D3059" s="502">
        <v>1</v>
      </c>
      <c r="E3059" s="256" t="s">
        <v>76</v>
      </c>
      <c r="F3059" s="503">
        <v>1996</v>
      </c>
      <c r="G3059" s="139"/>
      <c r="H3059" s="152"/>
      <c r="I3059" s="505">
        <v>1</v>
      </c>
      <c r="J3059" s="139"/>
    </row>
    <row r="3060" spans="1:10" ht="13.5" customHeight="1" x14ac:dyDescent="0.2">
      <c r="A3060" s="504">
        <v>3285</v>
      </c>
      <c r="B3060" s="139" t="s">
        <v>2850</v>
      </c>
      <c r="C3060" s="501" t="s">
        <v>4205</v>
      </c>
      <c r="D3060" s="502" t="s">
        <v>20</v>
      </c>
      <c r="E3060" s="256" t="s">
        <v>76</v>
      </c>
      <c r="F3060" s="503">
        <v>1994</v>
      </c>
      <c r="G3060" s="139"/>
      <c r="H3060" s="152"/>
      <c r="I3060" s="505"/>
      <c r="J3060" s="139"/>
    </row>
    <row r="3061" spans="1:10" ht="13.5" customHeight="1" x14ac:dyDescent="0.2">
      <c r="A3061" s="504">
        <v>3286</v>
      </c>
      <c r="B3061" s="139" t="s">
        <v>2851</v>
      </c>
      <c r="C3061" s="139" t="s">
        <v>284</v>
      </c>
      <c r="D3061" s="502">
        <v>5</v>
      </c>
      <c r="E3061" s="256" t="s">
        <v>21</v>
      </c>
      <c r="F3061" s="503">
        <v>1952</v>
      </c>
      <c r="G3061" s="139"/>
      <c r="H3061" s="152"/>
      <c r="I3061" s="505">
        <v>1</v>
      </c>
      <c r="J3061" s="139"/>
    </row>
    <row r="3062" spans="1:10" ht="13.5" customHeight="1" x14ac:dyDescent="0.2">
      <c r="A3062" s="504">
        <v>3287</v>
      </c>
      <c r="B3062" s="139" t="s">
        <v>2852</v>
      </c>
      <c r="C3062" s="139" t="s">
        <v>284</v>
      </c>
      <c r="D3062" s="502">
        <v>5</v>
      </c>
      <c r="E3062" s="256" t="s">
        <v>4234</v>
      </c>
      <c r="F3062" s="503">
        <v>1956</v>
      </c>
      <c r="G3062" s="139"/>
      <c r="H3062" s="152"/>
      <c r="I3062" s="505">
        <v>1</v>
      </c>
      <c r="J3062" s="139"/>
    </row>
    <row r="3063" spans="1:10" ht="13.5" customHeight="1" x14ac:dyDescent="0.2">
      <c r="A3063" s="504">
        <v>3288</v>
      </c>
      <c r="B3063" s="139" t="s">
        <v>2853</v>
      </c>
      <c r="C3063" s="501" t="s">
        <v>4205</v>
      </c>
      <c r="D3063" s="502" t="s">
        <v>20</v>
      </c>
      <c r="E3063" s="256" t="s">
        <v>23</v>
      </c>
      <c r="F3063" s="503">
        <v>1972</v>
      </c>
      <c r="G3063" s="139"/>
      <c r="H3063" s="152"/>
      <c r="I3063" s="505"/>
      <c r="J3063" s="139"/>
    </row>
    <row r="3064" spans="1:10" ht="13.5" customHeight="1" x14ac:dyDescent="0.2">
      <c r="A3064" s="504">
        <v>3289</v>
      </c>
      <c r="B3064" s="139" t="s">
        <v>2854</v>
      </c>
      <c r="C3064" s="501" t="s">
        <v>4205</v>
      </c>
      <c r="D3064" s="502" t="s">
        <v>20</v>
      </c>
      <c r="E3064" s="256" t="s">
        <v>21</v>
      </c>
      <c r="F3064" s="503">
        <v>1960</v>
      </c>
      <c r="G3064" s="139"/>
      <c r="H3064" s="152"/>
      <c r="I3064" s="505"/>
      <c r="J3064" s="139"/>
    </row>
    <row r="3065" spans="1:10" ht="13.5" customHeight="1" x14ac:dyDescent="0.2">
      <c r="A3065" s="504">
        <v>3290</v>
      </c>
      <c r="B3065" s="139" t="s">
        <v>2855</v>
      </c>
      <c r="C3065" s="501" t="s">
        <v>4205</v>
      </c>
      <c r="D3065" s="502" t="s">
        <v>20</v>
      </c>
      <c r="E3065" s="256" t="s">
        <v>4234</v>
      </c>
      <c r="F3065" s="503">
        <v>1961</v>
      </c>
      <c r="G3065" s="139"/>
      <c r="H3065" s="152"/>
      <c r="I3065" s="505"/>
      <c r="J3065" s="139"/>
    </row>
    <row r="3066" spans="1:10" ht="13.5" customHeight="1" x14ac:dyDescent="0.2">
      <c r="A3066" s="504">
        <v>3291</v>
      </c>
      <c r="B3066" s="139" t="s">
        <v>2856</v>
      </c>
      <c r="C3066" s="501" t="s">
        <v>4205</v>
      </c>
      <c r="D3066" s="502" t="s">
        <v>20</v>
      </c>
      <c r="E3066" s="256" t="s">
        <v>76</v>
      </c>
      <c r="F3066" s="503">
        <v>1998</v>
      </c>
      <c r="G3066" s="139"/>
      <c r="H3066" s="152"/>
      <c r="I3066" s="505"/>
      <c r="J3066" s="139"/>
    </row>
    <row r="3067" spans="1:10" ht="13.5" customHeight="1" x14ac:dyDescent="0.2">
      <c r="A3067" s="504">
        <v>3292</v>
      </c>
      <c r="B3067" s="139" t="s">
        <v>2857</v>
      </c>
      <c r="C3067" s="139" t="s">
        <v>3532</v>
      </c>
      <c r="D3067" s="502">
        <v>2</v>
      </c>
      <c r="E3067" s="256" t="s">
        <v>394</v>
      </c>
      <c r="F3067" s="503">
        <v>1993</v>
      </c>
      <c r="G3067" s="139"/>
      <c r="H3067" s="152"/>
      <c r="I3067" s="505">
        <v>1</v>
      </c>
      <c r="J3067" s="139"/>
    </row>
    <row r="3068" spans="1:10" ht="13.5" customHeight="1" x14ac:dyDescent="0.2">
      <c r="A3068" s="504">
        <v>3293</v>
      </c>
      <c r="B3068" s="139" t="s">
        <v>2858</v>
      </c>
      <c r="C3068" s="501" t="s">
        <v>4205</v>
      </c>
      <c r="D3068" s="502" t="s">
        <v>20</v>
      </c>
      <c r="E3068" s="256" t="s">
        <v>394</v>
      </c>
      <c r="F3068" s="503">
        <v>1991</v>
      </c>
      <c r="G3068" s="139"/>
      <c r="H3068" s="152"/>
      <c r="I3068" s="505"/>
      <c r="J3068" s="139"/>
    </row>
    <row r="3069" spans="1:10" ht="13.5" customHeight="1" x14ac:dyDescent="0.2">
      <c r="A3069" s="504">
        <v>3294</v>
      </c>
      <c r="B3069" s="139" t="s">
        <v>2859</v>
      </c>
      <c r="C3069" s="501" t="s">
        <v>4205</v>
      </c>
      <c r="D3069" s="502" t="s">
        <v>20</v>
      </c>
      <c r="E3069" s="256" t="s">
        <v>394</v>
      </c>
      <c r="F3069" s="503">
        <v>1992</v>
      </c>
      <c r="G3069" s="139"/>
      <c r="H3069" s="152"/>
      <c r="I3069" s="505"/>
      <c r="J3069" s="139"/>
    </row>
    <row r="3070" spans="1:10" ht="13.5" customHeight="1" x14ac:dyDescent="0.2">
      <c r="A3070" s="504">
        <v>3295</v>
      </c>
      <c r="B3070" s="139" t="s">
        <v>2860</v>
      </c>
      <c r="C3070" s="501" t="s">
        <v>4205</v>
      </c>
      <c r="D3070" s="502" t="s">
        <v>20</v>
      </c>
      <c r="E3070" s="256" t="s">
        <v>1638</v>
      </c>
      <c r="F3070" s="503">
        <v>2003</v>
      </c>
      <c r="G3070" s="139"/>
      <c r="H3070" s="152"/>
      <c r="I3070" s="505"/>
      <c r="J3070" s="139"/>
    </row>
    <row r="3071" spans="1:10" ht="13.5" customHeight="1" x14ac:dyDescent="0.2">
      <c r="A3071" s="504">
        <v>3296</v>
      </c>
      <c r="B3071" s="139" t="s">
        <v>2861</v>
      </c>
      <c r="C3071" s="501" t="s">
        <v>4205</v>
      </c>
      <c r="D3071" s="502" t="s">
        <v>20</v>
      </c>
      <c r="E3071" s="256" t="s">
        <v>33</v>
      </c>
      <c r="F3071" s="503">
        <v>1974</v>
      </c>
      <c r="G3071" s="139"/>
      <c r="H3071" s="152"/>
      <c r="I3071" s="505"/>
      <c r="J3071" s="139"/>
    </row>
    <row r="3072" spans="1:10" ht="13.5" customHeight="1" x14ac:dyDescent="0.2">
      <c r="A3072" s="504">
        <v>3297</v>
      </c>
      <c r="B3072" s="139" t="s">
        <v>2862</v>
      </c>
      <c r="C3072" s="501" t="s">
        <v>4205</v>
      </c>
      <c r="D3072" s="502" t="s">
        <v>20</v>
      </c>
      <c r="E3072" s="256" t="s">
        <v>394</v>
      </c>
      <c r="F3072" s="503">
        <v>1979</v>
      </c>
      <c r="G3072" s="139"/>
      <c r="H3072" s="152"/>
      <c r="I3072" s="505"/>
      <c r="J3072" s="139"/>
    </row>
    <row r="3073" spans="1:10" ht="13.5" customHeight="1" x14ac:dyDescent="0.2">
      <c r="A3073" s="504">
        <v>3298</v>
      </c>
      <c r="B3073" s="139" t="s">
        <v>2863</v>
      </c>
      <c r="C3073" s="139" t="s">
        <v>4084</v>
      </c>
      <c r="D3073" s="502" t="s">
        <v>20</v>
      </c>
      <c r="E3073" s="256" t="s">
        <v>33</v>
      </c>
      <c r="F3073" s="503">
        <v>1964</v>
      </c>
      <c r="G3073" s="139"/>
      <c r="H3073" s="152"/>
      <c r="I3073" s="505"/>
      <c r="J3073" s="139"/>
    </row>
    <row r="3074" spans="1:10" ht="13.5" customHeight="1" x14ac:dyDescent="0.2">
      <c r="A3074" s="504">
        <v>3300</v>
      </c>
      <c r="B3074" s="139" t="s">
        <v>2864</v>
      </c>
      <c r="C3074" s="139" t="s">
        <v>4084</v>
      </c>
      <c r="D3074" s="502" t="s">
        <v>20</v>
      </c>
      <c r="E3074" s="256" t="s">
        <v>21</v>
      </c>
      <c r="F3074" s="503">
        <v>1940</v>
      </c>
      <c r="G3074" s="139"/>
      <c r="H3074" s="152"/>
      <c r="I3074" s="505"/>
      <c r="J3074" s="139"/>
    </row>
    <row r="3075" spans="1:10" ht="13.5" customHeight="1" x14ac:dyDescent="0.2">
      <c r="A3075" s="504">
        <v>3301</v>
      </c>
      <c r="B3075" s="139" t="s">
        <v>2865</v>
      </c>
      <c r="C3075" s="139" t="s">
        <v>4084</v>
      </c>
      <c r="D3075" s="502" t="s">
        <v>20</v>
      </c>
      <c r="E3075" s="256" t="s">
        <v>4234</v>
      </c>
      <c r="F3075" s="503">
        <v>1953</v>
      </c>
      <c r="G3075" s="139"/>
      <c r="H3075" s="152"/>
      <c r="I3075" s="505"/>
      <c r="J3075" s="139"/>
    </row>
    <row r="3076" spans="1:10" ht="13.5" customHeight="1" x14ac:dyDescent="0.2">
      <c r="A3076" s="504">
        <v>3302</v>
      </c>
      <c r="B3076" s="139" t="s">
        <v>2866</v>
      </c>
      <c r="C3076" s="501" t="s">
        <v>4205</v>
      </c>
      <c r="D3076" s="502" t="s">
        <v>20</v>
      </c>
      <c r="E3076" s="256" t="s">
        <v>76</v>
      </c>
      <c r="F3076" s="503">
        <v>1991</v>
      </c>
      <c r="G3076" s="139"/>
      <c r="H3076" s="152"/>
      <c r="I3076" s="505"/>
      <c r="J3076" s="139"/>
    </row>
    <row r="3077" spans="1:10" ht="13.5" customHeight="1" x14ac:dyDescent="0.2">
      <c r="A3077" s="504">
        <v>3303</v>
      </c>
      <c r="B3077" s="139" t="s">
        <v>2867</v>
      </c>
      <c r="C3077" s="501" t="s">
        <v>4205</v>
      </c>
      <c r="D3077" s="502" t="s">
        <v>20</v>
      </c>
      <c r="E3077" s="256" t="s">
        <v>394</v>
      </c>
      <c r="F3077" s="503">
        <v>1994</v>
      </c>
      <c r="G3077" s="139"/>
      <c r="H3077" s="152"/>
      <c r="I3077" s="505"/>
      <c r="J3077" s="139"/>
    </row>
    <row r="3078" spans="1:10" ht="13.5" customHeight="1" x14ac:dyDescent="0.2">
      <c r="A3078" s="504">
        <v>3304</v>
      </c>
      <c r="B3078" s="139" t="s">
        <v>2868</v>
      </c>
      <c r="C3078" s="501" t="s">
        <v>4205</v>
      </c>
      <c r="D3078" s="502" t="s">
        <v>20</v>
      </c>
      <c r="E3078" s="256" t="s">
        <v>21</v>
      </c>
      <c r="F3078" s="503">
        <v>1948</v>
      </c>
      <c r="G3078" s="139"/>
      <c r="H3078" s="152"/>
      <c r="I3078" s="505"/>
      <c r="J3078" s="139"/>
    </row>
    <row r="3079" spans="1:10" ht="13.5" customHeight="1" x14ac:dyDescent="0.2">
      <c r="A3079" s="504">
        <v>3305</v>
      </c>
      <c r="B3079" s="139" t="s">
        <v>2869</v>
      </c>
      <c r="C3079" s="501" t="s">
        <v>4205</v>
      </c>
      <c r="D3079" s="502" t="s">
        <v>20</v>
      </c>
      <c r="E3079" s="256" t="s">
        <v>23</v>
      </c>
      <c r="F3079" s="503">
        <v>1964</v>
      </c>
      <c r="G3079" s="139"/>
      <c r="H3079" s="152"/>
      <c r="I3079" s="505"/>
      <c r="J3079" s="139"/>
    </row>
    <row r="3080" spans="1:10" ht="13.5" customHeight="1" x14ac:dyDescent="0.2">
      <c r="A3080" s="504">
        <v>3306</v>
      </c>
      <c r="B3080" s="139" t="s">
        <v>2870</v>
      </c>
      <c r="C3080" s="501" t="s">
        <v>4205</v>
      </c>
      <c r="D3080" s="502" t="s">
        <v>20</v>
      </c>
      <c r="E3080" s="256" t="s">
        <v>21</v>
      </c>
      <c r="F3080" s="503">
        <v>1962</v>
      </c>
      <c r="G3080" s="139"/>
      <c r="H3080" s="152"/>
      <c r="I3080" s="505"/>
      <c r="J3080" s="139"/>
    </row>
    <row r="3081" spans="1:10" ht="13.5" customHeight="1" x14ac:dyDescent="0.2">
      <c r="A3081" s="504">
        <v>3307</v>
      </c>
      <c r="B3081" s="139" t="s">
        <v>2871</v>
      </c>
      <c r="C3081" s="501" t="s">
        <v>4205</v>
      </c>
      <c r="D3081" s="502" t="s">
        <v>20</v>
      </c>
      <c r="E3081" s="256" t="s">
        <v>21</v>
      </c>
      <c r="F3081" s="503">
        <v>1956</v>
      </c>
      <c r="G3081" s="139"/>
      <c r="H3081" s="152"/>
      <c r="I3081" s="505"/>
      <c r="J3081" s="139"/>
    </row>
    <row r="3082" spans="1:10" ht="13.5" customHeight="1" x14ac:dyDescent="0.2">
      <c r="A3082" s="504">
        <v>3308</v>
      </c>
      <c r="B3082" s="139" t="s">
        <v>2872</v>
      </c>
      <c r="C3082" s="501" t="s">
        <v>4205</v>
      </c>
      <c r="D3082" s="502" t="s">
        <v>20</v>
      </c>
      <c r="E3082" s="256" t="s">
        <v>21</v>
      </c>
      <c r="F3082" s="503">
        <v>1951</v>
      </c>
      <c r="G3082" s="139"/>
      <c r="H3082" s="152"/>
      <c r="I3082" s="505"/>
      <c r="J3082" s="139"/>
    </row>
    <row r="3083" spans="1:10" ht="13.5" customHeight="1" x14ac:dyDescent="0.2">
      <c r="A3083" s="504">
        <v>3309</v>
      </c>
      <c r="B3083" s="139" t="s">
        <v>2873</v>
      </c>
      <c r="C3083" s="139" t="s">
        <v>3048</v>
      </c>
      <c r="D3083" s="502">
        <v>2</v>
      </c>
      <c r="E3083" s="256" t="s">
        <v>21</v>
      </c>
      <c r="F3083" s="503">
        <v>1951</v>
      </c>
      <c r="G3083" s="139"/>
      <c r="H3083" s="498"/>
      <c r="I3083" s="505">
        <v>1</v>
      </c>
      <c r="J3083" s="139"/>
    </row>
    <row r="3084" spans="1:10" ht="13.5" customHeight="1" x14ac:dyDescent="0.2">
      <c r="A3084" s="504">
        <v>3310</v>
      </c>
      <c r="B3084" s="139" t="s">
        <v>2874</v>
      </c>
      <c r="C3084" s="501" t="s">
        <v>4205</v>
      </c>
      <c r="D3084" s="502" t="s">
        <v>20</v>
      </c>
      <c r="E3084" s="256" t="s">
        <v>76</v>
      </c>
      <c r="F3084" s="503">
        <v>1995</v>
      </c>
      <c r="G3084" s="139"/>
      <c r="H3084" s="152"/>
      <c r="I3084" s="505"/>
      <c r="J3084" s="139"/>
    </row>
    <row r="3085" spans="1:10" ht="13.5" customHeight="1" x14ac:dyDescent="0.2">
      <c r="A3085" s="504">
        <v>3311</v>
      </c>
      <c r="B3085" s="139" t="s">
        <v>2875</v>
      </c>
      <c r="C3085" s="139" t="s">
        <v>2235</v>
      </c>
      <c r="D3085" s="502" t="s">
        <v>20</v>
      </c>
      <c r="E3085" s="256" t="s">
        <v>23</v>
      </c>
      <c r="F3085" s="503">
        <v>1963</v>
      </c>
      <c r="G3085" s="139"/>
      <c r="H3085" s="152"/>
      <c r="I3085" s="505"/>
      <c r="J3085" s="139"/>
    </row>
    <row r="3086" spans="1:10" ht="13.5" customHeight="1" x14ac:dyDescent="0.2">
      <c r="A3086" s="504">
        <v>3312</v>
      </c>
      <c r="B3086" s="139" t="s">
        <v>2876</v>
      </c>
      <c r="C3086" s="139" t="s">
        <v>911</v>
      </c>
      <c r="D3086" s="502" t="s">
        <v>20</v>
      </c>
      <c r="E3086" s="256" t="s">
        <v>76</v>
      </c>
      <c r="F3086" s="503">
        <v>1995</v>
      </c>
      <c r="G3086" s="139"/>
      <c r="H3086" s="152"/>
      <c r="I3086" s="505">
        <v>1</v>
      </c>
      <c r="J3086" s="139"/>
    </row>
    <row r="3087" spans="1:10" ht="13.5" customHeight="1" x14ac:dyDescent="0.2">
      <c r="A3087" s="504">
        <v>3313</v>
      </c>
      <c r="B3087" s="139" t="s">
        <v>2877</v>
      </c>
      <c r="C3087" s="139" t="s">
        <v>3532</v>
      </c>
      <c r="D3087" s="502" t="s">
        <v>20</v>
      </c>
      <c r="E3087" s="256" t="s">
        <v>76</v>
      </c>
      <c r="F3087" s="503">
        <v>1995</v>
      </c>
      <c r="G3087" s="139"/>
      <c r="H3087" s="152"/>
      <c r="I3087" s="505">
        <v>1</v>
      </c>
      <c r="J3087" s="139"/>
    </row>
    <row r="3088" spans="1:10" ht="13.5" customHeight="1" x14ac:dyDescent="0.2">
      <c r="A3088" s="504">
        <v>3314</v>
      </c>
      <c r="B3088" s="139" t="s">
        <v>2878</v>
      </c>
      <c r="C3088" s="501" t="s">
        <v>4205</v>
      </c>
      <c r="D3088" s="502" t="s">
        <v>20</v>
      </c>
      <c r="E3088" s="256" t="s">
        <v>394</v>
      </c>
      <c r="F3088" s="503">
        <v>1993</v>
      </c>
      <c r="G3088" s="139"/>
      <c r="H3088" s="152"/>
      <c r="I3088" s="505"/>
      <c r="J3088" s="139"/>
    </row>
    <row r="3089" spans="1:10" ht="13.5" customHeight="1" x14ac:dyDescent="0.2">
      <c r="A3089" s="504">
        <v>3315</v>
      </c>
      <c r="B3089" s="139" t="s">
        <v>3796</v>
      </c>
      <c r="C3089" s="139" t="s">
        <v>3619</v>
      </c>
      <c r="D3089" s="502" t="s">
        <v>20</v>
      </c>
      <c r="E3089" s="256" t="s">
        <v>76</v>
      </c>
      <c r="F3089" s="503">
        <v>1983</v>
      </c>
      <c r="G3089" s="139"/>
      <c r="H3089" s="152"/>
      <c r="I3089" s="505"/>
      <c r="J3089" s="139"/>
    </row>
    <row r="3090" spans="1:10" ht="13.5" customHeight="1" x14ac:dyDescent="0.2">
      <c r="A3090" s="504">
        <v>3316</v>
      </c>
      <c r="B3090" s="139" t="s">
        <v>2879</v>
      </c>
      <c r="C3090" s="501" t="s">
        <v>4205</v>
      </c>
      <c r="D3090" s="502" t="s">
        <v>20</v>
      </c>
      <c r="E3090" s="256" t="s">
        <v>76</v>
      </c>
      <c r="F3090" s="503">
        <v>1983</v>
      </c>
      <c r="G3090" s="139"/>
      <c r="H3090" s="152"/>
      <c r="I3090" s="505"/>
      <c r="J3090" s="139"/>
    </row>
    <row r="3091" spans="1:10" ht="13.5" customHeight="1" x14ac:dyDescent="0.2">
      <c r="A3091" s="504">
        <v>3317</v>
      </c>
      <c r="B3091" s="139" t="s">
        <v>2880</v>
      </c>
      <c r="C3091" s="501" t="s">
        <v>4205</v>
      </c>
      <c r="D3091" s="502" t="s">
        <v>20</v>
      </c>
      <c r="E3091" s="256" t="s">
        <v>23</v>
      </c>
      <c r="F3091" s="503">
        <v>1970</v>
      </c>
      <c r="G3091" s="139"/>
      <c r="H3091" s="152"/>
      <c r="I3091" s="505"/>
      <c r="J3091" s="139"/>
    </row>
    <row r="3092" spans="1:10" ht="13.5" customHeight="1" x14ac:dyDescent="0.2">
      <c r="A3092" s="504">
        <v>3318</v>
      </c>
      <c r="B3092" s="139" t="s">
        <v>2881</v>
      </c>
      <c r="C3092" s="139" t="s">
        <v>3619</v>
      </c>
      <c r="D3092" s="502" t="s">
        <v>20</v>
      </c>
      <c r="E3092" s="256" t="s">
        <v>76</v>
      </c>
      <c r="F3092" s="503">
        <v>1990</v>
      </c>
      <c r="G3092" s="139"/>
      <c r="H3092" s="152"/>
      <c r="I3092" s="505"/>
      <c r="J3092" s="139"/>
    </row>
    <row r="3093" spans="1:10" ht="13.5" customHeight="1" x14ac:dyDescent="0.2">
      <c r="A3093" s="504">
        <v>3319</v>
      </c>
      <c r="B3093" s="139" t="s">
        <v>2882</v>
      </c>
      <c r="C3093" s="501" t="s">
        <v>4205</v>
      </c>
      <c r="D3093" s="502" t="s">
        <v>20</v>
      </c>
      <c r="E3093" s="256" t="s">
        <v>76</v>
      </c>
      <c r="F3093" s="503">
        <v>1989</v>
      </c>
      <c r="G3093" s="139"/>
      <c r="H3093" s="152"/>
      <c r="I3093" s="505"/>
      <c r="J3093" s="139"/>
    </row>
    <row r="3094" spans="1:10" ht="13.5" customHeight="1" x14ac:dyDescent="0.2">
      <c r="A3094" s="504">
        <v>3320</v>
      </c>
      <c r="B3094" s="139" t="s">
        <v>2883</v>
      </c>
      <c r="C3094" s="139" t="s">
        <v>4157</v>
      </c>
      <c r="D3094" s="502">
        <v>1</v>
      </c>
      <c r="E3094" s="256" t="s">
        <v>394</v>
      </c>
      <c r="F3094" s="503">
        <v>1994</v>
      </c>
      <c r="G3094" s="139"/>
      <c r="H3094" s="152"/>
      <c r="I3094" s="505"/>
      <c r="J3094" s="139"/>
    </row>
    <row r="3095" spans="1:10" ht="13.5" customHeight="1" x14ac:dyDescent="0.2">
      <c r="A3095" s="504">
        <v>3321</v>
      </c>
      <c r="B3095" s="139" t="s">
        <v>2884</v>
      </c>
      <c r="C3095" s="139" t="s">
        <v>911</v>
      </c>
      <c r="D3095" s="502" t="s">
        <v>20</v>
      </c>
      <c r="E3095" s="256" t="s">
        <v>21</v>
      </c>
      <c r="F3095" s="503">
        <v>1961</v>
      </c>
      <c r="G3095" s="152"/>
      <c r="H3095" s="498"/>
      <c r="I3095" s="505">
        <v>1</v>
      </c>
      <c r="J3095" s="139"/>
    </row>
    <row r="3096" spans="1:10" ht="13.5" customHeight="1" x14ac:dyDescent="0.2">
      <c r="A3096" s="504">
        <v>3322</v>
      </c>
      <c r="B3096" s="139" t="s">
        <v>2885</v>
      </c>
      <c r="C3096" s="501" t="s">
        <v>4205</v>
      </c>
      <c r="D3096" s="502" t="s">
        <v>20</v>
      </c>
      <c r="E3096" s="256" t="s">
        <v>33</v>
      </c>
      <c r="F3096" s="503">
        <v>1966</v>
      </c>
      <c r="G3096" s="139"/>
      <c r="H3096" s="152"/>
      <c r="I3096" s="505"/>
      <c r="J3096" s="139"/>
    </row>
    <row r="3097" spans="1:10" ht="13.5" customHeight="1" x14ac:dyDescent="0.2">
      <c r="A3097" s="504">
        <v>3323</v>
      </c>
      <c r="B3097" s="139" t="s">
        <v>2886</v>
      </c>
      <c r="C3097" s="501" t="s">
        <v>4205</v>
      </c>
      <c r="D3097" s="502" t="s">
        <v>20</v>
      </c>
      <c r="E3097" s="256" t="s">
        <v>21</v>
      </c>
      <c r="F3097" s="503">
        <v>1952</v>
      </c>
      <c r="G3097" s="139"/>
      <c r="H3097" s="152"/>
      <c r="I3097" s="505"/>
      <c r="J3097" s="139"/>
    </row>
    <row r="3098" spans="1:10" ht="13.5" customHeight="1" x14ac:dyDescent="0.2">
      <c r="A3098" s="504">
        <v>3324</v>
      </c>
      <c r="B3098" s="139" t="s">
        <v>2887</v>
      </c>
      <c r="C3098" s="501" t="s">
        <v>4205</v>
      </c>
      <c r="D3098" s="502" t="s">
        <v>20</v>
      </c>
      <c r="E3098" s="256" t="s">
        <v>21</v>
      </c>
      <c r="F3098" s="503">
        <v>1957</v>
      </c>
      <c r="G3098" s="139"/>
      <c r="H3098" s="152"/>
      <c r="I3098" s="505"/>
      <c r="J3098" s="139"/>
    </row>
    <row r="3099" spans="1:10" ht="13.5" customHeight="1" x14ac:dyDescent="0.2">
      <c r="A3099" s="504">
        <v>3325</v>
      </c>
      <c r="B3099" s="139" t="s">
        <v>2888</v>
      </c>
      <c r="C3099" s="501" t="s">
        <v>4205</v>
      </c>
      <c r="D3099" s="502" t="s">
        <v>20</v>
      </c>
      <c r="E3099" s="256" t="s">
        <v>394</v>
      </c>
      <c r="F3099" s="503">
        <v>1985</v>
      </c>
      <c r="G3099" s="139"/>
      <c r="H3099" s="152"/>
      <c r="I3099" s="505"/>
      <c r="J3099" s="139"/>
    </row>
    <row r="3100" spans="1:10" ht="13.5" customHeight="1" x14ac:dyDescent="0.2">
      <c r="A3100" s="504">
        <v>3326</v>
      </c>
      <c r="B3100" s="139" t="s">
        <v>2889</v>
      </c>
      <c r="C3100" s="501" t="s">
        <v>4205</v>
      </c>
      <c r="D3100" s="502" t="s">
        <v>20</v>
      </c>
      <c r="E3100" s="256" t="s">
        <v>4234</v>
      </c>
      <c r="F3100" s="503">
        <v>1949</v>
      </c>
      <c r="G3100" s="139"/>
      <c r="H3100" s="152"/>
      <c r="I3100" s="505"/>
      <c r="J3100" s="139"/>
    </row>
    <row r="3101" spans="1:10" ht="13.5" customHeight="1" x14ac:dyDescent="0.2">
      <c r="A3101" s="504">
        <v>3327</v>
      </c>
      <c r="B3101" s="139" t="s">
        <v>2890</v>
      </c>
      <c r="C3101" s="501" t="s">
        <v>4205</v>
      </c>
      <c r="D3101" s="502" t="s">
        <v>20</v>
      </c>
      <c r="E3101" s="256" t="s">
        <v>76</v>
      </c>
      <c r="F3101" s="503">
        <v>1992</v>
      </c>
      <c r="G3101" s="139"/>
      <c r="H3101" s="152"/>
      <c r="I3101" s="505"/>
      <c r="J3101" s="139"/>
    </row>
    <row r="3102" spans="1:10" ht="13.5" customHeight="1" x14ac:dyDescent="0.2">
      <c r="A3102" s="504">
        <v>3328</v>
      </c>
      <c r="B3102" s="139" t="s">
        <v>2891</v>
      </c>
      <c r="C3102" s="501" t="s">
        <v>4205</v>
      </c>
      <c r="D3102" s="502" t="s">
        <v>20</v>
      </c>
      <c r="E3102" s="256" t="s">
        <v>76</v>
      </c>
      <c r="F3102" s="503">
        <v>1994</v>
      </c>
      <c r="G3102" s="139"/>
      <c r="H3102" s="152"/>
      <c r="I3102" s="505"/>
      <c r="J3102" s="139"/>
    </row>
    <row r="3103" spans="1:10" ht="13.5" customHeight="1" x14ac:dyDescent="0.2">
      <c r="A3103" s="504">
        <v>3329</v>
      </c>
      <c r="B3103" s="139" t="s">
        <v>2892</v>
      </c>
      <c r="C3103" s="501" t="s">
        <v>4205</v>
      </c>
      <c r="D3103" s="502" t="s">
        <v>20</v>
      </c>
      <c r="E3103" s="256" t="s">
        <v>76</v>
      </c>
      <c r="F3103" s="503">
        <v>1993</v>
      </c>
      <c r="G3103" s="139"/>
      <c r="H3103" s="152"/>
      <c r="I3103" s="505"/>
      <c r="J3103" s="139"/>
    </row>
    <row r="3104" spans="1:10" ht="13.5" customHeight="1" x14ac:dyDescent="0.2">
      <c r="A3104" s="504">
        <v>3330</v>
      </c>
      <c r="B3104" s="139" t="s">
        <v>75</v>
      </c>
      <c r="C3104" s="501" t="s">
        <v>4205</v>
      </c>
      <c r="D3104" s="502" t="s">
        <v>20</v>
      </c>
      <c r="E3104" s="256" t="s">
        <v>21</v>
      </c>
      <c r="F3104" s="503">
        <v>1948</v>
      </c>
      <c r="G3104" s="139"/>
      <c r="H3104" s="152"/>
      <c r="I3104" s="505"/>
      <c r="J3104" s="139"/>
    </row>
    <row r="3105" spans="1:10" ht="13.5" customHeight="1" x14ac:dyDescent="0.2">
      <c r="A3105" s="504">
        <v>3331</v>
      </c>
      <c r="B3105" s="139" t="s">
        <v>2893</v>
      </c>
      <c r="C3105" s="139" t="s">
        <v>198</v>
      </c>
      <c r="D3105" s="502">
        <v>3</v>
      </c>
      <c r="E3105" s="256" t="s">
        <v>33</v>
      </c>
      <c r="F3105" s="503">
        <v>1974</v>
      </c>
      <c r="G3105" s="139"/>
      <c r="H3105" s="152"/>
      <c r="I3105" s="505">
        <v>1</v>
      </c>
      <c r="J3105" s="139"/>
    </row>
    <row r="3106" spans="1:10" ht="13.5" customHeight="1" x14ac:dyDescent="0.2">
      <c r="A3106" s="504">
        <v>3332</v>
      </c>
      <c r="B3106" s="139" t="s">
        <v>2894</v>
      </c>
      <c r="C3106" s="139" t="s">
        <v>198</v>
      </c>
      <c r="D3106" s="502">
        <v>3</v>
      </c>
      <c r="E3106" s="256" t="s">
        <v>23</v>
      </c>
      <c r="F3106" s="503">
        <v>1974</v>
      </c>
      <c r="G3106" s="139"/>
      <c r="H3106" s="152"/>
      <c r="I3106" s="505">
        <v>1</v>
      </c>
      <c r="J3106" s="139"/>
    </row>
    <row r="3107" spans="1:10" ht="13.5" customHeight="1" x14ac:dyDescent="0.2">
      <c r="A3107" s="504">
        <v>3333</v>
      </c>
      <c r="B3107" s="139" t="s">
        <v>2895</v>
      </c>
      <c r="C3107" s="139" t="s">
        <v>3532</v>
      </c>
      <c r="D3107" s="502" t="s">
        <v>20</v>
      </c>
      <c r="E3107" s="256" t="s">
        <v>1893</v>
      </c>
      <c r="F3107" s="503">
        <v>2002</v>
      </c>
      <c r="G3107" s="139"/>
      <c r="H3107" s="152"/>
      <c r="I3107" s="505">
        <v>1</v>
      </c>
      <c r="J3107" s="139"/>
    </row>
    <row r="3108" spans="1:10" ht="13.5" customHeight="1" x14ac:dyDescent="0.2">
      <c r="A3108" s="504">
        <v>3334</v>
      </c>
      <c r="B3108" s="139" t="s">
        <v>2896</v>
      </c>
      <c r="C3108" s="139" t="s">
        <v>198</v>
      </c>
      <c r="D3108" s="502">
        <v>4</v>
      </c>
      <c r="E3108" s="256" t="s">
        <v>76</v>
      </c>
      <c r="F3108" s="503">
        <v>1999</v>
      </c>
      <c r="G3108" s="139"/>
      <c r="H3108" s="152"/>
      <c r="I3108" s="505"/>
      <c r="J3108" s="139"/>
    </row>
    <row r="3109" spans="1:10" ht="13.5" customHeight="1" x14ac:dyDescent="0.2">
      <c r="A3109" s="504">
        <v>3335</v>
      </c>
      <c r="B3109" s="139" t="s">
        <v>2897</v>
      </c>
      <c r="C3109" s="501" t="s">
        <v>4205</v>
      </c>
      <c r="D3109" s="502" t="s">
        <v>20</v>
      </c>
      <c r="E3109" s="256" t="s">
        <v>21</v>
      </c>
      <c r="F3109" s="503">
        <v>1954</v>
      </c>
      <c r="G3109" s="139"/>
      <c r="H3109" s="152"/>
      <c r="I3109" s="505"/>
      <c r="J3109" s="139"/>
    </row>
    <row r="3110" spans="1:10" ht="13.5" customHeight="1" x14ac:dyDescent="0.2">
      <c r="A3110" s="504">
        <v>3336</v>
      </c>
      <c r="B3110" s="139" t="s">
        <v>3631</v>
      </c>
      <c r="C3110" s="501" t="s">
        <v>4205</v>
      </c>
      <c r="D3110" s="502" t="s">
        <v>20</v>
      </c>
      <c r="E3110" s="256" t="s">
        <v>23</v>
      </c>
      <c r="F3110" s="503">
        <v>1965</v>
      </c>
      <c r="G3110" s="139"/>
      <c r="H3110" s="152"/>
      <c r="I3110" s="505"/>
      <c r="J3110" s="139"/>
    </row>
    <row r="3111" spans="1:10" ht="13.5" customHeight="1" x14ac:dyDescent="0.2">
      <c r="A3111" s="504">
        <v>3337</v>
      </c>
      <c r="B3111" s="139" t="s">
        <v>2898</v>
      </c>
      <c r="C3111" s="501" t="s">
        <v>4205</v>
      </c>
      <c r="D3111" s="502" t="s">
        <v>20</v>
      </c>
      <c r="E3111" s="256" t="s">
        <v>23</v>
      </c>
      <c r="F3111" s="503">
        <v>1973</v>
      </c>
      <c r="G3111" s="139"/>
      <c r="H3111" s="152"/>
      <c r="I3111" s="505"/>
      <c r="J3111" s="139"/>
    </row>
    <row r="3112" spans="1:10" ht="13.5" customHeight="1" x14ac:dyDescent="0.2">
      <c r="A3112" s="504">
        <v>3338</v>
      </c>
      <c r="B3112" s="139" t="s">
        <v>2899</v>
      </c>
      <c r="C3112" s="139" t="s">
        <v>413</v>
      </c>
      <c r="D3112" s="502" t="s">
        <v>20</v>
      </c>
      <c r="E3112" s="256" t="s">
        <v>76</v>
      </c>
      <c r="F3112" s="503">
        <v>1995</v>
      </c>
      <c r="G3112" s="139"/>
      <c r="H3112" s="152"/>
      <c r="I3112" s="505">
        <v>1</v>
      </c>
      <c r="J3112" s="139"/>
    </row>
    <row r="3113" spans="1:10" ht="13.5" customHeight="1" x14ac:dyDescent="0.2">
      <c r="A3113" s="504">
        <v>3339</v>
      </c>
      <c r="B3113" s="139" t="s">
        <v>2900</v>
      </c>
      <c r="C3113" s="501" t="s">
        <v>4205</v>
      </c>
      <c r="D3113" s="502" t="s">
        <v>20</v>
      </c>
      <c r="E3113" s="256" t="s">
        <v>4234</v>
      </c>
      <c r="F3113" s="503">
        <v>1947</v>
      </c>
      <c r="G3113" s="139"/>
      <c r="H3113" s="152"/>
      <c r="I3113" s="505"/>
      <c r="J3113" s="139"/>
    </row>
    <row r="3114" spans="1:10" ht="13.5" customHeight="1" x14ac:dyDescent="0.2">
      <c r="A3114" s="504">
        <v>3340</v>
      </c>
      <c r="B3114" s="139" t="s">
        <v>2901</v>
      </c>
      <c r="C3114" s="501" t="s">
        <v>4205</v>
      </c>
      <c r="D3114" s="502" t="s">
        <v>20</v>
      </c>
      <c r="E3114" s="256" t="s">
        <v>33</v>
      </c>
      <c r="F3114" s="503">
        <v>1974</v>
      </c>
      <c r="G3114" s="139"/>
      <c r="H3114" s="152"/>
      <c r="I3114" s="505"/>
      <c r="J3114" s="139"/>
    </row>
    <row r="3115" spans="1:10" ht="13.5" customHeight="1" x14ac:dyDescent="0.2">
      <c r="A3115" s="504">
        <v>3341</v>
      </c>
      <c r="B3115" s="139" t="s">
        <v>2902</v>
      </c>
      <c r="C3115" s="139" t="s">
        <v>198</v>
      </c>
      <c r="D3115" s="502">
        <v>3</v>
      </c>
      <c r="E3115" s="256" t="s">
        <v>4234</v>
      </c>
      <c r="F3115" s="503">
        <v>1953</v>
      </c>
      <c r="G3115" s="139"/>
      <c r="H3115" s="152"/>
      <c r="I3115" s="505">
        <v>1</v>
      </c>
      <c r="J3115" s="139"/>
    </row>
    <row r="3116" spans="1:10" ht="13.5" customHeight="1" x14ac:dyDescent="0.2">
      <c r="A3116" s="504">
        <v>3342</v>
      </c>
      <c r="B3116" s="139" t="s">
        <v>2903</v>
      </c>
      <c r="C3116" s="501" t="s">
        <v>4205</v>
      </c>
      <c r="D3116" s="502" t="s">
        <v>20</v>
      </c>
      <c r="E3116" s="256" t="s">
        <v>33</v>
      </c>
      <c r="F3116" s="503">
        <v>1967</v>
      </c>
      <c r="G3116" s="139"/>
      <c r="H3116" s="152"/>
      <c r="I3116" s="505"/>
      <c r="J3116" s="139"/>
    </row>
    <row r="3117" spans="1:10" ht="13.5" customHeight="1" x14ac:dyDescent="0.2">
      <c r="A3117" s="504">
        <v>3343</v>
      </c>
      <c r="B3117" s="139" t="s">
        <v>2904</v>
      </c>
      <c r="C3117" s="139" t="s">
        <v>198</v>
      </c>
      <c r="D3117" s="502">
        <v>5</v>
      </c>
      <c r="E3117" s="256" t="s">
        <v>23</v>
      </c>
      <c r="F3117" s="503">
        <v>1971</v>
      </c>
      <c r="G3117" s="139"/>
      <c r="H3117" s="152"/>
      <c r="I3117" s="505">
        <v>1</v>
      </c>
      <c r="J3117" s="139"/>
    </row>
    <row r="3118" spans="1:10" ht="13.5" customHeight="1" x14ac:dyDescent="0.2">
      <c r="A3118" s="504">
        <v>3344</v>
      </c>
      <c r="B3118" s="139" t="s">
        <v>2905</v>
      </c>
      <c r="C3118" s="139" t="s">
        <v>198</v>
      </c>
      <c r="D3118" s="502">
        <v>2</v>
      </c>
      <c r="E3118" s="256" t="s">
        <v>21</v>
      </c>
      <c r="F3118" s="503">
        <v>1954</v>
      </c>
      <c r="G3118" s="139"/>
      <c r="H3118" s="152"/>
      <c r="I3118" s="505">
        <v>1</v>
      </c>
      <c r="J3118" s="139"/>
    </row>
    <row r="3119" spans="1:10" ht="13.5" customHeight="1" x14ac:dyDescent="0.2">
      <c r="A3119" s="504">
        <v>3345</v>
      </c>
      <c r="B3119" s="139" t="s">
        <v>2906</v>
      </c>
      <c r="C3119" s="501" t="s">
        <v>4205</v>
      </c>
      <c r="D3119" s="502" t="s">
        <v>20</v>
      </c>
      <c r="E3119" s="256" t="s">
        <v>76</v>
      </c>
      <c r="F3119" s="503">
        <v>1996</v>
      </c>
      <c r="G3119" s="139"/>
      <c r="H3119" s="152"/>
      <c r="I3119" s="505"/>
      <c r="J3119" s="139"/>
    </row>
    <row r="3120" spans="1:10" ht="13.5" customHeight="1" x14ac:dyDescent="0.2">
      <c r="A3120" s="504">
        <v>3346</v>
      </c>
      <c r="B3120" s="152" t="s">
        <v>3632</v>
      </c>
      <c r="C3120" s="501" t="s">
        <v>4205</v>
      </c>
      <c r="D3120" s="502" t="s">
        <v>20</v>
      </c>
      <c r="E3120" s="256" t="s">
        <v>76</v>
      </c>
      <c r="F3120" s="503">
        <v>1997</v>
      </c>
      <c r="G3120" s="152"/>
      <c r="H3120" s="152"/>
      <c r="I3120" s="505"/>
      <c r="J3120" s="139"/>
    </row>
    <row r="3121" spans="1:10" ht="13.5" customHeight="1" x14ac:dyDescent="0.2">
      <c r="A3121" s="504">
        <v>3347</v>
      </c>
      <c r="B3121" s="152" t="s">
        <v>2907</v>
      </c>
      <c r="C3121" s="501" t="s">
        <v>4205</v>
      </c>
      <c r="D3121" s="502" t="s">
        <v>20</v>
      </c>
      <c r="E3121" s="256" t="s">
        <v>76</v>
      </c>
      <c r="F3121" s="503">
        <v>1994</v>
      </c>
      <c r="G3121" s="152"/>
      <c r="H3121" s="152"/>
      <c r="I3121" s="505"/>
      <c r="J3121" s="139"/>
    </row>
    <row r="3122" spans="1:10" ht="13.5" customHeight="1" x14ac:dyDescent="0.2">
      <c r="A3122" s="504">
        <v>3348</v>
      </c>
      <c r="B3122" s="152" t="s">
        <v>4242</v>
      </c>
      <c r="C3122" s="152" t="s">
        <v>107</v>
      </c>
      <c r="D3122" s="502" t="s">
        <v>20</v>
      </c>
      <c r="E3122" s="256" t="s">
        <v>76</v>
      </c>
      <c r="F3122" s="503">
        <v>1993</v>
      </c>
      <c r="G3122" s="152"/>
      <c r="H3122" s="152"/>
      <c r="I3122" s="505"/>
      <c r="J3122" s="139"/>
    </row>
    <row r="3123" spans="1:10" ht="13.5" customHeight="1" x14ac:dyDescent="0.2">
      <c r="A3123" s="504">
        <v>3350</v>
      </c>
      <c r="B3123" s="152" t="s">
        <v>2908</v>
      </c>
      <c r="C3123" s="152" t="s">
        <v>107</v>
      </c>
      <c r="D3123" s="502" t="s">
        <v>20</v>
      </c>
      <c r="E3123" s="256" t="s">
        <v>76</v>
      </c>
      <c r="F3123" s="503">
        <v>1983</v>
      </c>
      <c r="G3123" s="152"/>
      <c r="H3123" s="152"/>
      <c r="I3123" s="505"/>
      <c r="J3123" s="139"/>
    </row>
    <row r="3124" spans="1:10" ht="13.5" customHeight="1" x14ac:dyDescent="0.2">
      <c r="A3124" s="504">
        <v>3351</v>
      </c>
      <c r="B3124" s="139" t="s">
        <v>4167</v>
      </c>
      <c r="C3124" s="139" t="s">
        <v>3619</v>
      </c>
      <c r="D3124" s="502">
        <v>4</v>
      </c>
      <c r="E3124" s="256" t="s">
        <v>394</v>
      </c>
      <c r="F3124" s="503">
        <v>1995</v>
      </c>
      <c r="G3124" s="139"/>
      <c r="H3124" s="152"/>
      <c r="I3124" s="505"/>
      <c r="J3124" s="139"/>
    </row>
    <row r="3125" spans="1:10" ht="13.5" customHeight="1" x14ac:dyDescent="0.2">
      <c r="A3125" s="504">
        <v>3352</v>
      </c>
      <c r="B3125" s="139" t="s">
        <v>3797</v>
      </c>
      <c r="C3125" s="139" t="s">
        <v>413</v>
      </c>
      <c r="D3125" s="502">
        <v>2</v>
      </c>
      <c r="E3125" s="256" t="s">
        <v>21</v>
      </c>
      <c r="F3125" s="503">
        <v>1954</v>
      </c>
      <c r="G3125" s="139"/>
      <c r="H3125" s="152"/>
      <c r="I3125" s="505">
        <v>1</v>
      </c>
      <c r="J3125" s="139"/>
    </row>
    <row r="3126" spans="1:10" ht="13.5" customHeight="1" x14ac:dyDescent="0.2">
      <c r="A3126" s="504">
        <v>3353</v>
      </c>
      <c r="B3126" s="139" t="s">
        <v>2909</v>
      </c>
      <c r="C3126" s="501" t="s">
        <v>4205</v>
      </c>
      <c r="D3126" s="502" t="s">
        <v>20</v>
      </c>
      <c r="E3126" s="256" t="s">
        <v>76</v>
      </c>
      <c r="F3126" s="503">
        <v>1994</v>
      </c>
      <c r="G3126" s="139"/>
      <c r="H3126" s="152"/>
      <c r="I3126" s="505"/>
      <c r="J3126" s="139"/>
    </row>
    <row r="3127" spans="1:10" ht="13.5" customHeight="1" x14ac:dyDescent="0.2">
      <c r="A3127" s="504">
        <v>3354</v>
      </c>
      <c r="B3127" s="139" t="s">
        <v>2910</v>
      </c>
      <c r="C3127" s="501" t="s">
        <v>4205</v>
      </c>
      <c r="D3127" s="502" t="s">
        <v>20</v>
      </c>
      <c r="E3127" s="256" t="s">
        <v>76</v>
      </c>
      <c r="F3127" s="503">
        <v>1995</v>
      </c>
      <c r="G3127" s="139"/>
      <c r="H3127" s="152"/>
      <c r="I3127" s="505"/>
      <c r="J3127" s="139"/>
    </row>
    <row r="3128" spans="1:10" ht="13.5" customHeight="1" x14ac:dyDescent="0.2">
      <c r="A3128" s="504">
        <v>3355</v>
      </c>
      <c r="B3128" s="139" t="s">
        <v>2911</v>
      </c>
      <c r="C3128" s="501" t="s">
        <v>4205</v>
      </c>
      <c r="D3128" s="502" t="s">
        <v>20</v>
      </c>
      <c r="E3128" s="256" t="s">
        <v>76</v>
      </c>
      <c r="F3128" s="503">
        <v>1992</v>
      </c>
      <c r="G3128" s="139"/>
      <c r="H3128" s="152"/>
      <c r="I3128" s="505"/>
      <c r="J3128" s="139"/>
    </row>
    <row r="3129" spans="1:10" ht="13.5" customHeight="1" x14ac:dyDescent="0.2">
      <c r="A3129" s="504">
        <v>3356</v>
      </c>
      <c r="B3129" s="139" t="s">
        <v>2912</v>
      </c>
      <c r="C3129" s="501" t="s">
        <v>4205</v>
      </c>
      <c r="D3129" s="502" t="s">
        <v>20</v>
      </c>
      <c r="E3129" s="256" t="s">
        <v>394</v>
      </c>
      <c r="F3129" s="503">
        <v>1994</v>
      </c>
      <c r="G3129" s="139"/>
      <c r="H3129" s="152"/>
      <c r="I3129" s="505"/>
      <c r="J3129" s="139"/>
    </row>
    <row r="3130" spans="1:10" ht="13.5" customHeight="1" x14ac:dyDescent="0.2">
      <c r="A3130" s="504">
        <v>3357</v>
      </c>
      <c r="B3130" s="139" t="s">
        <v>2913</v>
      </c>
      <c r="C3130" s="501" t="s">
        <v>4205</v>
      </c>
      <c r="D3130" s="502" t="s">
        <v>20</v>
      </c>
      <c r="E3130" s="256" t="s">
        <v>394</v>
      </c>
      <c r="F3130" s="503">
        <v>1998</v>
      </c>
      <c r="G3130" s="139"/>
      <c r="H3130" s="152"/>
      <c r="I3130" s="505"/>
      <c r="J3130" s="139"/>
    </row>
    <row r="3131" spans="1:10" ht="13.5" customHeight="1" x14ac:dyDescent="0.2">
      <c r="A3131" s="504">
        <v>3358</v>
      </c>
      <c r="B3131" s="139" t="s">
        <v>2914</v>
      </c>
      <c r="C3131" s="501" t="s">
        <v>4205</v>
      </c>
      <c r="D3131" s="502" t="s">
        <v>20</v>
      </c>
      <c r="E3131" s="256" t="s">
        <v>76</v>
      </c>
      <c r="F3131" s="503">
        <v>1998</v>
      </c>
      <c r="G3131" s="139"/>
      <c r="H3131" s="152"/>
      <c r="I3131" s="505"/>
      <c r="J3131" s="139"/>
    </row>
    <row r="3132" spans="1:10" ht="13.5" customHeight="1" x14ac:dyDescent="0.2">
      <c r="A3132" s="504">
        <v>3359</v>
      </c>
      <c r="B3132" s="139" t="s">
        <v>2915</v>
      </c>
      <c r="C3132" s="501" t="s">
        <v>4205</v>
      </c>
      <c r="D3132" s="502" t="s">
        <v>20</v>
      </c>
      <c r="E3132" s="256" t="s">
        <v>76</v>
      </c>
      <c r="F3132" s="503">
        <v>1998</v>
      </c>
      <c r="G3132" s="139"/>
      <c r="H3132" s="152"/>
      <c r="I3132" s="505"/>
      <c r="J3132" s="139"/>
    </row>
    <row r="3133" spans="1:10" ht="13.5" customHeight="1" x14ac:dyDescent="0.2">
      <c r="A3133" s="504">
        <v>3360</v>
      </c>
      <c r="B3133" s="139" t="s">
        <v>2916</v>
      </c>
      <c r="C3133" s="501" t="s">
        <v>4205</v>
      </c>
      <c r="D3133" s="502" t="s">
        <v>20</v>
      </c>
      <c r="E3133" s="256" t="s">
        <v>76</v>
      </c>
      <c r="F3133" s="503">
        <v>1994</v>
      </c>
      <c r="G3133" s="139"/>
      <c r="H3133" s="152"/>
      <c r="I3133" s="505"/>
      <c r="J3133" s="139"/>
    </row>
    <row r="3134" spans="1:10" ht="13.5" customHeight="1" x14ac:dyDescent="0.2">
      <c r="A3134" s="504">
        <v>3361</v>
      </c>
      <c r="B3134" s="139" t="s">
        <v>2917</v>
      </c>
      <c r="C3134" s="501" t="s">
        <v>4205</v>
      </c>
      <c r="D3134" s="502" t="s">
        <v>20</v>
      </c>
      <c r="E3134" s="256" t="s">
        <v>76</v>
      </c>
      <c r="F3134" s="503">
        <v>1980</v>
      </c>
      <c r="G3134" s="139"/>
      <c r="H3134" s="152"/>
      <c r="I3134" s="505"/>
      <c r="J3134" s="139"/>
    </row>
    <row r="3135" spans="1:10" ht="13.5" customHeight="1" x14ac:dyDescent="0.2">
      <c r="A3135" s="504">
        <v>3362</v>
      </c>
      <c r="B3135" s="139" t="s">
        <v>2918</v>
      </c>
      <c r="C3135" s="139" t="s">
        <v>198</v>
      </c>
      <c r="D3135" s="502" t="s">
        <v>20</v>
      </c>
      <c r="E3135" s="256" t="s">
        <v>76</v>
      </c>
      <c r="F3135" s="503">
        <v>1989</v>
      </c>
      <c r="G3135" s="139"/>
      <c r="H3135" s="152"/>
      <c r="I3135" s="505"/>
      <c r="J3135" s="139"/>
    </row>
    <row r="3136" spans="1:10" ht="13.5" customHeight="1" x14ac:dyDescent="0.2">
      <c r="A3136" s="504">
        <v>3363</v>
      </c>
      <c r="B3136" s="139" t="s">
        <v>2919</v>
      </c>
      <c r="C3136" s="501" t="s">
        <v>4205</v>
      </c>
      <c r="D3136" s="502" t="s">
        <v>20</v>
      </c>
      <c r="E3136" s="256" t="s">
        <v>394</v>
      </c>
      <c r="F3136" s="503">
        <v>1992</v>
      </c>
      <c r="G3136" s="139"/>
      <c r="H3136" s="152"/>
      <c r="I3136" s="505"/>
      <c r="J3136" s="139"/>
    </row>
    <row r="3137" spans="1:10" ht="13.5" customHeight="1" x14ac:dyDescent="0.2">
      <c r="A3137" s="504">
        <v>3364</v>
      </c>
      <c r="B3137" s="139" t="s">
        <v>2920</v>
      </c>
      <c r="C3137" s="501" t="s">
        <v>4205</v>
      </c>
      <c r="D3137" s="502" t="s">
        <v>20</v>
      </c>
      <c r="E3137" s="256" t="s">
        <v>76</v>
      </c>
      <c r="F3137" s="503">
        <v>1980</v>
      </c>
      <c r="G3137" s="139"/>
      <c r="H3137" s="152"/>
      <c r="I3137" s="505"/>
      <c r="J3137" s="139"/>
    </row>
    <row r="3138" spans="1:10" ht="13.5" customHeight="1" x14ac:dyDescent="0.2">
      <c r="A3138" s="504">
        <v>3365</v>
      </c>
      <c r="B3138" s="139" t="s">
        <v>2921</v>
      </c>
      <c r="C3138" s="501" t="s">
        <v>4205</v>
      </c>
      <c r="D3138" s="502" t="s">
        <v>20</v>
      </c>
      <c r="E3138" s="256" t="s">
        <v>394</v>
      </c>
      <c r="F3138" s="503">
        <v>1980</v>
      </c>
      <c r="G3138" s="139"/>
      <c r="H3138" s="152"/>
      <c r="I3138" s="505"/>
      <c r="J3138" s="139"/>
    </row>
    <row r="3139" spans="1:10" ht="13.5" customHeight="1" x14ac:dyDescent="0.2">
      <c r="A3139" s="504">
        <v>3366</v>
      </c>
      <c r="B3139" s="139" t="s">
        <v>2922</v>
      </c>
      <c r="C3139" s="501" t="s">
        <v>4205</v>
      </c>
      <c r="D3139" s="502" t="s">
        <v>20</v>
      </c>
      <c r="E3139" s="256" t="s">
        <v>23</v>
      </c>
      <c r="F3139" s="503">
        <v>1971</v>
      </c>
      <c r="G3139" s="139"/>
      <c r="H3139" s="152"/>
      <c r="I3139" s="505"/>
      <c r="J3139" s="139"/>
    </row>
    <row r="3140" spans="1:10" ht="13.5" customHeight="1" x14ac:dyDescent="0.2">
      <c r="A3140" s="504">
        <v>3367</v>
      </c>
      <c r="B3140" s="139" t="s">
        <v>2923</v>
      </c>
      <c r="C3140" s="501" t="s">
        <v>4205</v>
      </c>
      <c r="D3140" s="502" t="s">
        <v>20</v>
      </c>
      <c r="E3140" s="256" t="s">
        <v>76</v>
      </c>
      <c r="F3140" s="503">
        <v>1981</v>
      </c>
      <c r="G3140" s="139"/>
      <c r="H3140" s="152"/>
      <c r="I3140" s="505"/>
      <c r="J3140" s="139"/>
    </row>
    <row r="3141" spans="1:10" ht="13.5" customHeight="1" x14ac:dyDescent="0.2">
      <c r="A3141" s="504">
        <v>3368</v>
      </c>
      <c r="B3141" s="139" t="s">
        <v>2924</v>
      </c>
      <c r="C3141" s="501" t="s">
        <v>4205</v>
      </c>
      <c r="D3141" s="502" t="s">
        <v>20</v>
      </c>
      <c r="E3141" s="256" t="s">
        <v>76</v>
      </c>
      <c r="F3141" s="503">
        <v>1982</v>
      </c>
      <c r="G3141" s="139"/>
      <c r="H3141" s="152"/>
      <c r="I3141" s="505"/>
      <c r="J3141" s="139"/>
    </row>
    <row r="3142" spans="1:10" ht="13.5" customHeight="1" x14ac:dyDescent="0.2">
      <c r="A3142" s="504">
        <v>3369</v>
      </c>
      <c r="B3142" s="139" t="s">
        <v>2925</v>
      </c>
      <c r="C3142" s="501" t="s">
        <v>4205</v>
      </c>
      <c r="D3142" s="502" t="s">
        <v>20</v>
      </c>
      <c r="E3142" s="256" t="s">
        <v>76</v>
      </c>
      <c r="F3142" s="503">
        <v>1980</v>
      </c>
      <c r="G3142" s="139"/>
      <c r="H3142" s="152"/>
      <c r="I3142" s="505"/>
      <c r="J3142" s="139"/>
    </row>
    <row r="3143" spans="1:10" ht="13.5" customHeight="1" x14ac:dyDescent="0.2">
      <c r="A3143" s="504">
        <v>3370</v>
      </c>
      <c r="B3143" s="139" t="s">
        <v>2926</v>
      </c>
      <c r="C3143" s="501" t="s">
        <v>4205</v>
      </c>
      <c r="D3143" s="502" t="s">
        <v>20</v>
      </c>
      <c r="E3143" s="256" t="s">
        <v>4234</v>
      </c>
      <c r="F3143" s="503">
        <v>1961</v>
      </c>
      <c r="G3143" s="139"/>
      <c r="H3143" s="152"/>
      <c r="I3143" s="505"/>
      <c r="J3143" s="139"/>
    </row>
    <row r="3144" spans="1:10" ht="13.5" customHeight="1" x14ac:dyDescent="0.2">
      <c r="A3144" s="504">
        <v>3371</v>
      </c>
      <c r="B3144" s="139" t="s">
        <v>2927</v>
      </c>
      <c r="C3144" s="501" t="s">
        <v>4205</v>
      </c>
      <c r="D3144" s="502" t="s">
        <v>20</v>
      </c>
      <c r="E3144" s="256" t="s">
        <v>394</v>
      </c>
      <c r="F3144" s="503">
        <v>1982</v>
      </c>
      <c r="G3144" s="139"/>
      <c r="H3144" s="152"/>
      <c r="I3144" s="505"/>
      <c r="J3144" s="139"/>
    </row>
    <row r="3145" spans="1:10" ht="13.5" customHeight="1" x14ac:dyDescent="0.2">
      <c r="A3145" s="504">
        <v>3372</v>
      </c>
      <c r="B3145" s="139" t="s">
        <v>2928</v>
      </c>
      <c r="C3145" s="501" t="s">
        <v>4205</v>
      </c>
      <c r="D3145" s="502" t="s">
        <v>20</v>
      </c>
      <c r="E3145" s="256" t="s">
        <v>33</v>
      </c>
      <c r="F3145" s="503">
        <v>1974</v>
      </c>
      <c r="G3145" s="139"/>
      <c r="H3145" s="152"/>
      <c r="I3145" s="505"/>
      <c r="J3145" s="139"/>
    </row>
    <row r="3146" spans="1:10" ht="13.5" customHeight="1" x14ac:dyDescent="0.2">
      <c r="A3146" s="504">
        <v>3373</v>
      </c>
      <c r="B3146" s="139" t="s">
        <v>2929</v>
      </c>
      <c r="C3146" s="501" t="s">
        <v>4205</v>
      </c>
      <c r="D3146" s="502" t="s">
        <v>20</v>
      </c>
      <c r="E3146" s="256" t="s">
        <v>21</v>
      </c>
      <c r="F3146" s="503">
        <v>1955</v>
      </c>
      <c r="G3146" s="139"/>
      <c r="H3146" s="152"/>
      <c r="I3146" s="505"/>
      <c r="J3146" s="139"/>
    </row>
    <row r="3147" spans="1:10" ht="13.5" customHeight="1" x14ac:dyDescent="0.2">
      <c r="A3147" s="504">
        <v>3374</v>
      </c>
      <c r="B3147" s="139" t="s">
        <v>2930</v>
      </c>
      <c r="C3147" s="501" t="s">
        <v>4205</v>
      </c>
      <c r="D3147" s="502" t="s">
        <v>20</v>
      </c>
      <c r="E3147" s="256" t="s">
        <v>23</v>
      </c>
      <c r="F3147" s="503">
        <v>1970</v>
      </c>
      <c r="G3147" s="139"/>
      <c r="H3147" s="152"/>
      <c r="I3147" s="505"/>
      <c r="J3147" s="139"/>
    </row>
    <row r="3148" spans="1:10" ht="13.5" customHeight="1" x14ac:dyDescent="0.2">
      <c r="A3148" s="504">
        <v>3375</v>
      </c>
      <c r="B3148" s="139" t="s">
        <v>2931</v>
      </c>
      <c r="C3148" s="139" t="s">
        <v>3595</v>
      </c>
      <c r="D3148" s="502" t="s">
        <v>20</v>
      </c>
      <c r="E3148" s="256" t="s">
        <v>4234</v>
      </c>
      <c r="F3148" s="503">
        <v>1958</v>
      </c>
      <c r="G3148" s="139"/>
      <c r="H3148" s="152"/>
      <c r="I3148" s="505">
        <v>1</v>
      </c>
      <c r="J3148" s="139"/>
    </row>
    <row r="3149" spans="1:10" ht="13.5" customHeight="1" x14ac:dyDescent="0.2">
      <c r="A3149" s="504">
        <v>3376</v>
      </c>
      <c r="B3149" s="139" t="s">
        <v>2932</v>
      </c>
      <c r="C3149" s="501" t="s">
        <v>4205</v>
      </c>
      <c r="D3149" s="502" t="s">
        <v>20</v>
      </c>
      <c r="E3149" s="256" t="s">
        <v>76</v>
      </c>
      <c r="F3149" s="503">
        <v>1994</v>
      </c>
      <c r="G3149" s="139"/>
      <c r="H3149" s="152"/>
      <c r="I3149" s="505"/>
      <c r="J3149" s="139"/>
    </row>
    <row r="3150" spans="1:10" ht="13.5" customHeight="1" x14ac:dyDescent="0.2">
      <c r="A3150" s="504">
        <v>3377</v>
      </c>
      <c r="B3150" s="139" t="s">
        <v>2933</v>
      </c>
      <c r="C3150" s="501" t="s">
        <v>4205</v>
      </c>
      <c r="D3150" s="502" t="s">
        <v>20</v>
      </c>
      <c r="E3150" s="256" t="s">
        <v>23</v>
      </c>
      <c r="F3150" s="503">
        <v>1963</v>
      </c>
      <c r="G3150" s="139"/>
      <c r="H3150" s="152"/>
      <c r="I3150" s="505"/>
      <c r="J3150" s="139"/>
    </row>
    <row r="3151" spans="1:10" ht="13.5" customHeight="1" x14ac:dyDescent="0.2">
      <c r="A3151" s="504">
        <v>3378</v>
      </c>
      <c r="B3151" s="139" t="s">
        <v>2933</v>
      </c>
      <c r="C3151" s="139" t="s">
        <v>166</v>
      </c>
      <c r="D3151" s="502" t="s">
        <v>20</v>
      </c>
      <c r="E3151" s="256" t="s">
        <v>76</v>
      </c>
      <c r="F3151" s="503">
        <v>1993</v>
      </c>
      <c r="G3151" s="139"/>
      <c r="H3151" s="152"/>
      <c r="I3151" s="505">
        <v>1</v>
      </c>
      <c r="J3151" s="139"/>
    </row>
    <row r="3152" spans="1:10" ht="13.5" customHeight="1" x14ac:dyDescent="0.2">
      <c r="A3152" s="504">
        <v>3379</v>
      </c>
      <c r="B3152" s="139" t="s">
        <v>2934</v>
      </c>
      <c r="C3152" s="501" t="s">
        <v>4205</v>
      </c>
      <c r="D3152" s="502" t="s">
        <v>20</v>
      </c>
      <c r="E3152" s="256" t="s">
        <v>394</v>
      </c>
      <c r="F3152" s="503">
        <v>1982</v>
      </c>
      <c r="G3152" s="139"/>
      <c r="H3152" s="152"/>
      <c r="I3152" s="505"/>
      <c r="J3152" s="139"/>
    </row>
    <row r="3153" spans="1:10" ht="13.5" customHeight="1" x14ac:dyDescent="0.2">
      <c r="A3153" s="504">
        <v>3380</v>
      </c>
      <c r="B3153" s="139" t="s">
        <v>2935</v>
      </c>
      <c r="C3153" s="501" t="s">
        <v>4205</v>
      </c>
      <c r="D3153" s="502" t="s">
        <v>20</v>
      </c>
      <c r="E3153" s="256" t="s">
        <v>394</v>
      </c>
      <c r="F3153" s="503">
        <v>1997</v>
      </c>
      <c r="G3153" s="139"/>
      <c r="H3153" s="152"/>
      <c r="I3153" s="505"/>
      <c r="J3153" s="139"/>
    </row>
    <row r="3154" spans="1:10" ht="13.5" customHeight="1" x14ac:dyDescent="0.2">
      <c r="A3154" s="504">
        <v>3381</v>
      </c>
      <c r="B3154" s="139" t="s">
        <v>2936</v>
      </c>
      <c r="C3154" s="501" t="s">
        <v>4205</v>
      </c>
      <c r="D3154" s="502" t="s">
        <v>20</v>
      </c>
      <c r="E3154" s="256" t="s">
        <v>76</v>
      </c>
      <c r="F3154" s="503">
        <v>1996</v>
      </c>
      <c r="G3154" s="139"/>
      <c r="H3154" s="152"/>
      <c r="I3154" s="505"/>
      <c r="J3154" s="139"/>
    </row>
    <row r="3155" spans="1:10" ht="13.5" customHeight="1" x14ac:dyDescent="0.2">
      <c r="A3155" s="504">
        <v>3382</v>
      </c>
      <c r="B3155" s="139" t="s">
        <v>2937</v>
      </c>
      <c r="C3155" s="501" t="s">
        <v>4205</v>
      </c>
      <c r="D3155" s="502" t="s">
        <v>20</v>
      </c>
      <c r="E3155" s="256" t="s">
        <v>76</v>
      </c>
      <c r="F3155" s="503">
        <v>1997</v>
      </c>
      <c r="G3155" s="139"/>
      <c r="H3155" s="152"/>
      <c r="I3155" s="505"/>
      <c r="J3155" s="139"/>
    </row>
    <row r="3156" spans="1:10" ht="13.5" customHeight="1" x14ac:dyDescent="0.2">
      <c r="A3156" s="504">
        <v>3383</v>
      </c>
      <c r="B3156" s="139" t="s">
        <v>2938</v>
      </c>
      <c r="C3156" s="501" t="s">
        <v>4205</v>
      </c>
      <c r="D3156" s="502" t="s">
        <v>20</v>
      </c>
      <c r="E3156" s="256" t="s">
        <v>76</v>
      </c>
      <c r="F3156" s="503">
        <v>1994</v>
      </c>
      <c r="G3156" s="139"/>
      <c r="H3156" s="152"/>
      <c r="I3156" s="505"/>
      <c r="J3156" s="139"/>
    </row>
    <row r="3157" spans="1:10" ht="13.5" customHeight="1" x14ac:dyDescent="0.2">
      <c r="A3157" s="504">
        <v>3384</v>
      </c>
      <c r="B3157" s="139" t="s">
        <v>2939</v>
      </c>
      <c r="C3157" s="501" t="s">
        <v>4205</v>
      </c>
      <c r="D3157" s="502" t="s">
        <v>20</v>
      </c>
      <c r="E3157" s="256" t="s">
        <v>23</v>
      </c>
      <c r="F3157" s="503">
        <v>1971</v>
      </c>
      <c r="G3157" s="139"/>
      <c r="H3157" s="152"/>
      <c r="I3157" s="505"/>
      <c r="J3157" s="139"/>
    </row>
    <row r="3158" spans="1:10" ht="13.5" customHeight="1" x14ac:dyDescent="0.2">
      <c r="A3158" s="504">
        <v>3385</v>
      </c>
      <c r="B3158" s="139" t="s">
        <v>2940</v>
      </c>
      <c r="C3158" s="501" t="s">
        <v>4205</v>
      </c>
      <c r="D3158" s="502" t="s">
        <v>20</v>
      </c>
      <c r="E3158" s="256" t="s">
        <v>76</v>
      </c>
      <c r="F3158" s="503">
        <v>1997</v>
      </c>
      <c r="G3158" s="139"/>
      <c r="H3158" s="152"/>
      <c r="I3158" s="505"/>
      <c r="J3158" s="139"/>
    </row>
    <row r="3159" spans="1:10" ht="13.5" customHeight="1" x14ac:dyDescent="0.2">
      <c r="A3159" s="504">
        <v>3386</v>
      </c>
      <c r="B3159" s="139" t="s">
        <v>2941</v>
      </c>
      <c r="C3159" s="501" t="s">
        <v>4205</v>
      </c>
      <c r="D3159" s="502" t="s">
        <v>20</v>
      </c>
      <c r="E3159" s="256" t="s">
        <v>76</v>
      </c>
      <c r="F3159" s="503">
        <v>1996</v>
      </c>
      <c r="G3159" s="139"/>
      <c r="H3159" s="152"/>
      <c r="I3159" s="505"/>
      <c r="J3159" s="139"/>
    </row>
    <row r="3160" spans="1:10" ht="13.5" customHeight="1" x14ac:dyDescent="0.2">
      <c r="A3160" s="504">
        <v>3387</v>
      </c>
      <c r="B3160" s="139" t="s">
        <v>2942</v>
      </c>
      <c r="C3160" s="501" t="s">
        <v>4205</v>
      </c>
      <c r="D3160" s="502" t="s">
        <v>20</v>
      </c>
      <c r="E3160" s="256" t="s">
        <v>76</v>
      </c>
      <c r="F3160" s="503">
        <v>1991</v>
      </c>
      <c r="G3160" s="139"/>
      <c r="H3160" s="152"/>
      <c r="I3160" s="505"/>
      <c r="J3160" s="139"/>
    </row>
    <row r="3161" spans="1:10" ht="13.5" customHeight="1" x14ac:dyDescent="0.2">
      <c r="A3161" s="504">
        <v>3388</v>
      </c>
      <c r="B3161" s="139" t="s">
        <v>3798</v>
      </c>
      <c r="C3161" s="139" t="s">
        <v>3619</v>
      </c>
      <c r="D3161" s="502">
        <v>1</v>
      </c>
      <c r="E3161" s="256" t="s">
        <v>76</v>
      </c>
      <c r="F3161" s="503">
        <v>1994</v>
      </c>
      <c r="G3161" s="139" t="s">
        <v>419</v>
      </c>
      <c r="H3161" s="498">
        <v>44408</v>
      </c>
      <c r="I3161" s="505">
        <v>1</v>
      </c>
      <c r="J3161" s="139"/>
    </row>
    <row r="3162" spans="1:10" ht="13.5" customHeight="1" x14ac:dyDescent="0.2">
      <c r="A3162" s="504">
        <v>3389</v>
      </c>
      <c r="B3162" s="139" t="s">
        <v>2943</v>
      </c>
      <c r="C3162" s="139" t="s">
        <v>413</v>
      </c>
      <c r="D3162" s="502" t="s">
        <v>20</v>
      </c>
      <c r="E3162" s="256" t="s">
        <v>394</v>
      </c>
      <c r="F3162" s="503">
        <v>1982</v>
      </c>
      <c r="G3162" s="139"/>
      <c r="H3162" s="152"/>
      <c r="I3162" s="505">
        <v>1</v>
      </c>
      <c r="J3162" s="139"/>
    </row>
    <row r="3163" spans="1:10" ht="13.5" customHeight="1" x14ac:dyDescent="0.2">
      <c r="A3163" s="504">
        <v>3390</v>
      </c>
      <c r="B3163" s="152" t="s">
        <v>2944</v>
      </c>
      <c r="C3163" s="139" t="s">
        <v>413</v>
      </c>
      <c r="D3163" s="502" t="s">
        <v>20</v>
      </c>
      <c r="E3163" s="256" t="s">
        <v>76</v>
      </c>
      <c r="F3163" s="503">
        <v>1979</v>
      </c>
      <c r="G3163" s="152"/>
      <c r="H3163" s="152"/>
      <c r="I3163" s="505">
        <v>1</v>
      </c>
      <c r="J3163" s="139"/>
    </row>
    <row r="3164" spans="1:10" ht="13.5" customHeight="1" x14ac:dyDescent="0.2">
      <c r="A3164" s="504">
        <v>3391</v>
      </c>
      <c r="B3164" s="139" t="s">
        <v>2945</v>
      </c>
      <c r="C3164" s="501" t="s">
        <v>4205</v>
      </c>
      <c r="D3164" s="502" t="s">
        <v>20</v>
      </c>
      <c r="E3164" s="256" t="s">
        <v>394</v>
      </c>
      <c r="F3164" s="503">
        <v>1989</v>
      </c>
      <c r="G3164" s="139"/>
      <c r="H3164" s="152"/>
      <c r="I3164" s="505"/>
      <c r="J3164" s="139"/>
    </row>
    <row r="3165" spans="1:10" ht="13.5" customHeight="1" x14ac:dyDescent="0.2">
      <c r="A3165" s="504">
        <v>3392</v>
      </c>
      <c r="B3165" s="152" t="s">
        <v>2946</v>
      </c>
      <c r="C3165" s="501" t="s">
        <v>4205</v>
      </c>
      <c r="D3165" s="502" t="s">
        <v>20</v>
      </c>
      <c r="E3165" s="256" t="s">
        <v>76</v>
      </c>
      <c r="F3165" s="503">
        <v>1992</v>
      </c>
      <c r="G3165" s="152"/>
      <c r="H3165" s="152"/>
      <c r="I3165" s="505"/>
      <c r="J3165" s="139"/>
    </row>
    <row r="3166" spans="1:10" ht="13.5" customHeight="1" x14ac:dyDescent="0.2">
      <c r="A3166" s="504">
        <v>3393</v>
      </c>
      <c r="B3166" s="152" t="s">
        <v>2947</v>
      </c>
      <c r="C3166" s="501" t="s">
        <v>4205</v>
      </c>
      <c r="D3166" s="502" t="s">
        <v>20</v>
      </c>
      <c r="E3166" s="256" t="s">
        <v>394</v>
      </c>
      <c r="F3166" s="503">
        <v>1990</v>
      </c>
      <c r="G3166" s="152"/>
      <c r="H3166" s="152"/>
      <c r="I3166" s="505"/>
      <c r="J3166" s="139"/>
    </row>
    <row r="3167" spans="1:10" ht="13.5" customHeight="1" x14ac:dyDescent="0.2">
      <c r="A3167" s="504">
        <v>3394</v>
      </c>
      <c r="B3167" s="152" t="s">
        <v>2948</v>
      </c>
      <c r="C3167" s="501" t="s">
        <v>4205</v>
      </c>
      <c r="D3167" s="502" t="s">
        <v>20</v>
      </c>
      <c r="E3167" s="256" t="s">
        <v>76</v>
      </c>
      <c r="F3167" s="503">
        <v>1989</v>
      </c>
      <c r="G3167" s="152"/>
      <c r="H3167" s="152"/>
      <c r="I3167" s="505"/>
      <c r="J3167" s="139"/>
    </row>
    <row r="3168" spans="1:10" ht="13.5" customHeight="1" x14ac:dyDescent="0.2">
      <c r="A3168" s="504">
        <v>3395</v>
      </c>
      <c r="B3168" s="152" t="s">
        <v>2949</v>
      </c>
      <c r="C3168" s="501" t="s">
        <v>4205</v>
      </c>
      <c r="D3168" s="502" t="s">
        <v>20</v>
      </c>
      <c r="E3168" s="256" t="s">
        <v>76</v>
      </c>
      <c r="F3168" s="503">
        <v>1992</v>
      </c>
      <c r="G3168" s="152"/>
      <c r="H3168" s="152"/>
      <c r="I3168" s="505"/>
      <c r="J3168" s="139"/>
    </row>
    <row r="3169" spans="1:10" ht="13.5" customHeight="1" x14ac:dyDescent="0.2">
      <c r="A3169" s="504">
        <v>3396</v>
      </c>
      <c r="B3169" s="139" t="s">
        <v>2950</v>
      </c>
      <c r="C3169" s="139" t="s">
        <v>3443</v>
      </c>
      <c r="D3169" s="502">
        <v>2</v>
      </c>
      <c r="E3169" s="256" t="s">
        <v>23</v>
      </c>
      <c r="F3169" s="503">
        <v>1975</v>
      </c>
      <c r="G3169" s="139"/>
      <c r="H3169" s="498"/>
      <c r="I3169" s="505">
        <v>1</v>
      </c>
      <c r="J3169" s="139"/>
    </row>
    <row r="3170" spans="1:10" ht="13.5" customHeight="1" x14ac:dyDescent="0.2">
      <c r="A3170" s="504">
        <v>3397</v>
      </c>
      <c r="B3170" s="152" t="s">
        <v>2951</v>
      </c>
      <c r="C3170" s="501" t="s">
        <v>4205</v>
      </c>
      <c r="D3170" s="502" t="s">
        <v>20</v>
      </c>
      <c r="E3170" s="256" t="s">
        <v>76</v>
      </c>
      <c r="F3170" s="503">
        <v>1997</v>
      </c>
      <c r="G3170" s="152"/>
      <c r="H3170" s="152"/>
      <c r="I3170" s="505"/>
      <c r="J3170" s="139"/>
    </row>
    <row r="3171" spans="1:10" ht="13.5" customHeight="1" x14ac:dyDescent="0.2">
      <c r="A3171" s="504">
        <v>3398</v>
      </c>
      <c r="B3171" s="139" t="s">
        <v>3597</v>
      </c>
      <c r="C3171" s="139" t="s">
        <v>284</v>
      </c>
      <c r="D3171" s="502">
        <v>2</v>
      </c>
      <c r="E3171" s="256" t="s">
        <v>394</v>
      </c>
      <c r="F3171" s="503">
        <v>1979</v>
      </c>
      <c r="G3171" s="139"/>
      <c r="H3171" s="152"/>
      <c r="I3171" s="505">
        <v>1</v>
      </c>
      <c r="J3171" s="139"/>
    </row>
    <row r="3172" spans="1:10" ht="13.5" customHeight="1" x14ac:dyDescent="0.2">
      <c r="A3172" s="504">
        <v>3399</v>
      </c>
      <c r="B3172" s="139" t="s">
        <v>2952</v>
      </c>
      <c r="C3172" s="501" t="s">
        <v>4205</v>
      </c>
      <c r="D3172" s="502" t="s">
        <v>20</v>
      </c>
      <c r="E3172" s="256" t="s">
        <v>76</v>
      </c>
      <c r="F3172" s="503">
        <v>1992</v>
      </c>
      <c r="G3172" s="139"/>
      <c r="H3172" s="152"/>
      <c r="I3172" s="505"/>
      <c r="J3172" s="139"/>
    </row>
    <row r="3173" spans="1:10" ht="13.5" customHeight="1" x14ac:dyDescent="0.2">
      <c r="A3173" s="504">
        <v>3400</v>
      </c>
      <c r="B3173" s="152" t="s">
        <v>3799</v>
      </c>
      <c r="C3173" s="152" t="s">
        <v>3619</v>
      </c>
      <c r="D3173" s="502">
        <v>4</v>
      </c>
      <c r="E3173" s="256" t="s">
        <v>23</v>
      </c>
      <c r="F3173" s="503">
        <v>1963</v>
      </c>
      <c r="G3173" s="152"/>
      <c r="H3173" s="152"/>
      <c r="I3173" s="505">
        <v>1</v>
      </c>
      <c r="J3173" s="139"/>
    </row>
    <row r="3174" spans="1:10" ht="13.5" customHeight="1" x14ac:dyDescent="0.2">
      <c r="A3174" s="504">
        <v>3401</v>
      </c>
      <c r="B3174" s="152" t="s">
        <v>3633</v>
      </c>
      <c r="C3174" s="501" t="s">
        <v>4205</v>
      </c>
      <c r="D3174" s="502" t="s">
        <v>20</v>
      </c>
      <c r="E3174" s="256" t="s">
        <v>76</v>
      </c>
      <c r="F3174" s="503">
        <v>1996</v>
      </c>
      <c r="G3174" s="152"/>
      <c r="H3174" s="152"/>
      <c r="I3174" s="505"/>
      <c r="J3174" s="139"/>
    </row>
    <row r="3175" spans="1:10" ht="13.5" customHeight="1" x14ac:dyDescent="0.2">
      <c r="A3175" s="504">
        <v>3402</v>
      </c>
      <c r="B3175" s="152" t="s">
        <v>2953</v>
      </c>
      <c r="C3175" s="501" t="s">
        <v>4205</v>
      </c>
      <c r="D3175" s="502" t="s">
        <v>20</v>
      </c>
      <c r="E3175" s="256" t="s">
        <v>76</v>
      </c>
      <c r="F3175" s="503">
        <v>1978</v>
      </c>
      <c r="G3175" s="152"/>
      <c r="H3175" s="152"/>
      <c r="I3175" s="505"/>
      <c r="J3175" s="139"/>
    </row>
    <row r="3176" spans="1:10" ht="13.5" customHeight="1" x14ac:dyDescent="0.2">
      <c r="A3176" s="504">
        <v>3403</v>
      </c>
      <c r="B3176" s="139" t="s">
        <v>2954</v>
      </c>
      <c r="C3176" s="139" t="s">
        <v>911</v>
      </c>
      <c r="D3176" s="502" t="s">
        <v>20</v>
      </c>
      <c r="E3176" s="256" t="s">
        <v>76</v>
      </c>
      <c r="F3176" s="503">
        <v>1994</v>
      </c>
      <c r="G3176" s="139"/>
      <c r="H3176" s="152"/>
      <c r="I3176" s="505">
        <v>1</v>
      </c>
      <c r="J3176" s="139"/>
    </row>
    <row r="3177" spans="1:10" ht="13.5" customHeight="1" x14ac:dyDescent="0.2">
      <c r="A3177" s="504">
        <v>3404</v>
      </c>
      <c r="B3177" s="139" t="s">
        <v>2955</v>
      </c>
      <c r="C3177" s="139" t="s">
        <v>4082</v>
      </c>
      <c r="D3177" s="502" t="s">
        <v>20</v>
      </c>
      <c r="E3177" s="256" t="s">
        <v>4234</v>
      </c>
      <c r="F3177" s="503">
        <v>1959</v>
      </c>
      <c r="G3177" s="139"/>
      <c r="H3177" s="152"/>
      <c r="I3177" s="505"/>
      <c r="J3177" s="139"/>
    </row>
    <row r="3178" spans="1:10" ht="13.5" customHeight="1" x14ac:dyDescent="0.2">
      <c r="A3178" s="504">
        <v>3405</v>
      </c>
      <c r="B3178" s="139" t="s">
        <v>2956</v>
      </c>
      <c r="C3178" s="501" t="s">
        <v>4205</v>
      </c>
      <c r="D3178" s="502" t="s">
        <v>20</v>
      </c>
      <c r="E3178" s="256" t="s">
        <v>394</v>
      </c>
      <c r="F3178" s="503">
        <v>1977</v>
      </c>
      <c r="G3178" s="139"/>
      <c r="H3178" s="152"/>
      <c r="I3178" s="505"/>
      <c r="J3178" s="139"/>
    </row>
    <row r="3179" spans="1:10" ht="13.5" customHeight="1" x14ac:dyDescent="0.2">
      <c r="A3179" s="504">
        <v>3406</v>
      </c>
      <c r="B3179" s="139" t="s">
        <v>2957</v>
      </c>
      <c r="C3179" s="501" t="s">
        <v>4205</v>
      </c>
      <c r="D3179" s="502" t="s">
        <v>20</v>
      </c>
      <c r="E3179" s="256" t="s">
        <v>76</v>
      </c>
      <c r="F3179" s="503">
        <v>1997</v>
      </c>
      <c r="G3179" s="139"/>
      <c r="H3179" s="152"/>
      <c r="I3179" s="505"/>
      <c r="J3179" s="139"/>
    </row>
    <row r="3180" spans="1:10" ht="13.5" customHeight="1" x14ac:dyDescent="0.2">
      <c r="A3180" s="504">
        <v>3407</v>
      </c>
      <c r="B3180" s="139" t="s">
        <v>2958</v>
      </c>
      <c r="C3180" s="501" t="s">
        <v>4205</v>
      </c>
      <c r="D3180" s="502" t="s">
        <v>20</v>
      </c>
      <c r="E3180" s="256" t="s">
        <v>76</v>
      </c>
      <c r="F3180" s="503">
        <v>1996</v>
      </c>
      <c r="G3180" s="139"/>
      <c r="H3180" s="152"/>
      <c r="I3180" s="505"/>
      <c r="J3180" s="139"/>
    </row>
    <row r="3181" spans="1:10" ht="13.5" customHeight="1" x14ac:dyDescent="0.2">
      <c r="A3181" s="504">
        <v>3408</v>
      </c>
      <c r="B3181" s="139" t="s">
        <v>2959</v>
      </c>
      <c r="C3181" s="139" t="s">
        <v>357</v>
      </c>
      <c r="D3181" s="502" t="s">
        <v>20</v>
      </c>
      <c r="E3181" s="256" t="s">
        <v>76</v>
      </c>
      <c r="F3181" s="503">
        <v>1996</v>
      </c>
      <c r="G3181" s="139"/>
      <c r="H3181" s="152"/>
      <c r="I3181" s="505"/>
      <c r="J3181" s="139"/>
    </row>
    <row r="3182" spans="1:10" ht="13.5" customHeight="1" x14ac:dyDescent="0.2">
      <c r="A3182" s="504">
        <v>3409</v>
      </c>
      <c r="B3182" s="139" t="s">
        <v>2960</v>
      </c>
      <c r="C3182" s="501" t="s">
        <v>4205</v>
      </c>
      <c r="D3182" s="502" t="s">
        <v>20</v>
      </c>
      <c r="E3182" s="256" t="s">
        <v>76</v>
      </c>
      <c r="F3182" s="503">
        <v>1996</v>
      </c>
      <c r="G3182" s="139"/>
      <c r="H3182" s="152"/>
      <c r="I3182" s="505"/>
      <c r="J3182" s="139"/>
    </row>
    <row r="3183" spans="1:10" ht="13.5" customHeight="1" x14ac:dyDescent="0.2">
      <c r="A3183" s="504">
        <v>3410</v>
      </c>
      <c r="B3183" s="139" t="s">
        <v>2961</v>
      </c>
      <c r="C3183" s="501" t="s">
        <v>4205</v>
      </c>
      <c r="D3183" s="502" t="s">
        <v>20</v>
      </c>
      <c r="E3183" s="256" t="s">
        <v>394</v>
      </c>
      <c r="F3183" s="503">
        <v>1993</v>
      </c>
      <c r="G3183" s="139"/>
      <c r="H3183" s="152"/>
      <c r="I3183" s="505"/>
      <c r="J3183" s="139"/>
    </row>
    <row r="3184" spans="1:10" ht="13.5" customHeight="1" x14ac:dyDescent="0.2">
      <c r="A3184" s="504">
        <v>3411</v>
      </c>
      <c r="B3184" s="152" t="s">
        <v>2962</v>
      </c>
      <c r="C3184" s="501" t="s">
        <v>4205</v>
      </c>
      <c r="D3184" s="502" t="s">
        <v>20</v>
      </c>
      <c r="E3184" s="256" t="s">
        <v>394</v>
      </c>
      <c r="F3184" s="503">
        <v>1983</v>
      </c>
      <c r="G3184" s="152"/>
      <c r="H3184" s="152"/>
      <c r="I3184" s="505"/>
      <c r="J3184" s="139"/>
    </row>
    <row r="3185" spans="1:10" ht="13.5" customHeight="1" x14ac:dyDescent="0.2">
      <c r="A3185" s="504">
        <v>3412</v>
      </c>
      <c r="B3185" s="152" t="s">
        <v>2963</v>
      </c>
      <c r="C3185" s="501" t="s">
        <v>4205</v>
      </c>
      <c r="D3185" s="502" t="s">
        <v>20</v>
      </c>
      <c r="E3185" s="256" t="s">
        <v>76</v>
      </c>
      <c r="F3185" s="503">
        <v>1996</v>
      </c>
      <c r="G3185" s="152"/>
      <c r="H3185" s="152"/>
      <c r="I3185" s="505"/>
      <c r="J3185" s="139"/>
    </row>
    <row r="3186" spans="1:10" ht="13.5" customHeight="1" x14ac:dyDescent="0.2">
      <c r="A3186" s="504">
        <v>3413</v>
      </c>
      <c r="B3186" s="152" t="s">
        <v>4079</v>
      </c>
      <c r="C3186" s="152" t="s">
        <v>3619</v>
      </c>
      <c r="D3186" s="502" t="s">
        <v>20</v>
      </c>
      <c r="E3186" s="256" t="s">
        <v>394</v>
      </c>
      <c r="F3186" s="503">
        <v>1988</v>
      </c>
      <c r="G3186" s="152"/>
      <c r="H3186" s="152"/>
      <c r="I3186" s="505"/>
      <c r="J3186" s="139"/>
    </row>
    <row r="3187" spans="1:10" ht="13.5" customHeight="1" x14ac:dyDescent="0.2">
      <c r="A3187" s="504">
        <v>3414</v>
      </c>
      <c r="B3187" s="152" t="s">
        <v>2964</v>
      </c>
      <c r="C3187" s="152" t="s">
        <v>3619</v>
      </c>
      <c r="D3187" s="502" t="s">
        <v>20</v>
      </c>
      <c r="E3187" s="256" t="s">
        <v>76</v>
      </c>
      <c r="F3187" s="503">
        <v>1995</v>
      </c>
      <c r="G3187" s="152"/>
      <c r="H3187" s="152"/>
      <c r="I3187" s="505"/>
      <c r="J3187" s="139"/>
    </row>
    <row r="3188" spans="1:10" ht="13.5" customHeight="1" x14ac:dyDescent="0.2">
      <c r="A3188" s="504">
        <v>3415</v>
      </c>
      <c r="B3188" s="152" t="s">
        <v>2965</v>
      </c>
      <c r="C3188" s="501" t="s">
        <v>4205</v>
      </c>
      <c r="D3188" s="502" t="s">
        <v>20</v>
      </c>
      <c r="E3188" s="256" t="s">
        <v>76</v>
      </c>
      <c r="F3188" s="503">
        <v>1984</v>
      </c>
      <c r="G3188" s="152"/>
      <c r="H3188" s="152"/>
      <c r="I3188" s="505"/>
      <c r="J3188" s="139"/>
    </row>
    <row r="3189" spans="1:10" ht="13.5" customHeight="1" x14ac:dyDescent="0.2">
      <c r="A3189" s="504">
        <v>3416</v>
      </c>
      <c r="B3189" s="139" t="s">
        <v>2966</v>
      </c>
      <c r="C3189" s="501" t="s">
        <v>4205</v>
      </c>
      <c r="D3189" s="502" t="s">
        <v>20</v>
      </c>
      <c r="E3189" s="256" t="s">
        <v>76</v>
      </c>
      <c r="F3189" s="503">
        <v>1994</v>
      </c>
      <c r="G3189" s="139"/>
      <c r="H3189" s="152"/>
      <c r="I3189" s="505"/>
      <c r="J3189" s="139"/>
    </row>
    <row r="3190" spans="1:10" ht="13.5" customHeight="1" x14ac:dyDescent="0.2">
      <c r="A3190" s="504">
        <v>3417</v>
      </c>
      <c r="B3190" s="139" t="s">
        <v>2967</v>
      </c>
      <c r="C3190" s="501" t="s">
        <v>4205</v>
      </c>
      <c r="D3190" s="502" t="s">
        <v>20</v>
      </c>
      <c r="E3190" s="256" t="s">
        <v>33</v>
      </c>
      <c r="F3190" s="503">
        <v>1969</v>
      </c>
      <c r="G3190" s="139"/>
      <c r="H3190" s="152"/>
      <c r="I3190" s="505"/>
      <c r="J3190" s="139"/>
    </row>
    <row r="3191" spans="1:10" ht="13.5" customHeight="1" x14ac:dyDescent="0.2">
      <c r="A3191" s="504">
        <v>3418</v>
      </c>
      <c r="B3191" s="139" t="s">
        <v>2968</v>
      </c>
      <c r="C3191" s="501" t="s">
        <v>4205</v>
      </c>
      <c r="D3191" s="502" t="s">
        <v>20</v>
      </c>
      <c r="E3191" s="256" t="s">
        <v>76</v>
      </c>
      <c r="F3191" s="503">
        <v>1994</v>
      </c>
      <c r="G3191" s="139"/>
      <c r="H3191" s="152"/>
      <c r="I3191" s="505"/>
      <c r="J3191" s="139"/>
    </row>
    <row r="3192" spans="1:10" ht="13.5" customHeight="1" x14ac:dyDescent="0.2">
      <c r="A3192" s="504">
        <v>3419</v>
      </c>
      <c r="B3192" s="139" t="s">
        <v>2969</v>
      </c>
      <c r="C3192" s="139" t="s">
        <v>198</v>
      </c>
      <c r="D3192" s="502">
        <v>3</v>
      </c>
      <c r="E3192" s="256" t="s">
        <v>21</v>
      </c>
      <c r="F3192" s="503">
        <v>1948</v>
      </c>
      <c r="G3192" s="139"/>
      <c r="H3192" s="152"/>
      <c r="I3192" s="505">
        <v>1</v>
      </c>
      <c r="J3192" s="139"/>
    </row>
    <row r="3193" spans="1:10" ht="13.5" customHeight="1" x14ac:dyDescent="0.2">
      <c r="A3193" s="504">
        <v>3420</v>
      </c>
      <c r="B3193" s="139" t="s">
        <v>2970</v>
      </c>
      <c r="C3193" s="139" t="s">
        <v>357</v>
      </c>
      <c r="D3193" s="502" t="s">
        <v>20</v>
      </c>
      <c r="E3193" s="256" t="s">
        <v>394</v>
      </c>
      <c r="F3193" s="503">
        <v>1997</v>
      </c>
      <c r="G3193" s="139"/>
      <c r="H3193" s="152"/>
      <c r="I3193" s="505"/>
      <c r="J3193" s="139"/>
    </row>
    <row r="3194" spans="1:10" ht="13.5" customHeight="1" x14ac:dyDescent="0.2">
      <c r="A3194" s="504">
        <v>3421</v>
      </c>
      <c r="B3194" s="139" t="s">
        <v>2971</v>
      </c>
      <c r="C3194" s="501" t="s">
        <v>4205</v>
      </c>
      <c r="D3194" s="502" t="s">
        <v>20</v>
      </c>
      <c r="E3194" s="256" t="s">
        <v>76</v>
      </c>
      <c r="F3194" s="503">
        <v>1996</v>
      </c>
      <c r="G3194" s="139"/>
      <c r="H3194" s="152"/>
      <c r="I3194" s="505"/>
      <c r="J3194" s="139"/>
    </row>
    <row r="3195" spans="1:10" ht="13.5" customHeight="1" x14ac:dyDescent="0.2">
      <c r="A3195" s="504">
        <v>3422</v>
      </c>
      <c r="B3195" s="139" t="s">
        <v>96</v>
      </c>
      <c r="C3195" s="501" t="s">
        <v>4205</v>
      </c>
      <c r="D3195" s="502" t="s">
        <v>20</v>
      </c>
      <c r="E3195" s="256" t="s">
        <v>76</v>
      </c>
      <c r="F3195" s="503">
        <v>1994</v>
      </c>
      <c r="G3195" s="139"/>
      <c r="H3195" s="152"/>
      <c r="I3195" s="505"/>
      <c r="J3195" s="139"/>
    </row>
    <row r="3196" spans="1:10" ht="13.5" customHeight="1" x14ac:dyDescent="0.2">
      <c r="A3196" s="504">
        <v>3423</v>
      </c>
      <c r="B3196" s="139" t="s">
        <v>3087</v>
      </c>
      <c r="C3196" s="501" t="s">
        <v>4205</v>
      </c>
      <c r="D3196" s="502" t="s">
        <v>20</v>
      </c>
      <c r="E3196" s="256" t="s">
        <v>76</v>
      </c>
      <c r="F3196" s="503">
        <v>1997</v>
      </c>
      <c r="G3196" s="139"/>
      <c r="H3196" s="152"/>
      <c r="I3196" s="505"/>
      <c r="J3196" s="139"/>
    </row>
    <row r="3197" spans="1:10" ht="13.5" customHeight="1" x14ac:dyDescent="0.2">
      <c r="A3197" s="504">
        <v>3424</v>
      </c>
      <c r="B3197" s="139" t="s">
        <v>2972</v>
      </c>
      <c r="C3197" s="501" t="s">
        <v>4205</v>
      </c>
      <c r="D3197" s="502" t="s">
        <v>20</v>
      </c>
      <c r="E3197" s="256" t="s">
        <v>76</v>
      </c>
      <c r="F3197" s="503">
        <v>1994</v>
      </c>
      <c r="G3197" s="139"/>
      <c r="H3197" s="152"/>
      <c r="I3197" s="505"/>
      <c r="J3197" s="139"/>
    </row>
    <row r="3198" spans="1:10" ht="13.5" customHeight="1" x14ac:dyDescent="0.2">
      <c r="A3198" s="504">
        <v>3425</v>
      </c>
      <c r="B3198" s="139" t="s">
        <v>2973</v>
      </c>
      <c r="C3198" s="501" t="s">
        <v>4205</v>
      </c>
      <c r="D3198" s="502" t="s">
        <v>20</v>
      </c>
      <c r="E3198" s="256" t="s">
        <v>76</v>
      </c>
      <c r="F3198" s="503">
        <v>2000</v>
      </c>
      <c r="G3198" s="139"/>
      <c r="H3198" s="152"/>
      <c r="I3198" s="505"/>
      <c r="J3198" s="139"/>
    </row>
    <row r="3199" spans="1:10" ht="13.5" customHeight="1" x14ac:dyDescent="0.2">
      <c r="A3199" s="504">
        <v>3426</v>
      </c>
      <c r="B3199" s="152" t="s">
        <v>2974</v>
      </c>
      <c r="C3199" s="501" t="s">
        <v>4205</v>
      </c>
      <c r="D3199" s="502" t="s">
        <v>20</v>
      </c>
      <c r="E3199" s="256" t="s">
        <v>394</v>
      </c>
      <c r="F3199" s="503">
        <v>1981</v>
      </c>
      <c r="G3199" s="152"/>
      <c r="H3199" s="152"/>
      <c r="I3199" s="505"/>
      <c r="J3199" s="139"/>
    </row>
    <row r="3200" spans="1:10" ht="13.5" customHeight="1" x14ac:dyDescent="0.2">
      <c r="A3200" s="504">
        <v>3427</v>
      </c>
      <c r="B3200" s="152" t="s">
        <v>2975</v>
      </c>
      <c r="C3200" s="501" t="s">
        <v>4205</v>
      </c>
      <c r="D3200" s="502" t="s">
        <v>20</v>
      </c>
      <c r="E3200" s="256" t="s">
        <v>76</v>
      </c>
      <c r="F3200" s="503">
        <v>1976</v>
      </c>
      <c r="G3200" s="152"/>
      <c r="H3200" s="152"/>
      <c r="I3200" s="505"/>
      <c r="J3200" s="139"/>
    </row>
    <row r="3201" spans="1:10" ht="13.5" customHeight="1" x14ac:dyDescent="0.2">
      <c r="A3201" s="504">
        <v>3428</v>
      </c>
      <c r="B3201" s="152" t="s">
        <v>2976</v>
      </c>
      <c r="C3201" s="501" t="s">
        <v>4205</v>
      </c>
      <c r="D3201" s="502" t="s">
        <v>20</v>
      </c>
      <c r="E3201" s="256" t="s">
        <v>76</v>
      </c>
      <c r="F3201" s="503">
        <v>1987</v>
      </c>
      <c r="G3201" s="152"/>
      <c r="H3201" s="152"/>
      <c r="I3201" s="505"/>
      <c r="J3201" s="139"/>
    </row>
    <row r="3202" spans="1:10" ht="13.5" customHeight="1" x14ac:dyDescent="0.2">
      <c r="A3202" s="504">
        <v>3429</v>
      </c>
      <c r="B3202" s="152" t="s">
        <v>2977</v>
      </c>
      <c r="C3202" s="501" t="s">
        <v>4205</v>
      </c>
      <c r="D3202" s="502" t="s">
        <v>20</v>
      </c>
      <c r="E3202" s="256" t="s">
        <v>23</v>
      </c>
      <c r="F3202" s="503">
        <v>1975</v>
      </c>
      <c r="G3202" s="152"/>
      <c r="H3202" s="152"/>
      <c r="I3202" s="505"/>
      <c r="J3202" s="139"/>
    </row>
    <row r="3203" spans="1:10" ht="13.5" customHeight="1" x14ac:dyDescent="0.2">
      <c r="A3203" s="504">
        <v>3430</v>
      </c>
      <c r="B3203" s="152" t="s">
        <v>2978</v>
      </c>
      <c r="C3203" s="501" t="s">
        <v>4205</v>
      </c>
      <c r="D3203" s="502" t="s">
        <v>20</v>
      </c>
      <c r="E3203" s="256" t="s">
        <v>394</v>
      </c>
      <c r="F3203" s="503">
        <v>1987</v>
      </c>
      <c r="G3203" s="152"/>
      <c r="H3203" s="152"/>
      <c r="I3203" s="505"/>
      <c r="J3203" s="139"/>
    </row>
    <row r="3204" spans="1:10" ht="13.5" customHeight="1" x14ac:dyDescent="0.2">
      <c r="A3204" s="504">
        <v>3431</v>
      </c>
      <c r="B3204" s="152" t="s">
        <v>2979</v>
      </c>
      <c r="C3204" s="501" t="s">
        <v>4205</v>
      </c>
      <c r="D3204" s="502" t="s">
        <v>20</v>
      </c>
      <c r="E3204" s="256" t="s">
        <v>76</v>
      </c>
      <c r="F3204" s="503">
        <v>1979</v>
      </c>
      <c r="G3204" s="151"/>
      <c r="H3204" s="152"/>
      <c r="I3204" s="505"/>
      <c r="J3204" s="139"/>
    </row>
    <row r="3205" spans="1:10" ht="13.5" customHeight="1" x14ac:dyDescent="0.2">
      <c r="A3205" s="504">
        <v>3432</v>
      </c>
      <c r="B3205" s="152" t="s">
        <v>2980</v>
      </c>
      <c r="C3205" s="501" t="s">
        <v>4205</v>
      </c>
      <c r="D3205" s="502" t="s">
        <v>20</v>
      </c>
      <c r="E3205" s="256" t="s">
        <v>76</v>
      </c>
      <c r="F3205" s="503">
        <v>1983</v>
      </c>
      <c r="G3205" s="151"/>
      <c r="H3205" s="152"/>
      <c r="I3205" s="505"/>
      <c r="J3205" s="139"/>
    </row>
    <row r="3206" spans="1:10" ht="13.5" customHeight="1" x14ac:dyDescent="0.2">
      <c r="A3206" s="504">
        <v>3433</v>
      </c>
      <c r="B3206" s="152" t="s">
        <v>2981</v>
      </c>
      <c r="C3206" s="501" t="s">
        <v>4205</v>
      </c>
      <c r="D3206" s="502" t="s">
        <v>20</v>
      </c>
      <c r="E3206" s="256" t="s">
        <v>76</v>
      </c>
      <c r="F3206" s="503">
        <v>1981</v>
      </c>
      <c r="G3206" s="152"/>
      <c r="H3206" s="152"/>
      <c r="I3206" s="505"/>
      <c r="J3206" s="139"/>
    </row>
    <row r="3207" spans="1:10" ht="13.5" customHeight="1" x14ac:dyDescent="0.2">
      <c r="A3207" s="504">
        <v>3434</v>
      </c>
      <c r="B3207" s="152" t="s">
        <v>3519</v>
      </c>
      <c r="C3207" s="501" t="s">
        <v>4205</v>
      </c>
      <c r="D3207" s="502" t="s">
        <v>20</v>
      </c>
      <c r="E3207" s="256" t="s">
        <v>394</v>
      </c>
      <c r="F3207" s="503">
        <v>1984</v>
      </c>
      <c r="G3207" s="152"/>
      <c r="H3207" s="152"/>
      <c r="I3207" s="505"/>
      <c r="J3207" s="139"/>
    </row>
    <row r="3208" spans="1:10" ht="13.5" customHeight="1" x14ac:dyDescent="0.2">
      <c r="A3208" s="504">
        <v>3435</v>
      </c>
      <c r="B3208" s="152" t="s">
        <v>2982</v>
      </c>
      <c r="C3208" s="152" t="s">
        <v>911</v>
      </c>
      <c r="D3208" s="502" t="s">
        <v>20</v>
      </c>
      <c r="E3208" s="256" t="s">
        <v>76</v>
      </c>
      <c r="F3208" s="503">
        <v>2000</v>
      </c>
      <c r="G3208" s="152"/>
      <c r="H3208" s="152"/>
      <c r="I3208" s="505">
        <v>1</v>
      </c>
      <c r="J3208" s="139"/>
    </row>
    <row r="3209" spans="1:10" ht="13.5" customHeight="1" x14ac:dyDescent="0.2">
      <c r="A3209" s="504">
        <v>3436</v>
      </c>
      <c r="B3209" s="152" t="s">
        <v>3930</v>
      </c>
      <c r="C3209" s="152" t="s">
        <v>911</v>
      </c>
      <c r="D3209" s="502" t="s">
        <v>20</v>
      </c>
      <c r="E3209" s="256" t="s">
        <v>76</v>
      </c>
      <c r="F3209" s="503">
        <v>1996</v>
      </c>
      <c r="G3209" s="152"/>
      <c r="H3209" s="152"/>
      <c r="I3209" s="505">
        <v>1</v>
      </c>
      <c r="J3209" s="139"/>
    </row>
    <row r="3210" spans="1:10" ht="13.5" customHeight="1" x14ac:dyDescent="0.2">
      <c r="A3210" s="504">
        <v>3437</v>
      </c>
      <c r="B3210" s="152" t="s">
        <v>2983</v>
      </c>
      <c r="C3210" s="139" t="s">
        <v>3532</v>
      </c>
      <c r="D3210" s="502" t="s">
        <v>20</v>
      </c>
      <c r="E3210" s="256" t="s">
        <v>76</v>
      </c>
      <c r="F3210" s="503">
        <v>1997</v>
      </c>
      <c r="G3210" s="152"/>
      <c r="H3210" s="152"/>
      <c r="I3210" s="505">
        <v>1</v>
      </c>
      <c r="J3210" s="139"/>
    </row>
    <row r="3211" spans="1:10" ht="13.5" customHeight="1" x14ac:dyDescent="0.2">
      <c r="A3211" s="504">
        <v>3438</v>
      </c>
      <c r="B3211" s="152" t="s">
        <v>2984</v>
      </c>
      <c r="C3211" s="501" t="s">
        <v>4205</v>
      </c>
      <c r="D3211" s="502" t="s">
        <v>20</v>
      </c>
      <c r="E3211" s="256" t="s">
        <v>76</v>
      </c>
      <c r="F3211" s="503">
        <v>1997</v>
      </c>
      <c r="G3211" s="152"/>
      <c r="H3211" s="152"/>
      <c r="I3211" s="505"/>
      <c r="J3211" s="139"/>
    </row>
    <row r="3212" spans="1:10" ht="13.5" customHeight="1" x14ac:dyDescent="0.2">
      <c r="A3212" s="504">
        <v>3439</v>
      </c>
      <c r="B3212" s="152" t="s">
        <v>2985</v>
      </c>
      <c r="C3212" s="501" t="s">
        <v>4205</v>
      </c>
      <c r="D3212" s="502" t="s">
        <v>20</v>
      </c>
      <c r="E3212" s="256" t="s">
        <v>76</v>
      </c>
      <c r="F3212" s="503">
        <v>1989</v>
      </c>
      <c r="G3212" s="152"/>
      <c r="H3212" s="152"/>
      <c r="I3212" s="505"/>
      <c r="J3212" s="139"/>
    </row>
    <row r="3213" spans="1:10" ht="13.5" customHeight="1" x14ac:dyDescent="0.2">
      <c r="A3213" s="504">
        <v>3440</v>
      </c>
      <c r="B3213" s="152" t="s">
        <v>2986</v>
      </c>
      <c r="C3213" s="501" t="s">
        <v>4205</v>
      </c>
      <c r="D3213" s="502" t="s">
        <v>20</v>
      </c>
      <c r="E3213" s="256" t="s">
        <v>76</v>
      </c>
      <c r="F3213" s="503">
        <v>1995</v>
      </c>
      <c r="G3213" s="152"/>
      <c r="H3213" s="152"/>
      <c r="I3213" s="505"/>
      <c r="J3213" s="139"/>
    </row>
    <row r="3214" spans="1:10" ht="13.5" customHeight="1" x14ac:dyDescent="0.2">
      <c r="A3214" s="504">
        <v>3441</v>
      </c>
      <c r="B3214" s="152" t="s">
        <v>2987</v>
      </c>
      <c r="C3214" s="501" t="s">
        <v>4205</v>
      </c>
      <c r="D3214" s="502" t="s">
        <v>20</v>
      </c>
      <c r="E3214" s="256" t="s">
        <v>76</v>
      </c>
      <c r="F3214" s="503">
        <v>1994</v>
      </c>
      <c r="G3214" s="152"/>
      <c r="H3214" s="152"/>
      <c r="I3214" s="505"/>
      <c r="J3214" s="139"/>
    </row>
    <row r="3215" spans="1:10" ht="13.5" customHeight="1" x14ac:dyDescent="0.2">
      <c r="A3215" s="504">
        <v>3442</v>
      </c>
      <c r="B3215" s="152" t="s">
        <v>2988</v>
      </c>
      <c r="C3215" s="501" t="s">
        <v>4205</v>
      </c>
      <c r="D3215" s="502" t="s">
        <v>20</v>
      </c>
      <c r="E3215" s="256" t="s">
        <v>76</v>
      </c>
      <c r="F3215" s="503">
        <v>1995</v>
      </c>
      <c r="G3215" s="152"/>
      <c r="H3215" s="152"/>
      <c r="I3215" s="505"/>
      <c r="J3215" s="139"/>
    </row>
    <row r="3216" spans="1:10" ht="13.5" customHeight="1" x14ac:dyDescent="0.2">
      <c r="A3216" s="504">
        <v>3443</v>
      </c>
      <c r="B3216" s="152" t="s">
        <v>2989</v>
      </c>
      <c r="C3216" s="501" t="s">
        <v>4205</v>
      </c>
      <c r="D3216" s="502" t="s">
        <v>20</v>
      </c>
      <c r="E3216" s="256" t="s">
        <v>76</v>
      </c>
      <c r="F3216" s="503">
        <v>1998</v>
      </c>
      <c r="G3216" s="152"/>
      <c r="H3216" s="152"/>
      <c r="I3216" s="505"/>
      <c r="J3216" s="139"/>
    </row>
    <row r="3217" spans="1:10" ht="13.5" customHeight="1" x14ac:dyDescent="0.2">
      <c r="A3217" s="504">
        <v>3444</v>
      </c>
      <c r="B3217" s="152" t="s">
        <v>2990</v>
      </c>
      <c r="C3217" s="501" t="s">
        <v>4205</v>
      </c>
      <c r="D3217" s="502" t="s">
        <v>20</v>
      </c>
      <c r="E3217" s="256" t="s">
        <v>394</v>
      </c>
      <c r="F3217" s="503">
        <v>1996</v>
      </c>
      <c r="G3217" s="152"/>
      <c r="H3217" s="152"/>
      <c r="I3217" s="505"/>
      <c r="J3217" s="139"/>
    </row>
    <row r="3218" spans="1:10" ht="13.5" customHeight="1" x14ac:dyDescent="0.2">
      <c r="A3218" s="504">
        <v>3445</v>
      </c>
      <c r="B3218" s="152" t="s">
        <v>2991</v>
      </c>
      <c r="C3218" s="501" t="s">
        <v>4205</v>
      </c>
      <c r="D3218" s="502" t="s">
        <v>20</v>
      </c>
      <c r="E3218" s="256" t="s">
        <v>394</v>
      </c>
      <c r="F3218" s="503">
        <v>1996</v>
      </c>
      <c r="G3218" s="152"/>
      <c r="H3218" s="152"/>
      <c r="I3218" s="505"/>
      <c r="J3218" s="139"/>
    </row>
    <row r="3219" spans="1:10" ht="13.5" customHeight="1" x14ac:dyDescent="0.2">
      <c r="A3219" s="504">
        <v>3446</v>
      </c>
      <c r="B3219" s="139" t="s">
        <v>3800</v>
      </c>
      <c r="C3219" s="139" t="s">
        <v>413</v>
      </c>
      <c r="D3219" s="502" t="s">
        <v>20</v>
      </c>
      <c r="E3219" s="256" t="s">
        <v>76</v>
      </c>
      <c r="F3219" s="503">
        <v>1977</v>
      </c>
      <c r="G3219" s="139"/>
      <c r="H3219" s="152"/>
      <c r="I3219" s="505">
        <v>1</v>
      </c>
      <c r="J3219" s="139"/>
    </row>
    <row r="3220" spans="1:10" ht="13.5" customHeight="1" x14ac:dyDescent="0.2">
      <c r="A3220" s="504">
        <v>3447</v>
      </c>
      <c r="B3220" s="139" t="s">
        <v>2992</v>
      </c>
      <c r="C3220" s="139" t="s">
        <v>911</v>
      </c>
      <c r="D3220" s="502" t="s">
        <v>20</v>
      </c>
      <c r="E3220" s="256" t="s">
        <v>76</v>
      </c>
      <c r="F3220" s="503">
        <v>1997</v>
      </c>
      <c r="G3220" s="139"/>
      <c r="H3220" s="152"/>
      <c r="I3220" s="505">
        <v>1</v>
      </c>
      <c r="J3220" s="139"/>
    </row>
    <row r="3221" spans="1:10" ht="13.5" customHeight="1" x14ac:dyDescent="0.2">
      <c r="A3221" s="504">
        <v>3448</v>
      </c>
      <c r="B3221" s="139" t="s">
        <v>2993</v>
      </c>
      <c r="C3221" s="139" t="s">
        <v>911</v>
      </c>
      <c r="D3221" s="502" t="s">
        <v>20</v>
      </c>
      <c r="E3221" s="256" t="s">
        <v>76</v>
      </c>
      <c r="F3221" s="503">
        <v>1996</v>
      </c>
      <c r="G3221" s="139"/>
      <c r="H3221" s="152"/>
      <c r="I3221" s="505">
        <v>1</v>
      </c>
      <c r="J3221" s="139"/>
    </row>
    <row r="3222" spans="1:10" ht="13.5" customHeight="1" x14ac:dyDescent="0.2">
      <c r="A3222" s="504">
        <v>3449</v>
      </c>
      <c r="B3222" s="139" t="s">
        <v>2791</v>
      </c>
      <c r="C3222" s="501" t="s">
        <v>4205</v>
      </c>
      <c r="D3222" s="502" t="s">
        <v>20</v>
      </c>
      <c r="E3222" s="256" t="s">
        <v>76</v>
      </c>
      <c r="F3222" s="503">
        <v>1981</v>
      </c>
      <c r="G3222" s="152"/>
      <c r="H3222" s="152"/>
      <c r="I3222" s="505"/>
      <c r="J3222" s="139"/>
    </row>
    <row r="3223" spans="1:10" ht="13.5" customHeight="1" x14ac:dyDescent="0.2">
      <c r="A3223" s="504">
        <v>3450</v>
      </c>
      <c r="B3223" s="152" t="s">
        <v>2994</v>
      </c>
      <c r="C3223" s="152" t="s">
        <v>357</v>
      </c>
      <c r="D3223" s="502" t="s">
        <v>20</v>
      </c>
      <c r="E3223" s="256" t="s">
        <v>76</v>
      </c>
      <c r="F3223" s="503">
        <v>1996</v>
      </c>
      <c r="G3223" s="152"/>
      <c r="H3223" s="152"/>
      <c r="I3223" s="505"/>
      <c r="J3223" s="139"/>
    </row>
    <row r="3224" spans="1:10" ht="13.5" customHeight="1" x14ac:dyDescent="0.2">
      <c r="A3224" s="504">
        <v>3451</v>
      </c>
      <c r="B3224" s="152" t="s">
        <v>2995</v>
      </c>
      <c r="C3224" s="152" t="s">
        <v>357</v>
      </c>
      <c r="D3224" s="502">
        <v>2</v>
      </c>
      <c r="E3224" s="256" t="s">
        <v>76</v>
      </c>
      <c r="F3224" s="503">
        <v>1996</v>
      </c>
      <c r="G3224" s="152"/>
      <c r="H3224" s="152"/>
      <c r="I3224" s="505">
        <v>1</v>
      </c>
      <c r="J3224" s="139"/>
    </row>
    <row r="3225" spans="1:10" ht="13.5" customHeight="1" x14ac:dyDescent="0.2">
      <c r="A3225" s="504">
        <v>3452</v>
      </c>
      <c r="B3225" s="152" t="s">
        <v>2996</v>
      </c>
      <c r="C3225" s="152" t="s">
        <v>4085</v>
      </c>
      <c r="D3225" s="502">
        <v>3</v>
      </c>
      <c r="E3225" s="256" t="s">
        <v>23</v>
      </c>
      <c r="F3225" s="503">
        <v>1970</v>
      </c>
      <c r="G3225" s="152"/>
      <c r="H3225" s="152"/>
      <c r="I3225" s="505">
        <v>1</v>
      </c>
      <c r="J3225" s="139"/>
    </row>
    <row r="3226" spans="1:10" ht="13.5" customHeight="1" x14ac:dyDescent="0.2">
      <c r="A3226" s="504">
        <v>3453</v>
      </c>
      <c r="B3226" s="152" t="s">
        <v>2997</v>
      </c>
      <c r="C3226" s="501" t="s">
        <v>4205</v>
      </c>
      <c r="D3226" s="502" t="s">
        <v>20</v>
      </c>
      <c r="E3226" s="256" t="s">
        <v>394</v>
      </c>
      <c r="F3226" s="503">
        <v>1985</v>
      </c>
      <c r="G3226" s="152"/>
      <c r="H3226" s="152"/>
      <c r="I3226" s="505"/>
      <c r="J3226" s="139"/>
    </row>
    <row r="3227" spans="1:10" ht="13.5" customHeight="1" x14ac:dyDescent="0.2">
      <c r="A3227" s="504">
        <v>3454</v>
      </c>
      <c r="B3227" s="139" t="s">
        <v>2998</v>
      </c>
      <c r="C3227" s="501" t="s">
        <v>4205</v>
      </c>
      <c r="D3227" s="502" t="s">
        <v>20</v>
      </c>
      <c r="E3227" s="256" t="s">
        <v>76</v>
      </c>
      <c r="F3227" s="503">
        <v>1989</v>
      </c>
      <c r="G3227" s="139"/>
      <c r="H3227" s="152"/>
      <c r="I3227" s="505"/>
      <c r="J3227" s="139"/>
    </row>
    <row r="3228" spans="1:10" ht="13.5" customHeight="1" x14ac:dyDescent="0.2">
      <c r="A3228" s="504">
        <v>3455</v>
      </c>
      <c r="B3228" s="139" t="s">
        <v>2999</v>
      </c>
      <c r="C3228" s="501" t="s">
        <v>4205</v>
      </c>
      <c r="D3228" s="502" t="s">
        <v>20</v>
      </c>
      <c r="E3228" s="256" t="s">
        <v>23</v>
      </c>
      <c r="F3228" s="503">
        <v>1963</v>
      </c>
      <c r="G3228" s="139"/>
      <c r="H3228" s="152"/>
      <c r="I3228" s="505"/>
      <c r="J3228" s="139"/>
    </row>
    <row r="3229" spans="1:10" ht="13.5" customHeight="1" x14ac:dyDescent="0.2">
      <c r="A3229" s="504">
        <v>3456</v>
      </c>
      <c r="B3229" s="139" t="s">
        <v>3000</v>
      </c>
      <c r="C3229" s="501" t="s">
        <v>4205</v>
      </c>
      <c r="D3229" s="502" t="s">
        <v>20</v>
      </c>
      <c r="E3229" s="256" t="s">
        <v>23</v>
      </c>
      <c r="F3229" s="503">
        <v>1972</v>
      </c>
      <c r="G3229" s="139"/>
      <c r="H3229" s="152"/>
      <c r="I3229" s="505"/>
      <c r="J3229" s="139"/>
    </row>
    <row r="3230" spans="1:10" ht="13.5" customHeight="1" x14ac:dyDescent="0.2">
      <c r="A3230" s="504">
        <v>3457</v>
      </c>
      <c r="B3230" s="139" t="s">
        <v>3001</v>
      </c>
      <c r="C3230" s="501" t="s">
        <v>4205</v>
      </c>
      <c r="D3230" s="502" t="s">
        <v>20</v>
      </c>
      <c r="E3230" s="256" t="s">
        <v>394</v>
      </c>
      <c r="F3230" s="503">
        <v>1978</v>
      </c>
      <c r="G3230" s="139"/>
      <c r="H3230" s="152"/>
      <c r="I3230" s="505"/>
      <c r="J3230" s="139"/>
    </row>
    <row r="3231" spans="1:10" ht="13.5" customHeight="1" x14ac:dyDescent="0.2">
      <c r="A3231" s="504">
        <v>3458</v>
      </c>
      <c r="B3231" s="139" t="s">
        <v>3002</v>
      </c>
      <c r="C3231" s="501" t="s">
        <v>4205</v>
      </c>
      <c r="D3231" s="502" t="s">
        <v>20</v>
      </c>
      <c r="E3231" s="256" t="s">
        <v>23</v>
      </c>
      <c r="F3231" s="503">
        <v>1969</v>
      </c>
      <c r="G3231" s="139"/>
      <c r="H3231" s="152"/>
      <c r="I3231" s="505"/>
      <c r="J3231" s="139"/>
    </row>
    <row r="3232" spans="1:10" ht="13.5" customHeight="1" x14ac:dyDescent="0.2">
      <c r="A3232" s="504">
        <v>3459</v>
      </c>
      <c r="B3232" s="139" t="s">
        <v>3003</v>
      </c>
      <c r="C3232" s="501" t="s">
        <v>4205</v>
      </c>
      <c r="D3232" s="502" t="s">
        <v>20</v>
      </c>
      <c r="E3232" s="256" t="s">
        <v>33</v>
      </c>
      <c r="F3232" s="503">
        <v>1968</v>
      </c>
      <c r="G3232" s="139"/>
      <c r="H3232" s="152"/>
      <c r="I3232" s="505"/>
      <c r="J3232" s="139"/>
    </row>
    <row r="3233" spans="1:10" ht="13.5" customHeight="1" x14ac:dyDescent="0.2">
      <c r="A3233" s="504">
        <v>3460</v>
      </c>
      <c r="B3233" s="139" t="s">
        <v>3004</v>
      </c>
      <c r="C3233" s="501" t="s">
        <v>4205</v>
      </c>
      <c r="D3233" s="502" t="s">
        <v>20</v>
      </c>
      <c r="E3233" s="256" t="s">
        <v>33</v>
      </c>
      <c r="F3233" s="503">
        <v>1971</v>
      </c>
      <c r="G3233" s="139"/>
      <c r="H3233" s="152"/>
      <c r="I3233" s="505"/>
      <c r="J3233" s="139"/>
    </row>
    <row r="3234" spans="1:10" ht="13.5" customHeight="1" x14ac:dyDescent="0.2">
      <c r="A3234" s="504">
        <v>3461</v>
      </c>
      <c r="B3234" s="139" t="s">
        <v>3005</v>
      </c>
      <c r="C3234" s="501" t="s">
        <v>4205</v>
      </c>
      <c r="D3234" s="502" t="s">
        <v>20</v>
      </c>
      <c r="E3234" s="256" t="s">
        <v>33</v>
      </c>
      <c r="F3234" s="503">
        <v>1971</v>
      </c>
      <c r="G3234" s="139"/>
      <c r="H3234" s="152"/>
      <c r="I3234" s="505"/>
      <c r="J3234" s="139"/>
    </row>
    <row r="3235" spans="1:10" ht="13.5" customHeight="1" x14ac:dyDescent="0.2">
      <c r="A3235" s="504">
        <v>3462</v>
      </c>
      <c r="B3235" s="139" t="s">
        <v>3006</v>
      </c>
      <c r="C3235" s="501" t="s">
        <v>4205</v>
      </c>
      <c r="D3235" s="502" t="s">
        <v>20</v>
      </c>
      <c r="E3235" s="256" t="s">
        <v>21</v>
      </c>
      <c r="F3235" s="503">
        <v>1960</v>
      </c>
      <c r="G3235" s="139"/>
      <c r="H3235" s="152"/>
      <c r="I3235" s="505"/>
      <c r="J3235" s="139"/>
    </row>
    <row r="3236" spans="1:10" ht="13.5" customHeight="1" x14ac:dyDescent="0.2">
      <c r="A3236" s="504">
        <v>3463</v>
      </c>
      <c r="B3236" s="139" t="s">
        <v>3007</v>
      </c>
      <c r="C3236" s="501" t="s">
        <v>4205</v>
      </c>
      <c r="D3236" s="502" t="s">
        <v>20</v>
      </c>
      <c r="E3236" s="256" t="s">
        <v>394</v>
      </c>
      <c r="F3236" s="503">
        <v>1986</v>
      </c>
      <c r="G3236" s="139"/>
      <c r="H3236" s="152"/>
      <c r="I3236" s="505"/>
      <c r="J3236" s="139"/>
    </row>
    <row r="3237" spans="1:10" ht="13.5" customHeight="1" x14ac:dyDescent="0.2">
      <c r="A3237" s="504">
        <v>3464</v>
      </c>
      <c r="B3237" s="139" t="s">
        <v>3008</v>
      </c>
      <c r="C3237" s="501" t="s">
        <v>4205</v>
      </c>
      <c r="D3237" s="502" t="s">
        <v>20</v>
      </c>
      <c r="E3237" s="256" t="s">
        <v>4234</v>
      </c>
      <c r="F3237" s="503">
        <v>1957</v>
      </c>
      <c r="G3237" s="139"/>
      <c r="H3237" s="152"/>
      <c r="I3237" s="505"/>
      <c r="J3237" s="139"/>
    </row>
    <row r="3238" spans="1:10" ht="13.5" customHeight="1" x14ac:dyDescent="0.2">
      <c r="A3238" s="504">
        <v>3465</v>
      </c>
      <c r="B3238" s="139" t="s">
        <v>3009</v>
      </c>
      <c r="C3238" s="501" t="s">
        <v>4205</v>
      </c>
      <c r="D3238" s="502" t="s">
        <v>20</v>
      </c>
      <c r="E3238" s="256" t="s">
        <v>23</v>
      </c>
      <c r="F3238" s="503">
        <v>1963</v>
      </c>
      <c r="G3238" s="139"/>
      <c r="H3238" s="152"/>
      <c r="I3238" s="505"/>
      <c r="J3238" s="139"/>
    </row>
    <row r="3239" spans="1:10" ht="13.5" customHeight="1" x14ac:dyDescent="0.2">
      <c r="A3239" s="504">
        <v>3466</v>
      </c>
      <c r="B3239" s="139" t="s">
        <v>3010</v>
      </c>
      <c r="C3239" s="501" t="s">
        <v>4205</v>
      </c>
      <c r="D3239" s="502" t="s">
        <v>20</v>
      </c>
      <c r="E3239" s="256" t="s">
        <v>76</v>
      </c>
      <c r="F3239" s="503">
        <v>1983</v>
      </c>
      <c r="G3239" s="139"/>
      <c r="H3239" s="152"/>
      <c r="I3239" s="505"/>
      <c r="J3239" s="139"/>
    </row>
    <row r="3240" spans="1:10" ht="13.5" customHeight="1" x14ac:dyDescent="0.2">
      <c r="A3240" s="504">
        <v>3467</v>
      </c>
      <c r="B3240" s="139" t="s">
        <v>3011</v>
      </c>
      <c r="C3240" s="501" t="s">
        <v>4205</v>
      </c>
      <c r="D3240" s="502" t="s">
        <v>20</v>
      </c>
      <c r="E3240" s="256" t="s">
        <v>23</v>
      </c>
      <c r="F3240" s="503">
        <v>1968</v>
      </c>
      <c r="G3240" s="139"/>
      <c r="H3240" s="152"/>
      <c r="I3240" s="505"/>
      <c r="J3240" s="139"/>
    </row>
    <row r="3241" spans="1:10" ht="13.5" customHeight="1" x14ac:dyDescent="0.2">
      <c r="A3241" s="504">
        <v>3468</v>
      </c>
      <c r="B3241" s="139" t="s">
        <v>3012</v>
      </c>
      <c r="C3241" s="501" t="s">
        <v>4205</v>
      </c>
      <c r="D3241" s="502" t="s">
        <v>20</v>
      </c>
      <c r="E3241" s="256" t="s">
        <v>76</v>
      </c>
      <c r="F3241" s="503">
        <v>1984</v>
      </c>
      <c r="G3241" s="139"/>
      <c r="H3241" s="152"/>
      <c r="I3241" s="505"/>
      <c r="J3241" s="139"/>
    </row>
    <row r="3242" spans="1:10" ht="13.5" customHeight="1" x14ac:dyDescent="0.2">
      <c r="A3242" s="504">
        <v>3469</v>
      </c>
      <c r="B3242" s="139" t="s">
        <v>3013</v>
      </c>
      <c r="C3242" s="501" t="s">
        <v>4205</v>
      </c>
      <c r="D3242" s="502" t="s">
        <v>20</v>
      </c>
      <c r="E3242" s="256" t="s">
        <v>76</v>
      </c>
      <c r="F3242" s="503">
        <v>2001</v>
      </c>
      <c r="G3242" s="139"/>
      <c r="H3242" s="152"/>
      <c r="I3242" s="505"/>
      <c r="J3242" s="139"/>
    </row>
    <row r="3243" spans="1:10" ht="13.5" customHeight="1" x14ac:dyDescent="0.2">
      <c r="A3243" s="504">
        <v>3470</v>
      </c>
      <c r="B3243" s="139" t="s">
        <v>3014</v>
      </c>
      <c r="C3243" s="139" t="s">
        <v>2235</v>
      </c>
      <c r="D3243" s="502">
        <v>2</v>
      </c>
      <c r="E3243" s="256" t="s">
        <v>76</v>
      </c>
      <c r="F3243" s="503">
        <v>1994</v>
      </c>
      <c r="G3243" s="139"/>
      <c r="H3243" s="152"/>
      <c r="I3243" s="505">
        <v>1</v>
      </c>
      <c r="J3243" s="139"/>
    </row>
    <row r="3244" spans="1:10" ht="13.5" customHeight="1" x14ac:dyDescent="0.2">
      <c r="A3244" s="504">
        <v>3471</v>
      </c>
      <c r="B3244" s="139" t="s">
        <v>3634</v>
      </c>
      <c r="C3244" s="139" t="s">
        <v>357</v>
      </c>
      <c r="D3244" s="502" t="s">
        <v>20</v>
      </c>
      <c r="E3244" s="256" t="s">
        <v>394</v>
      </c>
      <c r="F3244" s="503">
        <v>1997</v>
      </c>
      <c r="G3244" s="139"/>
      <c r="H3244" s="152"/>
      <c r="I3244" s="505"/>
      <c r="J3244" s="139"/>
    </row>
    <row r="3245" spans="1:10" ht="13.5" customHeight="1" x14ac:dyDescent="0.2">
      <c r="A3245" s="504">
        <v>3472</v>
      </c>
      <c r="B3245" s="139" t="s">
        <v>3088</v>
      </c>
      <c r="C3245" s="501" t="s">
        <v>4205</v>
      </c>
      <c r="D3245" s="502" t="s">
        <v>20</v>
      </c>
      <c r="E3245" s="256" t="s">
        <v>76</v>
      </c>
      <c r="F3245" s="503">
        <v>1985</v>
      </c>
      <c r="G3245" s="151"/>
      <c r="H3245" s="152"/>
      <c r="I3245" s="505"/>
      <c r="J3245" s="139"/>
    </row>
    <row r="3246" spans="1:10" ht="13.5" customHeight="1" x14ac:dyDescent="0.2">
      <c r="A3246" s="504">
        <v>3473</v>
      </c>
      <c r="B3246" s="139" t="s">
        <v>3089</v>
      </c>
      <c r="C3246" s="501" t="s">
        <v>4205</v>
      </c>
      <c r="D3246" s="502" t="s">
        <v>20</v>
      </c>
      <c r="E3246" s="256" t="s">
        <v>76</v>
      </c>
      <c r="F3246" s="503">
        <v>1982</v>
      </c>
      <c r="G3246" s="151"/>
      <c r="H3246" s="152"/>
      <c r="I3246" s="505"/>
      <c r="J3246" s="139"/>
    </row>
    <row r="3247" spans="1:10" ht="13.5" customHeight="1" x14ac:dyDescent="0.2">
      <c r="A3247" s="504">
        <v>3474</v>
      </c>
      <c r="B3247" s="139" t="s">
        <v>75</v>
      </c>
      <c r="C3247" s="139" t="s">
        <v>4082</v>
      </c>
      <c r="D3247" s="502" t="s">
        <v>20</v>
      </c>
      <c r="E3247" s="256" t="s">
        <v>76</v>
      </c>
      <c r="F3247" s="503">
        <v>1977</v>
      </c>
      <c r="G3247" s="139"/>
      <c r="H3247" s="152"/>
      <c r="I3247" s="505"/>
      <c r="J3247" s="139"/>
    </row>
    <row r="3248" spans="1:10" ht="13.5" customHeight="1" x14ac:dyDescent="0.2">
      <c r="A3248" s="504">
        <v>3475</v>
      </c>
      <c r="B3248" s="139" t="s">
        <v>3015</v>
      </c>
      <c r="C3248" s="139" t="s">
        <v>4084</v>
      </c>
      <c r="D3248" s="502">
        <v>2</v>
      </c>
      <c r="E3248" s="256" t="s">
        <v>76</v>
      </c>
      <c r="F3248" s="503">
        <v>1995</v>
      </c>
      <c r="G3248" s="152"/>
      <c r="H3248" s="498"/>
      <c r="I3248" s="505">
        <v>1</v>
      </c>
      <c r="J3248" s="139"/>
    </row>
    <row r="3249" spans="1:10" ht="13.5" customHeight="1" x14ac:dyDescent="0.2">
      <c r="A3249" s="504">
        <v>3476</v>
      </c>
      <c r="B3249" s="139" t="s">
        <v>3016</v>
      </c>
      <c r="C3249" s="501" t="s">
        <v>4205</v>
      </c>
      <c r="D3249" s="502" t="s">
        <v>20</v>
      </c>
      <c r="E3249" s="256" t="s">
        <v>394</v>
      </c>
      <c r="F3249" s="503">
        <v>1996</v>
      </c>
      <c r="G3249" s="139"/>
      <c r="H3249" s="152"/>
      <c r="I3249" s="505"/>
      <c r="J3249" s="139"/>
    </row>
    <row r="3250" spans="1:10" ht="13.5" customHeight="1" x14ac:dyDescent="0.2">
      <c r="A3250" s="504">
        <v>3477</v>
      </c>
      <c r="B3250" s="139" t="s">
        <v>3017</v>
      </c>
      <c r="C3250" s="501" t="s">
        <v>4205</v>
      </c>
      <c r="D3250" s="502" t="s">
        <v>20</v>
      </c>
      <c r="E3250" s="256" t="s">
        <v>76</v>
      </c>
      <c r="F3250" s="503">
        <v>1997</v>
      </c>
      <c r="G3250" s="139"/>
      <c r="H3250" s="152"/>
      <c r="I3250" s="505"/>
      <c r="J3250" s="139"/>
    </row>
    <row r="3251" spans="1:10" ht="13.5" customHeight="1" x14ac:dyDescent="0.2">
      <c r="A3251" s="504">
        <v>3478</v>
      </c>
      <c r="B3251" s="139" t="s">
        <v>3018</v>
      </c>
      <c r="C3251" s="501" t="s">
        <v>4205</v>
      </c>
      <c r="D3251" s="502" t="s">
        <v>20</v>
      </c>
      <c r="E3251" s="256" t="s">
        <v>394</v>
      </c>
      <c r="F3251" s="503">
        <v>1996</v>
      </c>
      <c r="G3251" s="139"/>
      <c r="H3251" s="152"/>
      <c r="I3251" s="505"/>
      <c r="J3251" s="139"/>
    </row>
    <row r="3252" spans="1:10" ht="13.5" customHeight="1" x14ac:dyDescent="0.2">
      <c r="A3252" s="504">
        <v>3479</v>
      </c>
      <c r="B3252" s="139" t="s">
        <v>3019</v>
      </c>
      <c r="C3252" s="501" t="s">
        <v>4205</v>
      </c>
      <c r="D3252" s="502" t="s">
        <v>20</v>
      </c>
      <c r="E3252" s="256" t="s">
        <v>33</v>
      </c>
      <c r="F3252" s="503">
        <v>1967</v>
      </c>
      <c r="G3252" s="139"/>
      <c r="H3252" s="152"/>
      <c r="I3252" s="505"/>
      <c r="J3252" s="139"/>
    </row>
    <row r="3253" spans="1:10" ht="13.5" customHeight="1" x14ac:dyDescent="0.2">
      <c r="A3253" s="504">
        <v>3480</v>
      </c>
      <c r="B3253" s="139" t="s">
        <v>3020</v>
      </c>
      <c r="C3253" s="501" t="s">
        <v>4205</v>
      </c>
      <c r="D3253" s="502" t="s">
        <v>20</v>
      </c>
      <c r="E3253" s="256" t="s">
        <v>33</v>
      </c>
      <c r="F3253" s="503">
        <v>1967</v>
      </c>
      <c r="G3253" s="139"/>
      <c r="H3253" s="152"/>
      <c r="I3253" s="505"/>
      <c r="J3253" s="139"/>
    </row>
    <row r="3254" spans="1:10" ht="13.5" customHeight="1" x14ac:dyDescent="0.2">
      <c r="A3254" s="504">
        <v>3481</v>
      </c>
      <c r="B3254" s="139" t="s">
        <v>3021</v>
      </c>
      <c r="C3254" s="501" t="s">
        <v>4205</v>
      </c>
      <c r="D3254" s="502" t="s">
        <v>20</v>
      </c>
      <c r="E3254" s="256" t="s">
        <v>394</v>
      </c>
      <c r="F3254" s="503">
        <v>1996</v>
      </c>
      <c r="G3254" s="139"/>
      <c r="H3254" s="152"/>
      <c r="I3254" s="505"/>
      <c r="J3254" s="139"/>
    </row>
    <row r="3255" spans="1:10" ht="13.5" customHeight="1" x14ac:dyDescent="0.2">
      <c r="A3255" s="504">
        <v>3482</v>
      </c>
      <c r="B3255" s="139" t="s">
        <v>3022</v>
      </c>
      <c r="C3255" s="501" t="s">
        <v>4205</v>
      </c>
      <c r="D3255" s="502" t="s">
        <v>20</v>
      </c>
      <c r="E3255" s="256" t="s">
        <v>76</v>
      </c>
      <c r="F3255" s="503">
        <v>1984</v>
      </c>
      <c r="G3255" s="139"/>
      <c r="H3255" s="152"/>
      <c r="I3255" s="505"/>
      <c r="J3255" s="139"/>
    </row>
    <row r="3256" spans="1:10" ht="13.5" customHeight="1" x14ac:dyDescent="0.2">
      <c r="A3256" s="504">
        <v>3483</v>
      </c>
      <c r="B3256" s="139" t="s">
        <v>3023</v>
      </c>
      <c r="C3256" s="501" t="s">
        <v>4205</v>
      </c>
      <c r="D3256" s="502" t="s">
        <v>20</v>
      </c>
      <c r="E3256" s="256" t="s">
        <v>76</v>
      </c>
      <c r="F3256" s="503">
        <v>1994</v>
      </c>
      <c r="G3256" s="139"/>
      <c r="H3256" s="152"/>
      <c r="I3256" s="505"/>
      <c r="J3256" s="139"/>
    </row>
    <row r="3257" spans="1:10" ht="13.5" customHeight="1" x14ac:dyDescent="0.2">
      <c r="A3257" s="504">
        <v>3484</v>
      </c>
      <c r="B3257" s="139" t="s">
        <v>3024</v>
      </c>
      <c r="C3257" s="501" t="s">
        <v>4205</v>
      </c>
      <c r="D3257" s="502" t="s">
        <v>20</v>
      </c>
      <c r="E3257" s="256" t="s">
        <v>33</v>
      </c>
      <c r="F3257" s="503">
        <v>1970</v>
      </c>
      <c r="G3257" s="139"/>
      <c r="H3257" s="152"/>
      <c r="I3257" s="505"/>
      <c r="J3257" s="139"/>
    </row>
    <row r="3258" spans="1:10" ht="13.5" customHeight="1" x14ac:dyDescent="0.2">
      <c r="A3258" s="504">
        <v>3485</v>
      </c>
      <c r="B3258" s="139" t="s">
        <v>3025</v>
      </c>
      <c r="C3258" s="501" t="s">
        <v>4205</v>
      </c>
      <c r="D3258" s="502" t="s">
        <v>20</v>
      </c>
      <c r="E3258" s="256" t="s">
        <v>23</v>
      </c>
      <c r="F3258" s="503">
        <v>1965</v>
      </c>
      <c r="G3258" s="139"/>
      <c r="H3258" s="152"/>
      <c r="I3258" s="505"/>
      <c r="J3258" s="139"/>
    </row>
    <row r="3259" spans="1:10" ht="13.5" customHeight="1" x14ac:dyDescent="0.2">
      <c r="A3259" s="504">
        <v>3486</v>
      </c>
      <c r="B3259" s="139" t="s">
        <v>3026</v>
      </c>
      <c r="C3259" s="501" t="s">
        <v>4205</v>
      </c>
      <c r="D3259" s="502" t="s">
        <v>20</v>
      </c>
      <c r="E3259" s="256" t="s">
        <v>21</v>
      </c>
      <c r="F3259" s="503">
        <v>1961</v>
      </c>
      <c r="G3259" s="139"/>
      <c r="H3259" s="152"/>
      <c r="I3259" s="505"/>
      <c r="J3259" s="139"/>
    </row>
    <row r="3260" spans="1:10" ht="13.5" customHeight="1" x14ac:dyDescent="0.2">
      <c r="A3260" s="504">
        <v>3487</v>
      </c>
      <c r="B3260" s="139" t="s">
        <v>3027</v>
      </c>
      <c r="C3260" s="501" t="s">
        <v>4205</v>
      </c>
      <c r="D3260" s="502" t="s">
        <v>20</v>
      </c>
      <c r="E3260" s="256" t="s">
        <v>33</v>
      </c>
      <c r="F3260" s="503">
        <v>1964</v>
      </c>
      <c r="G3260" s="139"/>
      <c r="H3260" s="152"/>
      <c r="I3260" s="505"/>
      <c r="J3260" s="139"/>
    </row>
    <row r="3261" spans="1:10" ht="13.5" customHeight="1" x14ac:dyDescent="0.2">
      <c r="A3261" s="504">
        <v>3488</v>
      </c>
      <c r="B3261" s="139" t="s">
        <v>3028</v>
      </c>
      <c r="C3261" s="501" t="s">
        <v>4205</v>
      </c>
      <c r="D3261" s="502" t="s">
        <v>20</v>
      </c>
      <c r="E3261" s="256" t="s">
        <v>394</v>
      </c>
      <c r="F3261" s="503">
        <v>1981</v>
      </c>
      <c r="G3261" s="139"/>
      <c r="H3261" s="152"/>
      <c r="I3261" s="505"/>
      <c r="J3261" s="139"/>
    </row>
    <row r="3262" spans="1:10" ht="13.5" customHeight="1" x14ac:dyDescent="0.2">
      <c r="A3262" s="504">
        <v>3489</v>
      </c>
      <c r="B3262" s="139" t="s">
        <v>3029</v>
      </c>
      <c r="C3262" s="501" t="s">
        <v>4205</v>
      </c>
      <c r="D3262" s="502" t="s">
        <v>20</v>
      </c>
      <c r="E3262" s="256" t="s">
        <v>76</v>
      </c>
      <c r="F3262" s="503">
        <v>1976</v>
      </c>
      <c r="G3262" s="152"/>
      <c r="H3262" s="152"/>
      <c r="I3262" s="505"/>
      <c r="J3262" s="139"/>
    </row>
    <row r="3263" spans="1:10" ht="13.5" customHeight="1" x14ac:dyDescent="0.2">
      <c r="A3263" s="504">
        <v>3490</v>
      </c>
      <c r="B3263" s="139" t="s">
        <v>3030</v>
      </c>
      <c r="C3263" s="501" t="s">
        <v>4205</v>
      </c>
      <c r="D3263" s="502" t="s">
        <v>20</v>
      </c>
      <c r="E3263" s="256" t="s">
        <v>76</v>
      </c>
      <c r="F3263" s="503">
        <v>1996</v>
      </c>
      <c r="G3263" s="139"/>
      <c r="H3263" s="152"/>
      <c r="I3263" s="505"/>
      <c r="J3263" s="139"/>
    </row>
    <row r="3264" spans="1:10" ht="13.5" customHeight="1" x14ac:dyDescent="0.2">
      <c r="A3264" s="504">
        <v>3491</v>
      </c>
      <c r="B3264" s="139" t="s">
        <v>3031</v>
      </c>
      <c r="C3264" s="501" t="s">
        <v>4205</v>
      </c>
      <c r="D3264" s="502" t="s">
        <v>20</v>
      </c>
      <c r="E3264" s="256" t="s">
        <v>23</v>
      </c>
      <c r="F3264" s="503">
        <v>1967</v>
      </c>
      <c r="G3264" s="139"/>
      <c r="H3264" s="152"/>
      <c r="I3264" s="505"/>
      <c r="J3264" s="139"/>
    </row>
    <row r="3265" spans="1:10" ht="13.5" customHeight="1" x14ac:dyDescent="0.2">
      <c r="A3265" s="504">
        <v>3492</v>
      </c>
      <c r="B3265" s="139" t="s">
        <v>3032</v>
      </c>
      <c r="C3265" s="501" t="s">
        <v>4205</v>
      </c>
      <c r="D3265" s="502" t="s">
        <v>20</v>
      </c>
      <c r="E3265" s="256" t="s">
        <v>76</v>
      </c>
      <c r="F3265" s="503">
        <v>1998</v>
      </c>
      <c r="G3265" s="139"/>
      <c r="H3265" s="152"/>
      <c r="I3265" s="505"/>
      <c r="J3265" s="139"/>
    </row>
    <row r="3266" spans="1:10" ht="13.5" customHeight="1" x14ac:dyDescent="0.2">
      <c r="A3266" s="504">
        <v>3493</v>
      </c>
      <c r="B3266" s="139" t="s">
        <v>3033</v>
      </c>
      <c r="C3266" s="501" t="s">
        <v>4205</v>
      </c>
      <c r="D3266" s="502" t="s">
        <v>20</v>
      </c>
      <c r="E3266" s="256" t="s">
        <v>76</v>
      </c>
      <c r="F3266" s="503">
        <v>1998</v>
      </c>
      <c r="G3266" s="139"/>
      <c r="H3266" s="152"/>
      <c r="I3266" s="505"/>
      <c r="J3266" s="139"/>
    </row>
    <row r="3267" spans="1:10" ht="13.5" customHeight="1" x14ac:dyDescent="0.2">
      <c r="A3267" s="504">
        <v>3494</v>
      </c>
      <c r="B3267" s="139" t="s">
        <v>3034</v>
      </c>
      <c r="C3267" s="501" t="s">
        <v>4205</v>
      </c>
      <c r="D3267" s="502" t="s">
        <v>20</v>
      </c>
      <c r="E3267" s="256" t="s">
        <v>76</v>
      </c>
      <c r="F3267" s="503">
        <v>1996</v>
      </c>
      <c r="G3267" s="139"/>
      <c r="H3267" s="152"/>
      <c r="I3267" s="505"/>
      <c r="J3267" s="139"/>
    </row>
    <row r="3268" spans="1:10" ht="13.5" customHeight="1" x14ac:dyDescent="0.2">
      <c r="A3268" s="504">
        <v>3495</v>
      </c>
      <c r="B3268" s="139" t="s">
        <v>3035</v>
      </c>
      <c r="C3268" s="501" t="s">
        <v>4205</v>
      </c>
      <c r="D3268" s="502" t="s">
        <v>20</v>
      </c>
      <c r="E3268" s="256" t="s">
        <v>21</v>
      </c>
      <c r="F3268" s="503">
        <v>1957</v>
      </c>
      <c r="G3268" s="139"/>
      <c r="H3268" s="152"/>
      <c r="I3268" s="505"/>
      <c r="J3268" s="139"/>
    </row>
    <row r="3269" spans="1:10" ht="13.5" customHeight="1" x14ac:dyDescent="0.2">
      <c r="A3269" s="504">
        <v>3496</v>
      </c>
      <c r="B3269" s="139" t="s">
        <v>2242</v>
      </c>
      <c r="C3269" s="501" t="s">
        <v>4205</v>
      </c>
      <c r="D3269" s="502" t="s">
        <v>20</v>
      </c>
      <c r="E3269" s="256" t="s">
        <v>1638</v>
      </c>
      <c r="F3269" s="503">
        <v>2003</v>
      </c>
      <c r="G3269" s="139"/>
      <c r="H3269" s="152"/>
      <c r="I3269" s="505"/>
      <c r="J3269" s="139"/>
    </row>
    <row r="3270" spans="1:10" ht="13.5" customHeight="1" x14ac:dyDescent="0.2">
      <c r="A3270" s="504">
        <v>3497</v>
      </c>
      <c r="B3270" s="139" t="s">
        <v>3036</v>
      </c>
      <c r="C3270" s="139" t="s">
        <v>2235</v>
      </c>
      <c r="D3270" s="502" t="s">
        <v>20</v>
      </c>
      <c r="E3270" s="256" t="s">
        <v>23</v>
      </c>
      <c r="F3270" s="503">
        <v>1965</v>
      </c>
      <c r="G3270" s="139"/>
      <c r="H3270" s="152"/>
      <c r="I3270" s="505"/>
      <c r="J3270" s="139"/>
    </row>
    <row r="3271" spans="1:10" ht="13.5" customHeight="1" x14ac:dyDescent="0.2">
      <c r="A3271" s="504">
        <v>3498</v>
      </c>
      <c r="B3271" s="139" t="s">
        <v>3037</v>
      </c>
      <c r="C3271" s="501" t="s">
        <v>4205</v>
      </c>
      <c r="D3271" s="502" t="s">
        <v>20</v>
      </c>
      <c r="E3271" s="256" t="s">
        <v>23</v>
      </c>
      <c r="F3271" s="503">
        <v>1963</v>
      </c>
      <c r="G3271" s="139"/>
      <c r="H3271" s="152"/>
      <c r="I3271" s="505"/>
      <c r="J3271" s="139"/>
    </row>
    <row r="3272" spans="1:10" ht="13.5" customHeight="1" x14ac:dyDescent="0.2">
      <c r="A3272" s="504">
        <v>3499</v>
      </c>
      <c r="B3272" s="139" t="s">
        <v>3038</v>
      </c>
      <c r="C3272" s="501" t="s">
        <v>4205</v>
      </c>
      <c r="D3272" s="502" t="s">
        <v>20</v>
      </c>
      <c r="E3272" s="256" t="s">
        <v>1638</v>
      </c>
      <c r="F3272" s="503">
        <v>2005</v>
      </c>
      <c r="G3272" s="139"/>
      <c r="H3272" s="152"/>
      <c r="I3272" s="505"/>
      <c r="J3272" s="139"/>
    </row>
    <row r="3273" spans="1:10" ht="13.5" customHeight="1" x14ac:dyDescent="0.2">
      <c r="A3273" s="504">
        <v>3500</v>
      </c>
      <c r="B3273" s="139" t="s">
        <v>3039</v>
      </c>
      <c r="C3273" s="501" t="s">
        <v>4205</v>
      </c>
      <c r="D3273" s="502" t="s">
        <v>20</v>
      </c>
      <c r="E3273" s="256" t="s">
        <v>1302</v>
      </c>
      <c r="F3273" s="503">
        <v>2009</v>
      </c>
      <c r="G3273" s="139"/>
      <c r="H3273" s="152"/>
      <c r="I3273" s="505"/>
      <c r="J3273" s="139"/>
    </row>
    <row r="3274" spans="1:10" ht="13.5" customHeight="1" x14ac:dyDescent="0.2">
      <c r="A3274" s="504">
        <v>3501</v>
      </c>
      <c r="B3274" s="139" t="s">
        <v>3040</v>
      </c>
      <c r="C3274" s="501" t="s">
        <v>4205</v>
      </c>
      <c r="D3274" s="502" t="s">
        <v>20</v>
      </c>
      <c r="E3274" s="256" t="s">
        <v>394</v>
      </c>
      <c r="F3274" s="503">
        <v>1980</v>
      </c>
      <c r="G3274" s="139"/>
      <c r="H3274" s="152"/>
      <c r="I3274" s="505"/>
      <c r="J3274" s="139"/>
    </row>
    <row r="3275" spans="1:10" ht="13.5" customHeight="1" x14ac:dyDescent="0.2">
      <c r="A3275" s="504">
        <v>3502</v>
      </c>
      <c r="B3275" s="139" t="s">
        <v>3041</v>
      </c>
      <c r="C3275" s="501" t="s">
        <v>4205</v>
      </c>
      <c r="D3275" s="502" t="s">
        <v>20</v>
      </c>
      <c r="E3275" s="256" t="s">
        <v>76</v>
      </c>
      <c r="F3275" s="503">
        <v>1979</v>
      </c>
      <c r="G3275" s="139"/>
      <c r="H3275" s="152"/>
      <c r="I3275" s="505"/>
      <c r="J3275" s="139"/>
    </row>
    <row r="3276" spans="1:10" ht="13.5" customHeight="1" x14ac:dyDescent="0.2">
      <c r="A3276" s="504">
        <v>3503</v>
      </c>
      <c r="B3276" s="139" t="s">
        <v>3042</v>
      </c>
      <c r="C3276" s="139" t="s">
        <v>357</v>
      </c>
      <c r="D3276" s="502">
        <v>3</v>
      </c>
      <c r="E3276" s="256" t="s">
        <v>21</v>
      </c>
      <c r="F3276" s="503">
        <v>1950</v>
      </c>
      <c r="G3276" s="139"/>
      <c r="H3276" s="152"/>
      <c r="I3276" s="505">
        <v>1</v>
      </c>
      <c r="J3276" s="139"/>
    </row>
    <row r="3277" spans="1:10" ht="13.5" customHeight="1" x14ac:dyDescent="0.2">
      <c r="A3277" s="504">
        <v>3504</v>
      </c>
      <c r="B3277" s="139" t="s">
        <v>3043</v>
      </c>
      <c r="C3277" s="139" t="s">
        <v>357</v>
      </c>
      <c r="D3277" s="502" t="s">
        <v>20</v>
      </c>
      <c r="E3277" s="256" t="s">
        <v>394</v>
      </c>
      <c r="F3277" s="503">
        <v>1999</v>
      </c>
      <c r="G3277" s="139"/>
      <c r="H3277" s="152"/>
      <c r="I3277" s="505"/>
      <c r="J3277" s="139"/>
    </row>
    <row r="3278" spans="1:10" ht="13.5" customHeight="1" x14ac:dyDescent="0.2">
      <c r="A3278" s="504">
        <v>3505</v>
      </c>
      <c r="B3278" s="139" t="s">
        <v>3044</v>
      </c>
      <c r="C3278" s="139" t="s">
        <v>357</v>
      </c>
      <c r="D3278" s="502">
        <v>5</v>
      </c>
      <c r="E3278" s="256" t="s">
        <v>76</v>
      </c>
      <c r="F3278" s="503">
        <v>1997</v>
      </c>
      <c r="G3278" s="139"/>
      <c r="H3278" s="152"/>
      <c r="I3278" s="505"/>
      <c r="J3278" s="139"/>
    </row>
    <row r="3279" spans="1:10" ht="13.5" customHeight="1" x14ac:dyDescent="0.2">
      <c r="A3279" s="504">
        <v>3506</v>
      </c>
      <c r="B3279" s="139" t="s">
        <v>3045</v>
      </c>
      <c r="C3279" s="139" t="s">
        <v>198</v>
      </c>
      <c r="D3279" s="502" t="s">
        <v>76</v>
      </c>
      <c r="E3279" s="256" t="s">
        <v>1989</v>
      </c>
      <c r="F3279" s="503">
        <v>2009</v>
      </c>
      <c r="G3279" s="139"/>
      <c r="H3279" s="152"/>
      <c r="I3279" s="505">
        <v>1</v>
      </c>
      <c r="J3279" s="139"/>
    </row>
    <row r="3280" spans="1:10" ht="13.5" customHeight="1" x14ac:dyDescent="0.2">
      <c r="A3280" s="504">
        <v>3507</v>
      </c>
      <c r="B3280" s="139" t="s">
        <v>3046</v>
      </c>
      <c r="C3280" s="501" t="s">
        <v>4205</v>
      </c>
      <c r="D3280" s="502" t="s">
        <v>20</v>
      </c>
      <c r="E3280" s="256" t="s">
        <v>394</v>
      </c>
      <c r="F3280" s="503">
        <v>1987</v>
      </c>
      <c r="G3280" s="139"/>
      <c r="H3280" s="152"/>
      <c r="I3280" s="505"/>
      <c r="J3280" s="139"/>
    </row>
    <row r="3281" spans="1:10" ht="13.5" customHeight="1" x14ac:dyDescent="0.2">
      <c r="A3281" s="504">
        <v>3508</v>
      </c>
      <c r="B3281" s="139" t="s">
        <v>3047</v>
      </c>
      <c r="C3281" s="501" t="s">
        <v>4205</v>
      </c>
      <c r="D3281" s="502" t="s">
        <v>20</v>
      </c>
      <c r="E3281" s="256" t="s">
        <v>394</v>
      </c>
      <c r="F3281" s="503">
        <v>1998</v>
      </c>
      <c r="G3281" s="139"/>
      <c r="H3281" s="152"/>
      <c r="I3281" s="505"/>
      <c r="J3281" s="139"/>
    </row>
    <row r="3282" spans="1:10" ht="13.5" customHeight="1" x14ac:dyDescent="0.2">
      <c r="A3282" s="504">
        <v>3509</v>
      </c>
      <c r="B3282" s="139" t="s">
        <v>3049</v>
      </c>
      <c r="C3282" s="139" t="s">
        <v>3048</v>
      </c>
      <c r="D3282" s="502" t="s">
        <v>20</v>
      </c>
      <c r="E3282" s="256" t="s">
        <v>76</v>
      </c>
      <c r="F3282" s="503">
        <v>1999</v>
      </c>
      <c r="G3282" s="139"/>
      <c r="H3282" s="152"/>
      <c r="I3282" s="505">
        <v>1</v>
      </c>
      <c r="J3282" s="139"/>
    </row>
    <row r="3283" spans="1:10" ht="13.5" customHeight="1" x14ac:dyDescent="0.2">
      <c r="A3283" s="504">
        <v>3510</v>
      </c>
      <c r="B3283" s="139" t="s">
        <v>3050</v>
      </c>
      <c r="C3283" s="501" t="s">
        <v>4205</v>
      </c>
      <c r="D3283" s="502" t="s">
        <v>20</v>
      </c>
      <c r="E3283" s="256" t="s">
        <v>76</v>
      </c>
      <c r="F3283" s="503">
        <v>1999</v>
      </c>
      <c r="G3283" s="139"/>
      <c r="H3283" s="152"/>
      <c r="I3283" s="505"/>
      <c r="J3283" s="139"/>
    </row>
    <row r="3284" spans="1:10" ht="13.5" customHeight="1" x14ac:dyDescent="0.2">
      <c r="A3284" s="504">
        <v>3511</v>
      </c>
      <c r="B3284" s="139" t="s">
        <v>3051</v>
      </c>
      <c r="C3284" s="139" t="s">
        <v>3048</v>
      </c>
      <c r="D3284" s="502" t="s">
        <v>20</v>
      </c>
      <c r="E3284" s="256" t="s">
        <v>76</v>
      </c>
      <c r="F3284" s="503">
        <v>2000</v>
      </c>
      <c r="G3284" s="139"/>
      <c r="H3284" s="152"/>
      <c r="I3284" s="505">
        <v>1</v>
      </c>
      <c r="J3284" s="139"/>
    </row>
    <row r="3285" spans="1:10" ht="13.5" customHeight="1" x14ac:dyDescent="0.2">
      <c r="A3285" s="504">
        <v>3512</v>
      </c>
      <c r="B3285" s="139" t="s">
        <v>3052</v>
      </c>
      <c r="C3285" s="501" t="s">
        <v>4205</v>
      </c>
      <c r="D3285" s="502" t="s">
        <v>20</v>
      </c>
      <c r="E3285" s="256" t="s">
        <v>76</v>
      </c>
      <c r="F3285" s="503">
        <v>2001</v>
      </c>
      <c r="G3285" s="139"/>
      <c r="H3285" s="152"/>
      <c r="I3285" s="505"/>
      <c r="J3285" s="139"/>
    </row>
    <row r="3286" spans="1:10" ht="13.5" customHeight="1" x14ac:dyDescent="0.2">
      <c r="A3286" s="504">
        <v>3513</v>
      </c>
      <c r="B3286" s="139" t="s">
        <v>3053</v>
      </c>
      <c r="C3286" s="501" t="s">
        <v>4205</v>
      </c>
      <c r="D3286" s="502" t="s">
        <v>20</v>
      </c>
      <c r="E3286" s="256" t="s">
        <v>21</v>
      </c>
      <c r="F3286" s="503">
        <v>1953</v>
      </c>
      <c r="G3286" s="139"/>
      <c r="H3286" s="152"/>
      <c r="I3286" s="505"/>
      <c r="J3286" s="139"/>
    </row>
    <row r="3287" spans="1:10" ht="13.5" customHeight="1" x14ac:dyDescent="0.2">
      <c r="A3287" s="504">
        <v>3514</v>
      </c>
      <c r="B3287" s="139" t="s">
        <v>3054</v>
      </c>
      <c r="C3287" s="501" t="s">
        <v>4205</v>
      </c>
      <c r="D3287" s="502" t="s">
        <v>20</v>
      </c>
      <c r="E3287" s="256" t="s">
        <v>76</v>
      </c>
      <c r="F3287" s="503">
        <v>1995</v>
      </c>
      <c r="G3287" s="139"/>
      <c r="H3287" s="152"/>
      <c r="I3287" s="505"/>
      <c r="J3287" s="139"/>
    </row>
    <row r="3288" spans="1:10" ht="13.5" customHeight="1" x14ac:dyDescent="0.2">
      <c r="A3288" s="504">
        <v>3515</v>
      </c>
      <c r="B3288" s="139" t="s">
        <v>3055</v>
      </c>
      <c r="C3288" s="139" t="s">
        <v>3619</v>
      </c>
      <c r="D3288" s="502">
        <v>2</v>
      </c>
      <c r="E3288" s="256" t="s">
        <v>21</v>
      </c>
      <c r="F3288" s="503">
        <v>1958</v>
      </c>
      <c r="G3288" s="139"/>
      <c r="H3288" s="152"/>
      <c r="I3288" s="505">
        <v>1</v>
      </c>
      <c r="J3288" s="139"/>
    </row>
    <row r="3289" spans="1:10" ht="13.5" customHeight="1" x14ac:dyDescent="0.2">
      <c r="A3289" s="504">
        <v>3516</v>
      </c>
      <c r="B3289" s="139" t="s">
        <v>3056</v>
      </c>
      <c r="C3289" s="501" t="s">
        <v>4205</v>
      </c>
      <c r="D3289" s="502" t="s">
        <v>20</v>
      </c>
      <c r="E3289" s="256" t="s">
        <v>76</v>
      </c>
      <c r="F3289" s="503">
        <v>1984</v>
      </c>
      <c r="G3289" s="139"/>
      <c r="H3289" s="152"/>
      <c r="I3289" s="505"/>
      <c r="J3289" s="139"/>
    </row>
    <row r="3290" spans="1:10" ht="13.5" customHeight="1" x14ac:dyDescent="0.2">
      <c r="A3290" s="504">
        <v>3517</v>
      </c>
      <c r="B3290" s="139" t="s">
        <v>3057</v>
      </c>
      <c r="C3290" s="139" t="s">
        <v>3619</v>
      </c>
      <c r="D3290" s="502">
        <v>5</v>
      </c>
      <c r="E3290" s="256" t="s">
        <v>76</v>
      </c>
      <c r="F3290" s="503">
        <v>1983</v>
      </c>
      <c r="G3290" s="139"/>
      <c r="H3290" s="152"/>
      <c r="I3290" s="505">
        <v>1</v>
      </c>
      <c r="J3290" s="139"/>
    </row>
    <row r="3291" spans="1:10" ht="13.5" customHeight="1" x14ac:dyDescent="0.2">
      <c r="A3291" s="504">
        <v>3518</v>
      </c>
      <c r="B3291" s="139" t="s">
        <v>3058</v>
      </c>
      <c r="C3291" s="501" t="s">
        <v>4205</v>
      </c>
      <c r="D3291" s="502" t="s">
        <v>20</v>
      </c>
      <c r="E3291" s="256" t="s">
        <v>76</v>
      </c>
      <c r="F3291" s="503">
        <v>1989</v>
      </c>
      <c r="G3291" s="139"/>
      <c r="H3291" s="152"/>
      <c r="I3291" s="505"/>
      <c r="J3291" s="139"/>
    </row>
    <row r="3292" spans="1:10" ht="13.5" customHeight="1" x14ac:dyDescent="0.2">
      <c r="A3292" s="504">
        <v>3519</v>
      </c>
      <c r="B3292" s="139" t="s">
        <v>3059</v>
      </c>
      <c r="C3292" s="139" t="s">
        <v>166</v>
      </c>
      <c r="D3292" s="502" t="s">
        <v>20</v>
      </c>
      <c r="E3292" s="256" t="s">
        <v>21</v>
      </c>
      <c r="F3292" s="503">
        <v>1960</v>
      </c>
      <c r="G3292" s="139"/>
      <c r="H3292" s="152"/>
      <c r="I3292" s="505">
        <v>1</v>
      </c>
      <c r="J3292" s="139"/>
    </row>
    <row r="3293" spans="1:10" ht="13.5" customHeight="1" x14ac:dyDescent="0.2">
      <c r="A3293" s="504">
        <v>3520</v>
      </c>
      <c r="B3293" s="139" t="s">
        <v>3635</v>
      </c>
      <c r="C3293" s="501" t="s">
        <v>4205</v>
      </c>
      <c r="D3293" s="502" t="s">
        <v>20</v>
      </c>
      <c r="E3293" s="256" t="s">
        <v>76</v>
      </c>
      <c r="F3293" s="503">
        <v>1987</v>
      </c>
      <c r="G3293" s="139"/>
      <c r="H3293" s="152"/>
      <c r="I3293" s="505"/>
      <c r="J3293" s="139"/>
    </row>
    <row r="3294" spans="1:10" ht="13.5" customHeight="1" x14ac:dyDescent="0.2">
      <c r="A3294" s="504">
        <v>3521</v>
      </c>
      <c r="B3294" s="139" t="s">
        <v>3180</v>
      </c>
      <c r="C3294" s="139" t="s">
        <v>4084</v>
      </c>
      <c r="D3294" s="502">
        <v>1</v>
      </c>
      <c r="E3294" s="256" t="s">
        <v>394</v>
      </c>
      <c r="F3294" s="503">
        <v>1984</v>
      </c>
      <c r="G3294" s="139"/>
      <c r="H3294" s="152"/>
      <c r="I3294" s="505">
        <v>1</v>
      </c>
      <c r="J3294" s="139"/>
    </row>
    <row r="3295" spans="1:10" ht="13.5" customHeight="1" x14ac:dyDescent="0.2">
      <c r="A3295" s="504">
        <v>3522</v>
      </c>
      <c r="B3295" s="139" t="s">
        <v>3060</v>
      </c>
      <c r="C3295" s="139" t="s">
        <v>357</v>
      </c>
      <c r="D3295" s="502" t="s">
        <v>76</v>
      </c>
      <c r="E3295" s="256" t="s">
        <v>23</v>
      </c>
      <c r="F3295" s="503">
        <v>1972</v>
      </c>
      <c r="G3295" s="139"/>
      <c r="H3295" s="152"/>
      <c r="I3295" s="505">
        <v>1</v>
      </c>
      <c r="J3295" s="139"/>
    </row>
    <row r="3296" spans="1:10" ht="13.5" customHeight="1" x14ac:dyDescent="0.2">
      <c r="A3296" s="504">
        <v>3523</v>
      </c>
      <c r="B3296" s="139" t="s">
        <v>3061</v>
      </c>
      <c r="C3296" s="501" t="s">
        <v>4205</v>
      </c>
      <c r="D3296" s="502" t="s">
        <v>20</v>
      </c>
      <c r="E3296" s="256" t="s">
        <v>76</v>
      </c>
      <c r="F3296" s="503">
        <v>1997</v>
      </c>
      <c r="G3296" s="139"/>
      <c r="H3296" s="152"/>
      <c r="I3296" s="505"/>
      <c r="J3296" s="139"/>
    </row>
    <row r="3297" spans="1:10" ht="13.5" customHeight="1" x14ac:dyDescent="0.2">
      <c r="A3297" s="504">
        <v>3524</v>
      </c>
      <c r="B3297" s="139" t="s">
        <v>3062</v>
      </c>
      <c r="C3297" s="501" t="s">
        <v>4205</v>
      </c>
      <c r="D3297" s="502" t="s">
        <v>20</v>
      </c>
      <c r="E3297" s="256" t="s">
        <v>76</v>
      </c>
      <c r="F3297" s="503">
        <v>1987</v>
      </c>
      <c r="G3297" s="139"/>
      <c r="H3297" s="152"/>
      <c r="I3297" s="505"/>
      <c r="J3297" s="139"/>
    </row>
    <row r="3298" spans="1:10" ht="13.5" customHeight="1" x14ac:dyDescent="0.2">
      <c r="A3298" s="504">
        <v>3525</v>
      </c>
      <c r="B3298" s="139" t="s">
        <v>3063</v>
      </c>
      <c r="C3298" s="501" t="s">
        <v>4205</v>
      </c>
      <c r="D3298" s="502" t="s">
        <v>20</v>
      </c>
      <c r="E3298" s="256" t="s">
        <v>394</v>
      </c>
      <c r="F3298" s="503">
        <v>1997</v>
      </c>
      <c r="G3298" s="139"/>
      <c r="H3298" s="152"/>
      <c r="I3298" s="505"/>
      <c r="J3298" s="139"/>
    </row>
    <row r="3299" spans="1:10" ht="13.5" customHeight="1" x14ac:dyDescent="0.2">
      <c r="A3299" s="504">
        <v>3526</v>
      </c>
      <c r="B3299" s="139" t="s">
        <v>3064</v>
      </c>
      <c r="C3299" s="501" t="s">
        <v>4205</v>
      </c>
      <c r="D3299" s="502" t="s">
        <v>20</v>
      </c>
      <c r="E3299" s="256" t="s">
        <v>76</v>
      </c>
      <c r="F3299" s="503">
        <v>1976</v>
      </c>
      <c r="G3299" s="139"/>
      <c r="H3299" s="152"/>
      <c r="I3299" s="505"/>
      <c r="J3299" s="139"/>
    </row>
    <row r="3300" spans="1:10" ht="13.5" customHeight="1" x14ac:dyDescent="0.2">
      <c r="A3300" s="504">
        <v>3527</v>
      </c>
      <c r="B3300" s="139" t="s">
        <v>3066</v>
      </c>
      <c r="C3300" s="501" t="s">
        <v>4205</v>
      </c>
      <c r="D3300" s="502" t="s">
        <v>20</v>
      </c>
      <c r="E3300" s="256" t="s">
        <v>394</v>
      </c>
      <c r="F3300" s="503">
        <v>1999</v>
      </c>
      <c r="G3300" s="139"/>
      <c r="H3300" s="152"/>
      <c r="I3300" s="505"/>
      <c r="J3300" s="139"/>
    </row>
    <row r="3301" spans="1:10" ht="13.5" customHeight="1" x14ac:dyDescent="0.2">
      <c r="A3301" s="504">
        <v>3528</v>
      </c>
      <c r="B3301" s="139" t="s">
        <v>3067</v>
      </c>
      <c r="C3301" s="501" t="s">
        <v>4205</v>
      </c>
      <c r="D3301" s="502" t="s">
        <v>20</v>
      </c>
      <c r="E3301" s="256" t="s">
        <v>76</v>
      </c>
      <c r="F3301" s="503">
        <v>1997</v>
      </c>
      <c r="G3301" s="139"/>
      <c r="H3301" s="152"/>
      <c r="I3301" s="505"/>
      <c r="J3301" s="139"/>
    </row>
    <row r="3302" spans="1:10" ht="13.5" customHeight="1" x14ac:dyDescent="0.2">
      <c r="A3302" s="504">
        <v>3529</v>
      </c>
      <c r="B3302" s="139" t="s">
        <v>3068</v>
      </c>
      <c r="C3302" s="501" t="s">
        <v>4205</v>
      </c>
      <c r="D3302" s="502" t="s">
        <v>20</v>
      </c>
      <c r="E3302" s="256" t="s">
        <v>76</v>
      </c>
      <c r="F3302" s="503">
        <v>1999</v>
      </c>
      <c r="G3302" s="139"/>
      <c r="H3302" s="152"/>
      <c r="I3302" s="505"/>
      <c r="J3302" s="139"/>
    </row>
    <row r="3303" spans="1:10" ht="13.5" customHeight="1" x14ac:dyDescent="0.2">
      <c r="A3303" s="504">
        <v>3530</v>
      </c>
      <c r="B3303" s="139" t="s">
        <v>3069</v>
      </c>
      <c r="C3303" s="501" t="s">
        <v>4205</v>
      </c>
      <c r="D3303" s="502" t="s">
        <v>20</v>
      </c>
      <c r="E3303" s="256" t="s">
        <v>76</v>
      </c>
      <c r="F3303" s="503">
        <v>1997</v>
      </c>
      <c r="G3303" s="139"/>
      <c r="H3303" s="152"/>
      <c r="I3303" s="505"/>
      <c r="J3303" s="139"/>
    </row>
    <row r="3304" spans="1:10" ht="13.5" customHeight="1" x14ac:dyDescent="0.2">
      <c r="A3304" s="504">
        <v>3531</v>
      </c>
      <c r="B3304" s="139" t="s">
        <v>3070</v>
      </c>
      <c r="C3304" s="501" t="s">
        <v>4205</v>
      </c>
      <c r="D3304" s="502" t="s">
        <v>20</v>
      </c>
      <c r="E3304" s="256" t="s">
        <v>23</v>
      </c>
      <c r="F3304" s="503">
        <v>1975</v>
      </c>
      <c r="G3304" s="139"/>
      <c r="H3304" s="152"/>
      <c r="I3304" s="505"/>
      <c r="J3304" s="139"/>
    </row>
    <row r="3305" spans="1:10" ht="13.5" customHeight="1" x14ac:dyDescent="0.2">
      <c r="A3305" s="504">
        <v>3532</v>
      </c>
      <c r="B3305" s="139" t="s">
        <v>3071</v>
      </c>
      <c r="C3305" s="501" t="s">
        <v>4205</v>
      </c>
      <c r="D3305" s="502" t="s">
        <v>20</v>
      </c>
      <c r="E3305" s="256" t="s">
        <v>76</v>
      </c>
      <c r="F3305" s="503">
        <v>1997</v>
      </c>
      <c r="G3305" s="139"/>
      <c r="H3305" s="152"/>
      <c r="I3305" s="505"/>
      <c r="J3305" s="139"/>
    </row>
    <row r="3306" spans="1:10" ht="13.5" customHeight="1" x14ac:dyDescent="0.2">
      <c r="A3306" s="504">
        <v>3533</v>
      </c>
      <c r="B3306" s="139" t="s">
        <v>3072</v>
      </c>
      <c r="C3306" s="501" t="s">
        <v>4205</v>
      </c>
      <c r="D3306" s="502" t="s">
        <v>20</v>
      </c>
      <c r="E3306" s="256" t="s">
        <v>394</v>
      </c>
      <c r="F3306" s="503">
        <v>1997</v>
      </c>
      <c r="G3306" s="139"/>
      <c r="H3306" s="152"/>
      <c r="I3306" s="505"/>
      <c r="J3306" s="139"/>
    </row>
    <row r="3307" spans="1:10" ht="13.5" customHeight="1" x14ac:dyDescent="0.2">
      <c r="A3307" s="504">
        <v>3534</v>
      </c>
      <c r="B3307" s="139" t="s">
        <v>3073</v>
      </c>
      <c r="C3307" s="501" t="s">
        <v>4205</v>
      </c>
      <c r="D3307" s="502" t="s">
        <v>20</v>
      </c>
      <c r="E3307" s="256" t="s">
        <v>394</v>
      </c>
      <c r="F3307" s="503">
        <v>1998</v>
      </c>
      <c r="G3307" s="139"/>
      <c r="H3307" s="152"/>
      <c r="I3307" s="505"/>
      <c r="J3307" s="139"/>
    </row>
    <row r="3308" spans="1:10" ht="13.5" customHeight="1" x14ac:dyDescent="0.2">
      <c r="A3308" s="504">
        <v>3535</v>
      </c>
      <c r="B3308" s="139" t="s">
        <v>3091</v>
      </c>
      <c r="C3308" s="139" t="s">
        <v>198</v>
      </c>
      <c r="D3308" s="502" t="s">
        <v>76</v>
      </c>
      <c r="E3308" s="256" t="s">
        <v>33</v>
      </c>
      <c r="F3308" s="503">
        <v>1971</v>
      </c>
      <c r="G3308" s="139"/>
      <c r="H3308" s="152"/>
      <c r="I3308" s="505">
        <v>1</v>
      </c>
      <c r="J3308" s="139"/>
    </row>
    <row r="3309" spans="1:10" ht="13.5" customHeight="1" x14ac:dyDescent="0.2">
      <c r="A3309" s="504">
        <v>3536</v>
      </c>
      <c r="B3309" s="139" t="s">
        <v>3092</v>
      </c>
      <c r="C3309" s="139" t="s">
        <v>198</v>
      </c>
      <c r="D3309" s="502" t="s">
        <v>76</v>
      </c>
      <c r="E3309" s="256" t="s">
        <v>76</v>
      </c>
      <c r="F3309" s="503">
        <v>1999</v>
      </c>
      <c r="G3309" s="139"/>
      <c r="H3309" s="152"/>
      <c r="I3309" s="505">
        <v>1</v>
      </c>
      <c r="J3309" s="139"/>
    </row>
    <row r="3310" spans="1:10" ht="13.5" customHeight="1" x14ac:dyDescent="0.2">
      <c r="A3310" s="504">
        <v>3537</v>
      </c>
      <c r="B3310" s="139" t="s">
        <v>3093</v>
      </c>
      <c r="C3310" s="501" t="s">
        <v>4205</v>
      </c>
      <c r="D3310" s="502" t="s">
        <v>20</v>
      </c>
      <c r="E3310" s="256" t="s">
        <v>76</v>
      </c>
      <c r="F3310" s="503">
        <v>1979</v>
      </c>
      <c r="G3310" s="139"/>
      <c r="H3310" s="152"/>
      <c r="I3310" s="505"/>
      <c r="J3310" s="139"/>
    </row>
    <row r="3311" spans="1:10" ht="13.5" customHeight="1" x14ac:dyDescent="0.2">
      <c r="A3311" s="504">
        <v>3538</v>
      </c>
      <c r="B3311" s="139" t="s">
        <v>3094</v>
      </c>
      <c r="C3311" s="139" t="s">
        <v>198</v>
      </c>
      <c r="D3311" s="502">
        <v>3</v>
      </c>
      <c r="E3311" s="256" t="s">
        <v>76</v>
      </c>
      <c r="F3311" s="503">
        <v>1998</v>
      </c>
      <c r="G3311" s="139"/>
      <c r="H3311" s="152"/>
      <c r="I3311" s="505">
        <v>1</v>
      </c>
      <c r="J3311" s="139"/>
    </row>
    <row r="3312" spans="1:10" ht="13.5" customHeight="1" x14ac:dyDescent="0.2">
      <c r="A3312" s="504">
        <v>3539</v>
      </c>
      <c r="B3312" s="139" t="s">
        <v>3095</v>
      </c>
      <c r="C3312" s="501" t="s">
        <v>4205</v>
      </c>
      <c r="D3312" s="502" t="s">
        <v>20</v>
      </c>
      <c r="E3312" s="256" t="s">
        <v>76</v>
      </c>
      <c r="F3312" s="503">
        <v>2000</v>
      </c>
      <c r="G3312" s="139"/>
      <c r="H3312" s="152"/>
      <c r="I3312" s="505"/>
      <c r="J3312" s="139"/>
    </row>
    <row r="3313" spans="1:10" ht="13.5" customHeight="1" x14ac:dyDescent="0.2">
      <c r="A3313" s="504">
        <v>3540</v>
      </c>
      <c r="B3313" s="139" t="s">
        <v>3098</v>
      </c>
      <c r="C3313" s="139" t="s">
        <v>3048</v>
      </c>
      <c r="D3313" s="502" t="s">
        <v>20</v>
      </c>
      <c r="E3313" s="256" t="s">
        <v>76</v>
      </c>
      <c r="F3313" s="503">
        <v>2001</v>
      </c>
      <c r="G3313" s="139"/>
      <c r="H3313" s="152"/>
      <c r="I3313" s="505">
        <v>1</v>
      </c>
      <c r="J3313" s="139"/>
    </row>
    <row r="3314" spans="1:10" ht="13.5" customHeight="1" x14ac:dyDescent="0.2">
      <c r="A3314" s="504">
        <v>3541</v>
      </c>
      <c r="B3314" s="139" t="s">
        <v>3099</v>
      </c>
      <c r="C3314" s="501" t="s">
        <v>4205</v>
      </c>
      <c r="D3314" s="502" t="s">
        <v>20</v>
      </c>
      <c r="E3314" s="256" t="s">
        <v>394</v>
      </c>
      <c r="F3314" s="503">
        <v>2001</v>
      </c>
      <c r="G3314" s="139"/>
      <c r="H3314" s="152"/>
      <c r="I3314" s="505"/>
      <c r="J3314" s="139"/>
    </row>
    <row r="3315" spans="1:10" ht="13.5" customHeight="1" x14ac:dyDescent="0.2">
      <c r="A3315" s="504">
        <v>3542</v>
      </c>
      <c r="B3315" s="139" t="s">
        <v>3100</v>
      </c>
      <c r="C3315" s="139" t="s">
        <v>4084</v>
      </c>
      <c r="D3315" s="502" t="s">
        <v>76</v>
      </c>
      <c r="E3315" s="256" t="s">
        <v>23</v>
      </c>
      <c r="F3315" s="503">
        <v>1966</v>
      </c>
      <c r="G3315" s="139"/>
      <c r="H3315" s="152"/>
      <c r="I3315" s="505">
        <v>1</v>
      </c>
      <c r="J3315" s="139"/>
    </row>
    <row r="3316" spans="1:10" ht="13.5" customHeight="1" x14ac:dyDescent="0.2">
      <c r="A3316" s="504">
        <v>3543</v>
      </c>
      <c r="B3316" s="139" t="s">
        <v>3101</v>
      </c>
      <c r="C3316" s="139" t="s">
        <v>4082</v>
      </c>
      <c r="D3316" s="502">
        <v>5</v>
      </c>
      <c r="E3316" s="256" t="s">
        <v>33</v>
      </c>
      <c r="F3316" s="503">
        <v>1971</v>
      </c>
      <c r="G3316" s="139"/>
      <c r="H3316" s="152"/>
      <c r="I3316" s="505">
        <v>1</v>
      </c>
      <c r="J3316" s="139"/>
    </row>
    <row r="3317" spans="1:10" ht="13.5" customHeight="1" x14ac:dyDescent="0.2">
      <c r="A3317" s="504">
        <v>3544</v>
      </c>
      <c r="B3317" s="139" t="s">
        <v>3102</v>
      </c>
      <c r="C3317" s="501" t="s">
        <v>4205</v>
      </c>
      <c r="D3317" s="502" t="s">
        <v>20</v>
      </c>
      <c r="E3317" s="256" t="s">
        <v>1638</v>
      </c>
      <c r="F3317" s="503">
        <v>2002</v>
      </c>
      <c r="G3317" s="139"/>
      <c r="H3317" s="152"/>
      <c r="I3317" s="505"/>
      <c r="J3317" s="139"/>
    </row>
    <row r="3318" spans="1:10" ht="13.5" customHeight="1" x14ac:dyDescent="0.2">
      <c r="A3318" s="504">
        <v>3545</v>
      </c>
      <c r="B3318" s="139" t="s">
        <v>3103</v>
      </c>
      <c r="C3318" s="501" t="s">
        <v>4205</v>
      </c>
      <c r="D3318" s="502" t="s">
        <v>20</v>
      </c>
      <c r="E3318" s="256" t="s">
        <v>23</v>
      </c>
      <c r="F3318" s="503">
        <v>1975</v>
      </c>
      <c r="G3318" s="139"/>
      <c r="H3318" s="152"/>
      <c r="I3318" s="505"/>
      <c r="J3318" s="139"/>
    </row>
    <row r="3319" spans="1:10" ht="13.5" customHeight="1" x14ac:dyDescent="0.2">
      <c r="A3319" s="504">
        <v>3546</v>
      </c>
      <c r="B3319" s="139" t="s">
        <v>3801</v>
      </c>
      <c r="C3319" s="501" t="s">
        <v>4205</v>
      </c>
      <c r="D3319" s="502" t="s">
        <v>20</v>
      </c>
      <c r="E3319" s="256" t="s">
        <v>76</v>
      </c>
      <c r="F3319" s="503">
        <v>2000</v>
      </c>
      <c r="G3319" s="139"/>
      <c r="H3319" s="152"/>
      <c r="I3319" s="505"/>
      <c r="J3319" s="139"/>
    </row>
    <row r="3320" spans="1:10" ht="13.5" customHeight="1" x14ac:dyDescent="0.2">
      <c r="A3320" s="504">
        <v>3547</v>
      </c>
      <c r="B3320" s="139" t="s">
        <v>3111</v>
      </c>
      <c r="C3320" s="501" t="s">
        <v>4205</v>
      </c>
      <c r="D3320" s="502" t="s">
        <v>20</v>
      </c>
      <c r="E3320" s="256" t="s">
        <v>394</v>
      </c>
      <c r="F3320" s="503">
        <v>1999</v>
      </c>
      <c r="G3320" s="139"/>
      <c r="H3320" s="152"/>
      <c r="I3320" s="505"/>
      <c r="J3320" s="139"/>
    </row>
    <row r="3321" spans="1:10" ht="13.5" customHeight="1" x14ac:dyDescent="0.2">
      <c r="A3321" s="504">
        <v>3548</v>
      </c>
      <c r="B3321" s="139" t="s">
        <v>3112</v>
      </c>
      <c r="C3321" s="501" t="s">
        <v>4205</v>
      </c>
      <c r="D3321" s="502" t="s">
        <v>20</v>
      </c>
      <c r="E3321" s="256" t="s">
        <v>76</v>
      </c>
      <c r="F3321" s="503">
        <v>1999</v>
      </c>
      <c r="G3321" s="139"/>
      <c r="H3321" s="152"/>
      <c r="I3321" s="505"/>
      <c r="J3321" s="139"/>
    </row>
    <row r="3322" spans="1:10" ht="13.5" customHeight="1" x14ac:dyDescent="0.2">
      <c r="A3322" s="504">
        <v>3549</v>
      </c>
      <c r="B3322" s="139" t="s">
        <v>3802</v>
      </c>
      <c r="C3322" s="501" t="s">
        <v>4205</v>
      </c>
      <c r="D3322" s="502" t="s">
        <v>20</v>
      </c>
      <c r="E3322" s="256" t="s">
        <v>76</v>
      </c>
      <c r="F3322" s="503">
        <v>1998</v>
      </c>
      <c r="G3322" s="139"/>
      <c r="H3322" s="152"/>
      <c r="I3322" s="505"/>
      <c r="J3322" s="139"/>
    </row>
    <row r="3323" spans="1:10" ht="13.5" customHeight="1" x14ac:dyDescent="0.2">
      <c r="A3323" s="504">
        <v>3550</v>
      </c>
      <c r="B3323" s="139" t="s">
        <v>3113</v>
      </c>
      <c r="C3323" s="139" t="s">
        <v>198</v>
      </c>
      <c r="D3323" s="502" t="s">
        <v>20</v>
      </c>
      <c r="E3323" s="256" t="s">
        <v>1893</v>
      </c>
      <c r="F3323" s="503">
        <v>2002</v>
      </c>
      <c r="G3323" s="139"/>
      <c r="H3323" s="152"/>
      <c r="I3323" s="505"/>
      <c r="J3323" s="139"/>
    </row>
    <row r="3324" spans="1:10" ht="13.5" customHeight="1" x14ac:dyDescent="0.2">
      <c r="A3324" s="504">
        <v>3551</v>
      </c>
      <c r="B3324" s="139" t="s">
        <v>3114</v>
      </c>
      <c r="C3324" s="139" t="s">
        <v>198</v>
      </c>
      <c r="D3324" s="502">
        <v>1</v>
      </c>
      <c r="E3324" s="256" t="s">
        <v>76</v>
      </c>
      <c r="F3324" s="503">
        <v>1992</v>
      </c>
      <c r="G3324" s="139"/>
      <c r="H3324" s="152"/>
      <c r="I3324" s="505">
        <v>1</v>
      </c>
      <c r="J3324" s="139"/>
    </row>
    <row r="3325" spans="1:10" ht="13.5" customHeight="1" x14ac:dyDescent="0.2">
      <c r="A3325" s="504">
        <v>3552</v>
      </c>
      <c r="B3325" s="139" t="s">
        <v>3115</v>
      </c>
      <c r="C3325" s="139" t="s">
        <v>198</v>
      </c>
      <c r="D3325" s="502">
        <v>1</v>
      </c>
      <c r="E3325" s="256" t="s">
        <v>76</v>
      </c>
      <c r="F3325" s="503">
        <v>1992</v>
      </c>
      <c r="G3325" s="139" t="s">
        <v>166</v>
      </c>
      <c r="H3325" s="498">
        <v>44408</v>
      </c>
      <c r="I3325" s="505">
        <v>1</v>
      </c>
      <c r="J3325" s="139"/>
    </row>
    <row r="3326" spans="1:10" ht="13.5" customHeight="1" x14ac:dyDescent="0.2">
      <c r="A3326" s="504">
        <v>3553</v>
      </c>
      <c r="B3326" s="139" t="s">
        <v>3120</v>
      </c>
      <c r="C3326" s="139" t="s">
        <v>3532</v>
      </c>
      <c r="D3326" s="502" t="s">
        <v>20</v>
      </c>
      <c r="E3326" s="256" t="s">
        <v>394</v>
      </c>
      <c r="F3326" s="503">
        <v>1997</v>
      </c>
      <c r="G3326" s="139"/>
      <c r="H3326" s="152"/>
      <c r="I3326" s="505">
        <v>1</v>
      </c>
      <c r="J3326" s="139"/>
    </row>
    <row r="3327" spans="1:10" ht="13.5" customHeight="1" x14ac:dyDescent="0.2">
      <c r="A3327" s="504">
        <v>3554</v>
      </c>
      <c r="B3327" s="139" t="s">
        <v>1875</v>
      </c>
      <c r="C3327" s="139" t="s">
        <v>413</v>
      </c>
      <c r="D3327" s="502" t="s">
        <v>20</v>
      </c>
      <c r="E3327" s="256" t="s">
        <v>23</v>
      </c>
      <c r="F3327" s="503">
        <v>1964</v>
      </c>
      <c r="G3327" s="139"/>
      <c r="H3327" s="152"/>
      <c r="I3327" s="505">
        <v>1</v>
      </c>
      <c r="J3327" s="139"/>
    </row>
    <row r="3328" spans="1:10" ht="13.5" customHeight="1" x14ac:dyDescent="0.2">
      <c r="A3328" s="504">
        <v>3555</v>
      </c>
      <c r="B3328" s="139" t="s">
        <v>3123</v>
      </c>
      <c r="C3328" s="139" t="s">
        <v>413</v>
      </c>
      <c r="D3328" s="502" t="s">
        <v>20</v>
      </c>
      <c r="E3328" s="256" t="s">
        <v>23</v>
      </c>
      <c r="F3328" s="503">
        <v>1965</v>
      </c>
      <c r="G3328" s="139"/>
      <c r="H3328" s="152"/>
      <c r="I3328" s="505">
        <v>1</v>
      </c>
      <c r="J3328" s="139"/>
    </row>
    <row r="3329" spans="1:10" ht="13.5" customHeight="1" x14ac:dyDescent="0.2">
      <c r="A3329" s="504">
        <v>3556</v>
      </c>
      <c r="B3329" s="139" t="s">
        <v>4211</v>
      </c>
      <c r="C3329" s="139" t="s">
        <v>3638</v>
      </c>
      <c r="D3329" s="502" t="s">
        <v>20</v>
      </c>
      <c r="E3329" s="256" t="s">
        <v>76</v>
      </c>
      <c r="F3329" s="503">
        <v>1990</v>
      </c>
      <c r="G3329" s="139"/>
      <c r="H3329" s="152"/>
      <c r="I3329" s="505">
        <v>1</v>
      </c>
      <c r="J3329" s="139"/>
    </row>
    <row r="3330" spans="1:10" ht="13.5" customHeight="1" x14ac:dyDescent="0.2">
      <c r="A3330" s="504">
        <v>3558</v>
      </c>
      <c r="B3330" s="139" t="s">
        <v>3125</v>
      </c>
      <c r="C3330" s="139" t="s">
        <v>3443</v>
      </c>
      <c r="D3330" s="502" t="s">
        <v>20</v>
      </c>
      <c r="E3330" s="256" t="s">
        <v>1638</v>
      </c>
      <c r="F3330" s="503">
        <v>2003</v>
      </c>
      <c r="G3330" s="139"/>
      <c r="H3330" s="152"/>
      <c r="I3330" s="505"/>
      <c r="J3330" s="139"/>
    </row>
    <row r="3331" spans="1:10" ht="13.5" customHeight="1" x14ac:dyDescent="0.2">
      <c r="A3331" s="504">
        <v>3559</v>
      </c>
      <c r="B3331" s="139" t="s">
        <v>3127</v>
      </c>
      <c r="C3331" s="139" t="s">
        <v>107</v>
      </c>
      <c r="D3331" s="502" t="s">
        <v>20</v>
      </c>
      <c r="E3331" s="256" t="s">
        <v>23</v>
      </c>
      <c r="F3331" s="503">
        <v>1969</v>
      </c>
      <c r="G3331" s="139"/>
      <c r="H3331" s="152"/>
      <c r="I3331" s="505"/>
      <c r="J3331" s="139"/>
    </row>
    <row r="3332" spans="1:10" ht="13.5" customHeight="1" x14ac:dyDescent="0.2">
      <c r="A3332" s="504">
        <v>3560</v>
      </c>
      <c r="B3332" s="139" t="s">
        <v>3130</v>
      </c>
      <c r="C3332" s="501" t="s">
        <v>4205</v>
      </c>
      <c r="D3332" s="502" t="s">
        <v>20</v>
      </c>
      <c r="E3332" s="256" t="s">
        <v>23</v>
      </c>
      <c r="F3332" s="503">
        <v>1970</v>
      </c>
      <c r="G3332" s="139"/>
      <c r="H3332" s="152"/>
      <c r="I3332" s="505"/>
      <c r="J3332" s="139"/>
    </row>
    <row r="3333" spans="1:10" ht="13.5" customHeight="1" x14ac:dyDescent="0.2">
      <c r="A3333" s="504">
        <v>3561</v>
      </c>
      <c r="B3333" s="139" t="s">
        <v>3131</v>
      </c>
      <c r="C3333" s="501" t="s">
        <v>4205</v>
      </c>
      <c r="D3333" s="502" t="s">
        <v>20</v>
      </c>
      <c r="E3333" s="256" t="s">
        <v>76</v>
      </c>
      <c r="F3333" s="503">
        <v>1986</v>
      </c>
      <c r="G3333" s="139"/>
      <c r="H3333" s="152"/>
      <c r="I3333" s="505"/>
      <c r="J3333" s="139"/>
    </row>
    <row r="3334" spans="1:10" ht="13.5" customHeight="1" x14ac:dyDescent="0.2">
      <c r="A3334" s="504">
        <v>3562</v>
      </c>
      <c r="B3334" s="139" t="s">
        <v>3132</v>
      </c>
      <c r="C3334" s="152" t="s">
        <v>2235</v>
      </c>
      <c r="D3334" s="502">
        <v>2</v>
      </c>
      <c r="E3334" s="256" t="s">
        <v>76</v>
      </c>
      <c r="F3334" s="503">
        <v>1995</v>
      </c>
      <c r="G3334" s="152"/>
      <c r="H3334" s="498"/>
      <c r="I3334" s="505">
        <v>1</v>
      </c>
      <c r="J3334" s="139"/>
    </row>
    <row r="3335" spans="1:10" ht="13.5" customHeight="1" x14ac:dyDescent="0.2">
      <c r="A3335" s="504">
        <v>3563</v>
      </c>
      <c r="B3335" s="139" t="s">
        <v>3133</v>
      </c>
      <c r="C3335" s="501" t="s">
        <v>4205</v>
      </c>
      <c r="D3335" s="502" t="s">
        <v>20</v>
      </c>
      <c r="E3335" s="256" t="s">
        <v>76</v>
      </c>
      <c r="F3335" s="503">
        <v>1995</v>
      </c>
      <c r="G3335" s="139"/>
      <c r="H3335" s="152"/>
      <c r="I3335" s="505"/>
      <c r="J3335" s="139"/>
    </row>
    <row r="3336" spans="1:10" ht="13.5" customHeight="1" x14ac:dyDescent="0.2">
      <c r="A3336" s="504">
        <v>3564</v>
      </c>
      <c r="B3336" s="139" t="s">
        <v>4261</v>
      </c>
      <c r="C3336" s="139" t="s">
        <v>2235</v>
      </c>
      <c r="D3336" s="502">
        <v>2</v>
      </c>
      <c r="E3336" s="256" t="s">
        <v>76</v>
      </c>
      <c r="F3336" s="503">
        <v>1999</v>
      </c>
      <c r="G3336" s="152"/>
      <c r="H3336" s="152"/>
      <c r="I3336" s="505">
        <v>1</v>
      </c>
      <c r="J3336" s="139"/>
    </row>
    <row r="3337" spans="1:10" ht="13.5" customHeight="1" x14ac:dyDescent="0.2">
      <c r="A3337" s="504">
        <v>3565</v>
      </c>
      <c r="B3337" s="139" t="s">
        <v>3134</v>
      </c>
      <c r="C3337" s="501" t="s">
        <v>4205</v>
      </c>
      <c r="D3337" s="502" t="s">
        <v>20</v>
      </c>
      <c r="E3337" s="256" t="s">
        <v>76</v>
      </c>
      <c r="F3337" s="503">
        <v>2001</v>
      </c>
      <c r="G3337" s="139"/>
      <c r="H3337" s="152"/>
      <c r="I3337" s="505"/>
      <c r="J3337" s="139"/>
    </row>
    <row r="3338" spans="1:10" ht="13.5" customHeight="1" x14ac:dyDescent="0.2">
      <c r="A3338" s="504">
        <v>3566</v>
      </c>
      <c r="B3338" s="139" t="s">
        <v>3128</v>
      </c>
      <c r="C3338" s="139" t="s">
        <v>166</v>
      </c>
      <c r="D3338" s="502">
        <v>3</v>
      </c>
      <c r="E3338" s="256" t="s">
        <v>23</v>
      </c>
      <c r="F3338" s="503">
        <v>1975</v>
      </c>
      <c r="G3338" s="139"/>
      <c r="H3338" s="152"/>
      <c r="I3338" s="505">
        <v>1</v>
      </c>
      <c r="J3338" s="139"/>
    </row>
    <row r="3339" spans="1:10" ht="13.5" customHeight="1" x14ac:dyDescent="0.2">
      <c r="A3339" s="504">
        <v>3567</v>
      </c>
      <c r="B3339" s="139" t="s">
        <v>3129</v>
      </c>
      <c r="C3339" s="139" t="s">
        <v>166</v>
      </c>
      <c r="D3339" s="502">
        <v>1</v>
      </c>
      <c r="E3339" s="256" t="s">
        <v>1893</v>
      </c>
      <c r="F3339" s="503">
        <v>2003</v>
      </c>
      <c r="G3339" s="139" t="s">
        <v>198</v>
      </c>
      <c r="H3339" s="498">
        <v>44408</v>
      </c>
      <c r="I3339" s="505">
        <v>1</v>
      </c>
      <c r="J3339" s="139"/>
    </row>
    <row r="3340" spans="1:10" ht="13.5" customHeight="1" x14ac:dyDescent="0.2">
      <c r="A3340" s="504">
        <v>3568</v>
      </c>
      <c r="B3340" s="139" t="s">
        <v>3160</v>
      </c>
      <c r="C3340" s="501" t="s">
        <v>4205</v>
      </c>
      <c r="D3340" s="502" t="s">
        <v>20</v>
      </c>
      <c r="E3340" s="256" t="s">
        <v>394</v>
      </c>
      <c r="F3340" s="503">
        <v>1999</v>
      </c>
      <c r="G3340" s="139"/>
      <c r="H3340" s="152"/>
      <c r="I3340" s="505"/>
      <c r="J3340" s="139"/>
    </row>
    <row r="3341" spans="1:10" ht="13.5" customHeight="1" x14ac:dyDescent="0.2">
      <c r="A3341" s="504">
        <v>3569</v>
      </c>
      <c r="B3341" s="139" t="s">
        <v>3225</v>
      </c>
      <c r="C3341" s="501" t="s">
        <v>4205</v>
      </c>
      <c r="D3341" s="502" t="s">
        <v>20</v>
      </c>
      <c r="E3341" s="256" t="s">
        <v>394</v>
      </c>
      <c r="F3341" s="503">
        <v>2001</v>
      </c>
      <c r="G3341" s="139"/>
      <c r="H3341" s="152"/>
      <c r="I3341" s="505"/>
      <c r="J3341" s="139"/>
    </row>
    <row r="3342" spans="1:10" ht="13.5" customHeight="1" x14ac:dyDescent="0.2">
      <c r="A3342" s="504">
        <v>3570</v>
      </c>
      <c r="B3342" s="139" t="s">
        <v>3161</v>
      </c>
      <c r="C3342" s="501" t="s">
        <v>4205</v>
      </c>
      <c r="D3342" s="502" t="s">
        <v>20</v>
      </c>
      <c r="E3342" s="256" t="s">
        <v>76</v>
      </c>
      <c r="F3342" s="503">
        <v>1983</v>
      </c>
      <c r="G3342" s="139"/>
      <c r="H3342" s="152"/>
      <c r="I3342" s="505"/>
      <c r="J3342" s="139"/>
    </row>
    <row r="3343" spans="1:10" ht="13.5" customHeight="1" x14ac:dyDescent="0.2">
      <c r="A3343" s="504">
        <v>3571</v>
      </c>
      <c r="B3343" s="139" t="s">
        <v>3162</v>
      </c>
      <c r="C3343" s="501" t="s">
        <v>4205</v>
      </c>
      <c r="D3343" s="502" t="s">
        <v>20</v>
      </c>
      <c r="E3343" s="256" t="s">
        <v>76</v>
      </c>
      <c r="F3343" s="503">
        <v>1998</v>
      </c>
      <c r="G3343" s="139"/>
      <c r="H3343" s="152"/>
      <c r="I3343" s="505"/>
      <c r="J3343" s="139"/>
    </row>
    <row r="3344" spans="1:10" ht="13.5" customHeight="1" x14ac:dyDescent="0.2">
      <c r="A3344" s="504">
        <v>3572</v>
      </c>
      <c r="B3344" s="139" t="s">
        <v>3163</v>
      </c>
      <c r="C3344" s="501" t="s">
        <v>4205</v>
      </c>
      <c r="D3344" s="502" t="s">
        <v>20</v>
      </c>
      <c r="E3344" s="256" t="s">
        <v>1638</v>
      </c>
      <c r="F3344" s="503">
        <v>2004</v>
      </c>
      <c r="G3344" s="139"/>
      <c r="H3344" s="152"/>
      <c r="I3344" s="505"/>
      <c r="J3344" s="139"/>
    </row>
    <row r="3345" spans="1:10" ht="13.5" customHeight="1" x14ac:dyDescent="0.2">
      <c r="A3345" s="504">
        <v>3573</v>
      </c>
      <c r="B3345" s="139" t="s">
        <v>3164</v>
      </c>
      <c r="C3345" s="139" t="s">
        <v>3443</v>
      </c>
      <c r="D3345" s="502" t="s">
        <v>20</v>
      </c>
      <c r="E3345" s="256" t="s">
        <v>394</v>
      </c>
      <c r="F3345" s="503">
        <v>1982</v>
      </c>
      <c r="G3345" s="139"/>
      <c r="H3345" s="152"/>
      <c r="I3345" s="505"/>
      <c r="J3345" s="139"/>
    </row>
    <row r="3346" spans="1:10" ht="13.5" customHeight="1" x14ac:dyDescent="0.2">
      <c r="A3346" s="504">
        <v>3574</v>
      </c>
      <c r="B3346" s="139" t="s">
        <v>3907</v>
      </c>
      <c r="C3346" s="139" t="s">
        <v>1750</v>
      </c>
      <c r="D3346" s="502">
        <v>1</v>
      </c>
      <c r="E3346" s="256" t="s">
        <v>394</v>
      </c>
      <c r="F3346" s="503">
        <v>1991</v>
      </c>
      <c r="G3346" s="139"/>
      <c r="H3346" s="498"/>
      <c r="I3346" s="505">
        <v>1</v>
      </c>
      <c r="J3346" s="139"/>
    </row>
    <row r="3347" spans="1:10" ht="13.5" customHeight="1" x14ac:dyDescent="0.2">
      <c r="A3347" s="504">
        <v>3575</v>
      </c>
      <c r="B3347" s="139" t="s">
        <v>3166</v>
      </c>
      <c r="C3347" s="501" t="s">
        <v>4205</v>
      </c>
      <c r="D3347" s="502" t="s">
        <v>20</v>
      </c>
      <c r="E3347" s="256" t="s">
        <v>76</v>
      </c>
      <c r="F3347" s="503">
        <v>1994</v>
      </c>
      <c r="G3347" s="139"/>
      <c r="H3347" s="152"/>
      <c r="I3347" s="505"/>
      <c r="J3347" s="139"/>
    </row>
    <row r="3348" spans="1:10" ht="13.5" customHeight="1" x14ac:dyDescent="0.2">
      <c r="A3348" s="504">
        <v>3576</v>
      </c>
      <c r="B3348" s="139" t="s">
        <v>3167</v>
      </c>
      <c r="C3348" s="501" t="s">
        <v>4205</v>
      </c>
      <c r="D3348" s="502" t="s">
        <v>20</v>
      </c>
      <c r="E3348" s="256" t="s">
        <v>1638</v>
      </c>
      <c r="F3348" s="503">
        <v>2002</v>
      </c>
      <c r="G3348" s="139"/>
      <c r="H3348" s="152"/>
      <c r="I3348" s="505"/>
      <c r="J3348" s="139"/>
    </row>
    <row r="3349" spans="1:10" ht="13.5" customHeight="1" x14ac:dyDescent="0.2">
      <c r="A3349" s="504">
        <v>3577</v>
      </c>
      <c r="B3349" s="139" t="s">
        <v>3168</v>
      </c>
      <c r="C3349" s="139" t="s">
        <v>3048</v>
      </c>
      <c r="D3349" s="502" t="s">
        <v>20</v>
      </c>
      <c r="E3349" s="256" t="s">
        <v>1638</v>
      </c>
      <c r="F3349" s="503">
        <v>2003</v>
      </c>
      <c r="G3349" s="139"/>
      <c r="H3349" s="152"/>
      <c r="I3349" s="505">
        <v>1</v>
      </c>
      <c r="J3349" s="139"/>
    </row>
    <row r="3350" spans="1:10" ht="13.5" customHeight="1" x14ac:dyDescent="0.2">
      <c r="A3350" s="504">
        <v>3578</v>
      </c>
      <c r="B3350" s="139" t="s">
        <v>669</v>
      </c>
      <c r="C3350" s="501" t="s">
        <v>4205</v>
      </c>
      <c r="D3350" s="502">
        <v>3</v>
      </c>
      <c r="E3350" s="256" t="s">
        <v>76</v>
      </c>
      <c r="F3350" s="503">
        <v>2000</v>
      </c>
      <c r="G3350" s="139"/>
      <c r="H3350" s="152"/>
      <c r="I3350" s="505"/>
      <c r="J3350" s="139"/>
    </row>
    <row r="3351" spans="1:10" ht="13.5" customHeight="1" x14ac:dyDescent="0.2">
      <c r="A3351" s="504">
        <v>3579</v>
      </c>
      <c r="B3351" s="139" t="s">
        <v>3169</v>
      </c>
      <c r="C3351" s="139" t="s">
        <v>357</v>
      </c>
      <c r="D3351" s="502">
        <v>1</v>
      </c>
      <c r="E3351" s="256" t="s">
        <v>76</v>
      </c>
      <c r="F3351" s="503">
        <v>1998</v>
      </c>
      <c r="G3351" s="139"/>
      <c r="H3351" s="152"/>
      <c r="I3351" s="505">
        <v>1</v>
      </c>
      <c r="J3351" s="139"/>
    </row>
    <row r="3352" spans="1:10" ht="13.5" customHeight="1" x14ac:dyDescent="0.2">
      <c r="A3352" s="504">
        <v>3580</v>
      </c>
      <c r="B3352" s="139" t="s">
        <v>3170</v>
      </c>
      <c r="C3352" s="501" t="s">
        <v>4205</v>
      </c>
      <c r="D3352" s="502" t="s">
        <v>20</v>
      </c>
      <c r="E3352" s="256" t="s">
        <v>1638</v>
      </c>
      <c r="F3352" s="503">
        <v>2003</v>
      </c>
      <c r="G3352" s="139"/>
      <c r="H3352" s="152"/>
      <c r="I3352" s="505"/>
      <c r="J3352" s="139"/>
    </row>
    <row r="3353" spans="1:10" ht="13.5" customHeight="1" x14ac:dyDescent="0.2">
      <c r="A3353" s="504">
        <v>3581</v>
      </c>
      <c r="B3353" s="139" t="s">
        <v>3171</v>
      </c>
      <c r="C3353" s="501" t="s">
        <v>4205</v>
      </c>
      <c r="D3353" s="502" t="s">
        <v>20</v>
      </c>
      <c r="E3353" s="256" t="s">
        <v>76</v>
      </c>
      <c r="F3353" s="503">
        <v>2001</v>
      </c>
      <c r="G3353" s="139"/>
      <c r="H3353" s="152"/>
      <c r="I3353" s="505"/>
      <c r="J3353" s="139"/>
    </row>
    <row r="3354" spans="1:10" ht="13.5" customHeight="1" x14ac:dyDescent="0.2">
      <c r="A3354" s="504">
        <v>3582</v>
      </c>
      <c r="B3354" s="139" t="s">
        <v>3172</v>
      </c>
      <c r="C3354" s="501" t="s">
        <v>4205</v>
      </c>
      <c r="D3354" s="502" t="s">
        <v>20</v>
      </c>
      <c r="E3354" s="256" t="s">
        <v>76</v>
      </c>
      <c r="F3354" s="503">
        <v>1996</v>
      </c>
      <c r="G3354" s="139"/>
      <c r="H3354" s="152"/>
      <c r="I3354" s="505"/>
      <c r="J3354" s="139"/>
    </row>
    <row r="3355" spans="1:10" ht="13.5" customHeight="1" x14ac:dyDescent="0.2">
      <c r="A3355" s="504">
        <v>3583</v>
      </c>
      <c r="B3355" s="139" t="s">
        <v>3173</v>
      </c>
      <c r="C3355" s="501" t="s">
        <v>4205</v>
      </c>
      <c r="D3355" s="502" t="s">
        <v>20</v>
      </c>
      <c r="E3355" s="256" t="s">
        <v>1893</v>
      </c>
      <c r="F3355" s="503">
        <v>2002</v>
      </c>
      <c r="G3355" s="139"/>
      <c r="H3355" s="152"/>
      <c r="I3355" s="505"/>
      <c r="J3355" s="139"/>
    </row>
    <row r="3356" spans="1:10" ht="13.5" customHeight="1" x14ac:dyDescent="0.2">
      <c r="A3356" s="504">
        <v>3584</v>
      </c>
      <c r="B3356" s="139" t="s">
        <v>3174</v>
      </c>
      <c r="C3356" s="501" t="s">
        <v>4205</v>
      </c>
      <c r="D3356" s="502" t="s">
        <v>20</v>
      </c>
      <c r="E3356" s="256" t="s">
        <v>1893</v>
      </c>
      <c r="F3356" s="503">
        <v>2002</v>
      </c>
      <c r="G3356" s="139"/>
      <c r="H3356" s="152"/>
      <c r="I3356" s="505"/>
      <c r="J3356" s="139"/>
    </row>
    <row r="3357" spans="1:10" ht="13.5" customHeight="1" x14ac:dyDescent="0.2">
      <c r="A3357" s="504">
        <v>3585</v>
      </c>
      <c r="B3357" s="139" t="s">
        <v>3175</v>
      </c>
      <c r="C3357" s="501" t="s">
        <v>4205</v>
      </c>
      <c r="D3357" s="502" t="s">
        <v>20</v>
      </c>
      <c r="E3357" s="256" t="s">
        <v>1893</v>
      </c>
      <c r="F3357" s="503">
        <v>2002</v>
      </c>
      <c r="G3357" s="139"/>
      <c r="H3357" s="152"/>
      <c r="I3357" s="505"/>
      <c r="J3357" s="139"/>
    </row>
    <row r="3358" spans="1:10" ht="13.5" customHeight="1" x14ac:dyDescent="0.2">
      <c r="A3358" s="504">
        <v>3586</v>
      </c>
      <c r="B3358" s="139" t="s">
        <v>3176</v>
      </c>
      <c r="C3358" s="501" t="s">
        <v>4205</v>
      </c>
      <c r="D3358" s="502" t="s">
        <v>20</v>
      </c>
      <c r="E3358" s="256" t="s">
        <v>23</v>
      </c>
      <c r="F3358" s="503">
        <v>1973</v>
      </c>
      <c r="G3358" s="139"/>
      <c r="H3358" s="152"/>
      <c r="I3358" s="505"/>
      <c r="J3358" s="139"/>
    </row>
    <row r="3359" spans="1:10" ht="13.5" customHeight="1" x14ac:dyDescent="0.2">
      <c r="A3359" s="504">
        <v>3587</v>
      </c>
      <c r="B3359" s="139" t="s">
        <v>3177</v>
      </c>
      <c r="C3359" s="501" t="s">
        <v>4205</v>
      </c>
      <c r="D3359" s="502" t="s">
        <v>20</v>
      </c>
      <c r="E3359" s="256" t="s">
        <v>1638</v>
      </c>
      <c r="F3359" s="503">
        <v>2002</v>
      </c>
      <c r="G3359" s="139"/>
      <c r="H3359" s="152"/>
      <c r="I3359" s="505"/>
      <c r="J3359" s="139"/>
    </row>
    <row r="3360" spans="1:10" ht="13.5" customHeight="1" x14ac:dyDescent="0.2">
      <c r="A3360" s="504">
        <v>3588</v>
      </c>
      <c r="B3360" s="139" t="s">
        <v>3932</v>
      </c>
      <c r="C3360" s="501" t="s">
        <v>4205</v>
      </c>
      <c r="D3360" s="502" t="s">
        <v>20</v>
      </c>
      <c r="E3360" s="256" t="s">
        <v>76</v>
      </c>
      <c r="F3360" s="503">
        <v>1984</v>
      </c>
      <c r="G3360" s="139"/>
      <c r="H3360" s="152"/>
      <c r="I3360" s="505"/>
      <c r="J3360" s="139"/>
    </row>
    <row r="3361" spans="1:10" ht="13.5" customHeight="1" x14ac:dyDescent="0.2">
      <c r="A3361" s="504">
        <v>3589</v>
      </c>
      <c r="B3361" s="139" t="s">
        <v>3178</v>
      </c>
      <c r="C3361" s="501" t="s">
        <v>4205</v>
      </c>
      <c r="D3361" s="502" t="s">
        <v>20</v>
      </c>
      <c r="E3361" s="256" t="s">
        <v>394</v>
      </c>
      <c r="F3361" s="503">
        <v>1982</v>
      </c>
      <c r="G3361" s="139"/>
      <c r="H3361" s="152"/>
      <c r="I3361" s="505"/>
      <c r="J3361" s="139"/>
    </row>
    <row r="3362" spans="1:10" ht="13.5" customHeight="1" x14ac:dyDescent="0.2">
      <c r="A3362" s="504">
        <v>3590</v>
      </c>
      <c r="B3362" s="139" t="s">
        <v>3179</v>
      </c>
      <c r="C3362" s="501" t="s">
        <v>4205</v>
      </c>
      <c r="D3362" s="502" t="s">
        <v>20</v>
      </c>
      <c r="E3362" s="256" t="s">
        <v>76</v>
      </c>
      <c r="F3362" s="503">
        <v>1992</v>
      </c>
      <c r="G3362" s="139"/>
      <c r="H3362" s="152"/>
      <c r="I3362" s="505"/>
      <c r="J3362" s="139"/>
    </row>
    <row r="3363" spans="1:10" ht="13.5" customHeight="1" x14ac:dyDescent="0.2">
      <c r="A3363" s="504">
        <v>3591</v>
      </c>
      <c r="B3363" s="139" t="s">
        <v>3181</v>
      </c>
      <c r="C3363" s="139" t="s">
        <v>413</v>
      </c>
      <c r="D3363" s="502" t="s">
        <v>20</v>
      </c>
      <c r="E3363" s="256" t="s">
        <v>23</v>
      </c>
      <c r="F3363" s="503">
        <v>1970</v>
      </c>
      <c r="G3363" s="139"/>
      <c r="H3363" s="152"/>
      <c r="I3363" s="505">
        <v>1</v>
      </c>
      <c r="J3363" s="139"/>
    </row>
    <row r="3364" spans="1:10" ht="13.5" customHeight="1" x14ac:dyDescent="0.2">
      <c r="A3364" s="504">
        <v>3592</v>
      </c>
      <c r="B3364" s="139" t="s">
        <v>3182</v>
      </c>
      <c r="C3364" s="139" t="s">
        <v>413</v>
      </c>
      <c r="D3364" s="502" t="s">
        <v>20</v>
      </c>
      <c r="E3364" s="256" t="s">
        <v>33</v>
      </c>
      <c r="F3364" s="503">
        <v>1975</v>
      </c>
      <c r="G3364" s="139"/>
      <c r="H3364" s="152"/>
      <c r="I3364" s="505">
        <v>1</v>
      </c>
      <c r="J3364" s="139"/>
    </row>
    <row r="3365" spans="1:10" ht="13.5" customHeight="1" x14ac:dyDescent="0.2">
      <c r="A3365" s="504">
        <v>3593</v>
      </c>
      <c r="B3365" s="139" t="s">
        <v>3183</v>
      </c>
      <c r="C3365" s="139" t="s">
        <v>413</v>
      </c>
      <c r="D3365" s="502" t="s">
        <v>20</v>
      </c>
      <c r="E3365" s="256" t="s">
        <v>76</v>
      </c>
      <c r="F3365" s="503">
        <v>1993</v>
      </c>
      <c r="G3365" s="139"/>
      <c r="H3365" s="152"/>
      <c r="I3365" s="505">
        <v>1</v>
      </c>
      <c r="J3365" s="139"/>
    </row>
    <row r="3366" spans="1:10" ht="13.5" customHeight="1" x14ac:dyDescent="0.2">
      <c r="A3366" s="504">
        <v>3594</v>
      </c>
      <c r="B3366" s="139" t="s">
        <v>3184</v>
      </c>
      <c r="C3366" s="139" t="s">
        <v>357</v>
      </c>
      <c r="D3366" s="502" t="s">
        <v>20</v>
      </c>
      <c r="E3366" s="256" t="s">
        <v>1638</v>
      </c>
      <c r="F3366" s="503">
        <v>2004</v>
      </c>
      <c r="G3366" s="139"/>
      <c r="H3366" s="152"/>
      <c r="I3366" s="505"/>
      <c r="J3366" s="139"/>
    </row>
    <row r="3367" spans="1:10" ht="13.5" customHeight="1" x14ac:dyDescent="0.2">
      <c r="A3367" s="504">
        <v>3595</v>
      </c>
      <c r="B3367" s="139" t="s">
        <v>3185</v>
      </c>
      <c r="C3367" s="501" t="s">
        <v>4205</v>
      </c>
      <c r="D3367" s="502" t="s">
        <v>20</v>
      </c>
      <c r="E3367" s="256" t="s">
        <v>1302</v>
      </c>
      <c r="F3367" s="503">
        <v>2008</v>
      </c>
      <c r="G3367" s="139"/>
      <c r="H3367" s="152"/>
      <c r="I3367" s="505"/>
      <c r="J3367" s="139"/>
    </row>
    <row r="3368" spans="1:10" ht="13.5" customHeight="1" x14ac:dyDescent="0.2">
      <c r="A3368" s="504">
        <v>3596</v>
      </c>
      <c r="B3368" s="139" t="s">
        <v>3186</v>
      </c>
      <c r="C3368" s="501" t="s">
        <v>4205</v>
      </c>
      <c r="D3368" s="502" t="s">
        <v>20</v>
      </c>
      <c r="E3368" s="256" t="s">
        <v>76</v>
      </c>
      <c r="F3368" s="503">
        <v>2000</v>
      </c>
      <c r="G3368" s="139"/>
      <c r="H3368" s="152"/>
      <c r="I3368" s="505"/>
      <c r="J3368" s="139"/>
    </row>
    <row r="3369" spans="1:10" ht="13.5" customHeight="1" x14ac:dyDescent="0.2">
      <c r="A3369" s="504">
        <v>3597</v>
      </c>
      <c r="B3369" s="139" t="s">
        <v>3187</v>
      </c>
      <c r="C3369" s="139" t="s">
        <v>357</v>
      </c>
      <c r="D3369" s="502">
        <v>1</v>
      </c>
      <c r="E3369" s="256" t="s">
        <v>76</v>
      </c>
      <c r="F3369" s="503">
        <v>2000</v>
      </c>
      <c r="G3369" s="139"/>
      <c r="H3369" s="152"/>
      <c r="I3369" s="505">
        <v>1</v>
      </c>
      <c r="J3369" s="139"/>
    </row>
    <row r="3370" spans="1:10" ht="13.5" customHeight="1" x14ac:dyDescent="0.2">
      <c r="A3370" s="504">
        <v>3598</v>
      </c>
      <c r="B3370" s="139" t="s">
        <v>3188</v>
      </c>
      <c r="C3370" s="501" t="s">
        <v>4205</v>
      </c>
      <c r="D3370" s="502" t="s">
        <v>20</v>
      </c>
      <c r="E3370" s="256" t="s">
        <v>394</v>
      </c>
      <c r="F3370" s="503">
        <v>1995</v>
      </c>
      <c r="G3370" s="139"/>
      <c r="H3370" s="152"/>
      <c r="I3370" s="505"/>
      <c r="J3370" s="139"/>
    </row>
    <row r="3371" spans="1:10" ht="13.5" customHeight="1" x14ac:dyDescent="0.2">
      <c r="A3371" s="504">
        <v>3599</v>
      </c>
      <c r="B3371" s="139" t="s">
        <v>3189</v>
      </c>
      <c r="C3371" s="501" t="s">
        <v>4205</v>
      </c>
      <c r="D3371" s="502" t="s">
        <v>20</v>
      </c>
      <c r="E3371" s="256" t="s">
        <v>394</v>
      </c>
      <c r="F3371" s="503">
        <v>1987</v>
      </c>
      <c r="G3371" s="139"/>
      <c r="H3371" s="152"/>
      <c r="I3371" s="505"/>
      <c r="J3371" s="139"/>
    </row>
    <row r="3372" spans="1:10" ht="13.5" customHeight="1" x14ac:dyDescent="0.2">
      <c r="A3372" s="504">
        <v>3600</v>
      </c>
      <c r="B3372" s="139" t="s">
        <v>3190</v>
      </c>
      <c r="C3372" s="501" t="s">
        <v>4205</v>
      </c>
      <c r="D3372" s="502" t="s">
        <v>20</v>
      </c>
      <c r="E3372" s="256" t="s">
        <v>76</v>
      </c>
      <c r="F3372" s="503">
        <v>1985</v>
      </c>
      <c r="G3372" s="139"/>
      <c r="H3372" s="152"/>
      <c r="I3372" s="505"/>
      <c r="J3372" s="139"/>
    </row>
    <row r="3373" spans="1:10" ht="13.5" customHeight="1" x14ac:dyDescent="0.2">
      <c r="A3373" s="504">
        <v>3601</v>
      </c>
      <c r="B3373" s="139" t="s">
        <v>3191</v>
      </c>
      <c r="C3373" s="139" t="s">
        <v>413</v>
      </c>
      <c r="D3373" s="502" t="s">
        <v>20</v>
      </c>
      <c r="E3373" s="256" t="s">
        <v>23</v>
      </c>
      <c r="F3373" s="503">
        <v>1965</v>
      </c>
      <c r="G3373" s="139"/>
      <c r="H3373" s="152"/>
      <c r="I3373" s="505">
        <v>1</v>
      </c>
      <c r="J3373" s="139"/>
    </row>
    <row r="3374" spans="1:10" ht="13.5" customHeight="1" x14ac:dyDescent="0.2">
      <c r="A3374" s="504">
        <v>3602</v>
      </c>
      <c r="B3374" s="139" t="s">
        <v>3104</v>
      </c>
      <c r="C3374" s="501" t="s">
        <v>4205</v>
      </c>
      <c r="D3374" s="502" t="s">
        <v>20</v>
      </c>
      <c r="E3374" s="256" t="s">
        <v>76</v>
      </c>
      <c r="F3374" s="503">
        <v>1990</v>
      </c>
      <c r="G3374" s="151"/>
      <c r="H3374" s="498"/>
      <c r="I3374" s="505"/>
      <c r="J3374" s="139"/>
    </row>
    <row r="3375" spans="1:10" ht="13.5" customHeight="1" x14ac:dyDescent="0.2">
      <c r="A3375" s="504">
        <v>3603</v>
      </c>
      <c r="B3375" s="139" t="s">
        <v>3106</v>
      </c>
      <c r="C3375" s="139" t="s">
        <v>3532</v>
      </c>
      <c r="D3375" s="502">
        <v>2</v>
      </c>
      <c r="E3375" s="256" t="s">
        <v>76</v>
      </c>
      <c r="F3375" s="503">
        <v>1994</v>
      </c>
      <c r="G3375" s="139"/>
      <c r="H3375" s="152"/>
      <c r="I3375" s="505">
        <v>1</v>
      </c>
      <c r="J3375" s="139"/>
    </row>
    <row r="3376" spans="1:10" ht="13.5" customHeight="1" x14ac:dyDescent="0.2">
      <c r="A3376" s="504">
        <v>3604</v>
      </c>
      <c r="B3376" s="139" t="s">
        <v>3208</v>
      </c>
      <c r="C3376" s="139" t="s">
        <v>284</v>
      </c>
      <c r="D3376" s="502" t="s">
        <v>20</v>
      </c>
      <c r="E3376" s="256" t="s">
        <v>76</v>
      </c>
      <c r="F3376" s="503">
        <v>1983</v>
      </c>
      <c r="G3376" s="139"/>
      <c r="H3376" s="152"/>
      <c r="I3376" s="505">
        <v>1</v>
      </c>
      <c r="J3376" s="139"/>
    </row>
    <row r="3377" spans="1:10" ht="13.5" customHeight="1" x14ac:dyDescent="0.2">
      <c r="A3377" s="504">
        <v>3605</v>
      </c>
      <c r="B3377" s="139" t="s">
        <v>3209</v>
      </c>
      <c r="C3377" s="139" t="s">
        <v>284</v>
      </c>
      <c r="D3377" s="502">
        <v>5</v>
      </c>
      <c r="E3377" s="256" t="s">
        <v>21</v>
      </c>
      <c r="F3377" s="503">
        <v>1942</v>
      </c>
      <c r="G3377" s="139"/>
      <c r="H3377" s="152"/>
      <c r="I3377" s="505">
        <v>1</v>
      </c>
      <c r="J3377" s="139"/>
    </row>
    <row r="3378" spans="1:10" ht="13.5" customHeight="1" x14ac:dyDescent="0.2">
      <c r="A3378" s="504">
        <v>3606</v>
      </c>
      <c r="B3378" s="139" t="s">
        <v>3210</v>
      </c>
      <c r="C3378" s="139" t="s">
        <v>4085</v>
      </c>
      <c r="D3378" s="502">
        <v>1</v>
      </c>
      <c r="E3378" s="256" t="s">
        <v>76</v>
      </c>
      <c r="F3378" s="503">
        <v>1998</v>
      </c>
      <c r="G3378" s="139"/>
      <c r="H3378" s="152"/>
      <c r="I3378" s="505">
        <v>1</v>
      </c>
      <c r="J3378" s="139"/>
    </row>
    <row r="3379" spans="1:10" ht="13.5" customHeight="1" x14ac:dyDescent="0.2">
      <c r="A3379" s="504">
        <v>3607</v>
      </c>
      <c r="B3379" s="139" t="s">
        <v>3211</v>
      </c>
      <c r="C3379" s="501" t="s">
        <v>4205</v>
      </c>
      <c r="D3379" s="502" t="s">
        <v>20</v>
      </c>
      <c r="E3379" s="256" t="s">
        <v>23</v>
      </c>
      <c r="F3379" s="503">
        <v>1974</v>
      </c>
      <c r="G3379" s="139"/>
      <c r="H3379" s="378"/>
      <c r="I3379" s="505"/>
      <c r="J3379" s="139"/>
    </row>
    <row r="3380" spans="1:10" ht="13.5" customHeight="1" x14ac:dyDescent="0.2">
      <c r="A3380" s="504">
        <v>3608</v>
      </c>
      <c r="B3380" s="139" t="s">
        <v>3212</v>
      </c>
      <c r="C3380" s="139" t="s">
        <v>3443</v>
      </c>
      <c r="D3380" s="502" t="s">
        <v>20</v>
      </c>
      <c r="E3380" s="256" t="s">
        <v>1638</v>
      </c>
      <c r="F3380" s="503">
        <v>2002</v>
      </c>
      <c r="G3380" s="139"/>
      <c r="H3380" s="378"/>
      <c r="I3380" s="505"/>
      <c r="J3380" s="139"/>
    </row>
    <row r="3381" spans="1:10" ht="13.5" customHeight="1" x14ac:dyDescent="0.2">
      <c r="A3381" s="504">
        <v>3609</v>
      </c>
      <c r="B3381" s="139" t="s">
        <v>3213</v>
      </c>
      <c r="C3381" s="139" t="s">
        <v>3443</v>
      </c>
      <c r="D3381" s="502" t="s">
        <v>20</v>
      </c>
      <c r="E3381" s="256" t="s">
        <v>1893</v>
      </c>
      <c r="F3381" s="503">
        <v>2004</v>
      </c>
      <c r="G3381" s="139"/>
      <c r="H3381" s="378"/>
      <c r="I3381" s="505"/>
      <c r="J3381" s="139"/>
    </row>
    <row r="3382" spans="1:10" ht="13.5" customHeight="1" x14ac:dyDescent="0.2">
      <c r="A3382" s="504">
        <v>3610</v>
      </c>
      <c r="B3382" s="139" t="s">
        <v>3214</v>
      </c>
      <c r="C3382" s="139" t="s">
        <v>3048</v>
      </c>
      <c r="D3382" s="502" t="s">
        <v>20</v>
      </c>
      <c r="E3382" s="256" t="s">
        <v>23</v>
      </c>
      <c r="F3382" s="503">
        <v>1973</v>
      </c>
      <c r="G3382" s="139"/>
      <c r="H3382" s="378"/>
      <c r="I3382" s="505"/>
      <c r="J3382" s="139"/>
    </row>
    <row r="3383" spans="1:10" ht="13.5" customHeight="1" x14ac:dyDescent="0.2">
      <c r="A3383" s="504">
        <v>3611</v>
      </c>
      <c r="B3383" s="139" t="s">
        <v>3216</v>
      </c>
      <c r="C3383" s="501" t="s">
        <v>4205</v>
      </c>
      <c r="D3383" s="502" t="s">
        <v>20</v>
      </c>
      <c r="E3383" s="256" t="s">
        <v>394</v>
      </c>
      <c r="F3383" s="503">
        <v>1998</v>
      </c>
      <c r="G3383" s="139"/>
      <c r="H3383" s="378"/>
      <c r="I3383" s="505"/>
      <c r="J3383" s="139"/>
    </row>
    <row r="3384" spans="1:10" ht="13.5" customHeight="1" x14ac:dyDescent="0.2">
      <c r="A3384" s="504">
        <v>3612</v>
      </c>
      <c r="B3384" s="139" t="s">
        <v>3217</v>
      </c>
      <c r="C3384" s="139" t="s">
        <v>183</v>
      </c>
      <c r="D3384" s="502">
        <v>5</v>
      </c>
      <c r="E3384" s="256" t="s">
        <v>21</v>
      </c>
      <c r="F3384" s="503">
        <v>1953</v>
      </c>
      <c r="G3384" s="139"/>
      <c r="H3384" s="378"/>
      <c r="I3384" s="505">
        <v>1</v>
      </c>
      <c r="J3384" s="139"/>
    </row>
    <row r="3385" spans="1:10" ht="13.5" customHeight="1" x14ac:dyDescent="0.2">
      <c r="A3385" s="504">
        <v>3613</v>
      </c>
      <c r="B3385" s="139" t="s">
        <v>3218</v>
      </c>
      <c r="C3385" s="139" t="s">
        <v>183</v>
      </c>
      <c r="D3385" s="502">
        <v>5</v>
      </c>
      <c r="E3385" s="256" t="s">
        <v>76</v>
      </c>
      <c r="F3385" s="503">
        <v>1982</v>
      </c>
      <c r="G3385" s="139"/>
      <c r="H3385" s="378"/>
      <c r="I3385" s="505">
        <v>1</v>
      </c>
      <c r="J3385" s="139"/>
    </row>
    <row r="3386" spans="1:10" ht="13.5" customHeight="1" x14ac:dyDescent="0.2">
      <c r="A3386" s="504">
        <v>3614</v>
      </c>
      <c r="B3386" s="139" t="s">
        <v>3219</v>
      </c>
      <c r="C3386" s="139" t="s">
        <v>413</v>
      </c>
      <c r="D3386" s="502">
        <v>3</v>
      </c>
      <c r="E3386" s="256" t="s">
        <v>76</v>
      </c>
      <c r="F3386" s="503">
        <v>1997</v>
      </c>
      <c r="G3386" s="139"/>
      <c r="H3386" s="378"/>
      <c r="I3386" s="505">
        <v>1</v>
      </c>
      <c r="J3386" s="139"/>
    </row>
    <row r="3387" spans="1:10" ht="13.5" customHeight="1" x14ac:dyDescent="0.2">
      <c r="A3387" s="504">
        <v>3615</v>
      </c>
      <c r="B3387" s="139" t="s">
        <v>3220</v>
      </c>
      <c r="C3387" s="139" t="s">
        <v>3221</v>
      </c>
      <c r="D3387" s="502">
        <v>5</v>
      </c>
      <c r="E3387" s="256" t="s">
        <v>76</v>
      </c>
      <c r="F3387" s="503">
        <v>1981</v>
      </c>
      <c r="G3387" s="139"/>
      <c r="H3387" s="378"/>
      <c r="I3387" s="505">
        <v>1</v>
      </c>
      <c r="J3387" s="139"/>
    </row>
    <row r="3388" spans="1:10" ht="13.5" customHeight="1" x14ac:dyDescent="0.2">
      <c r="A3388" s="504">
        <v>3616</v>
      </c>
      <c r="B3388" s="139" t="s">
        <v>3222</v>
      </c>
      <c r="C3388" s="139" t="s">
        <v>3221</v>
      </c>
      <c r="D3388" s="502">
        <v>5</v>
      </c>
      <c r="E3388" s="256" t="s">
        <v>394</v>
      </c>
      <c r="F3388" s="503">
        <v>1982</v>
      </c>
      <c r="G3388" s="139"/>
      <c r="H3388" s="378"/>
      <c r="I3388" s="505">
        <v>1</v>
      </c>
      <c r="J3388" s="139"/>
    </row>
    <row r="3389" spans="1:10" ht="13.5" customHeight="1" x14ac:dyDescent="0.2">
      <c r="A3389" s="504">
        <v>3617</v>
      </c>
      <c r="B3389" s="139" t="s">
        <v>4243</v>
      </c>
      <c r="C3389" s="139" t="s">
        <v>3443</v>
      </c>
      <c r="D3389" s="502" t="s">
        <v>20</v>
      </c>
      <c r="E3389" s="256" t="s">
        <v>394</v>
      </c>
      <c r="F3389" s="503">
        <v>1980</v>
      </c>
      <c r="G3389" s="139"/>
      <c r="H3389" s="378"/>
      <c r="I3389" s="505"/>
      <c r="J3389" s="139"/>
    </row>
    <row r="3390" spans="1:10" ht="13.5" customHeight="1" x14ac:dyDescent="0.2">
      <c r="A3390" s="504">
        <v>3618</v>
      </c>
      <c r="B3390" s="139" t="s">
        <v>3223</v>
      </c>
      <c r="C3390" s="501" t="s">
        <v>4205</v>
      </c>
      <c r="D3390" s="502" t="s">
        <v>20</v>
      </c>
      <c r="E3390" s="256" t="s">
        <v>21</v>
      </c>
      <c r="F3390" s="503">
        <v>1947</v>
      </c>
      <c r="G3390" s="139"/>
      <c r="H3390" s="378"/>
      <c r="I3390" s="505"/>
      <c r="J3390" s="139"/>
    </row>
    <row r="3391" spans="1:10" ht="13.5" customHeight="1" x14ac:dyDescent="0.2">
      <c r="A3391" s="504">
        <v>3619</v>
      </c>
      <c r="B3391" s="139" t="s">
        <v>3226</v>
      </c>
      <c r="C3391" s="139" t="s">
        <v>107</v>
      </c>
      <c r="D3391" s="502" t="s">
        <v>20</v>
      </c>
      <c r="E3391" s="256" t="s">
        <v>76</v>
      </c>
      <c r="F3391" s="503">
        <v>1979</v>
      </c>
      <c r="G3391" s="139"/>
      <c r="H3391" s="378"/>
      <c r="I3391" s="505"/>
      <c r="J3391" s="139"/>
    </row>
    <row r="3392" spans="1:10" ht="13.5" customHeight="1" x14ac:dyDescent="0.2">
      <c r="A3392" s="504">
        <v>3620</v>
      </c>
      <c r="B3392" s="139" t="s">
        <v>3227</v>
      </c>
      <c r="C3392" s="501" t="s">
        <v>4205</v>
      </c>
      <c r="D3392" s="502" t="s">
        <v>20</v>
      </c>
      <c r="E3392" s="256" t="s">
        <v>1638</v>
      </c>
      <c r="F3392" s="503">
        <v>2003</v>
      </c>
      <c r="G3392" s="139"/>
      <c r="H3392" s="378"/>
      <c r="I3392" s="505"/>
      <c r="J3392" s="139"/>
    </row>
    <row r="3393" spans="1:10" ht="13.5" customHeight="1" x14ac:dyDescent="0.2">
      <c r="A3393" s="504">
        <v>3621</v>
      </c>
      <c r="B3393" s="139" t="s">
        <v>3229</v>
      </c>
      <c r="C3393" s="501" t="s">
        <v>4205</v>
      </c>
      <c r="D3393" s="502" t="s">
        <v>20</v>
      </c>
      <c r="E3393" s="256" t="s">
        <v>394</v>
      </c>
      <c r="F3393" s="503">
        <v>1999</v>
      </c>
      <c r="G3393" s="139"/>
      <c r="H3393" s="378"/>
      <c r="I3393" s="505"/>
      <c r="J3393" s="139"/>
    </row>
    <row r="3394" spans="1:10" ht="13.5" customHeight="1" x14ac:dyDescent="0.2">
      <c r="A3394" s="504">
        <v>3622</v>
      </c>
      <c r="B3394" s="139" t="s">
        <v>3230</v>
      </c>
      <c r="C3394" s="139" t="s">
        <v>4084</v>
      </c>
      <c r="D3394" s="502" t="s">
        <v>20</v>
      </c>
      <c r="E3394" s="256" t="s">
        <v>1638</v>
      </c>
      <c r="F3394" s="503">
        <v>2005</v>
      </c>
      <c r="G3394" s="139"/>
      <c r="H3394" s="378"/>
      <c r="I3394" s="505">
        <v>1</v>
      </c>
      <c r="J3394" s="139"/>
    </row>
    <row r="3395" spans="1:10" ht="13.5" customHeight="1" x14ac:dyDescent="0.2">
      <c r="A3395" s="504">
        <v>3623</v>
      </c>
      <c r="B3395" s="139" t="s">
        <v>3349</v>
      </c>
      <c r="C3395" s="501" t="s">
        <v>4205</v>
      </c>
      <c r="D3395" s="502" t="s">
        <v>20</v>
      </c>
      <c r="E3395" s="256" t="s">
        <v>394</v>
      </c>
      <c r="F3395" s="503">
        <v>1985</v>
      </c>
      <c r="G3395" s="139"/>
      <c r="H3395" s="378"/>
      <c r="I3395" s="505"/>
      <c r="J3395" s="139"/>
    </row>
    <row r="3396" spans="1:10" ht="13.5" customHeight="1" x14ac:dyDescent="0.2">
      <c r="A3396" s="504">
        <v>3624</v>
      </c>
      <c r="B3396" s="139" t="s">
        <v>3350</v>
      </c>
      <c r="C3396" s="139" t="s">
        <v>3443</v>
      </c>
      <c r="D3396" s="502" t="s">
        <v>20</v>
      </c>
      <c r="E3396" s="256" t="s">
        <v>1638</v>
      </c>
      <c r="F3396" s="503">
        <v>2004</v>
      </c>
      <c r="G3396" s="139"/>
      <c r="H3396" s="378"/>
      <c r="I3396" s="505"/>
      <c r="J3396" s="139"/>
    </row>
    <row r="3397" spans="1:10" ht="13.5" customHeight="1" x14ac:dyDescent="0.2">
      <c r="A3397" s="504">
        <v>3625</v>
      </c>
      <c r="B3397" s="139" t="s">
        <v>4130</v>
      </c>
      <c r="C3397" s="139" t="s">
        <v>198</v>
      </c>
      <c r="D3397" s="502">
        <v>2</v>
      </c>
      <c r="E3397" s="256" t="s">
        <v>394</v>
      </c>
      <c r="F3397" s="503">
        <v>1995</v>
      </c>
      <c r="G3397" s="139"/>
      <c r="H3397" s="378"/>
      <c r="I3397" s="505">
        <v>1</v>
      </c>
      <c r="J3397" s="139"/>
    </row>
    <row r="3398" spans="1:10" ht="13.5" customHeight="1" x14ac:dyDescent="0.2">
      <c r="A3398" s="504">
        <v>3626</v>
      </c>
      <c r="B3398" s="139" t="s">
        <v>3355</v>
      </c>
      <c r="C3398" s="139" t="s">
        <v>198</v>
      </c>
      <c r="D3398" s="502" t="s">
        <v>20</v>
      </c>
      <c r="E3398" s="256" t="s">
        <v>1989</v>
      </c>
      <c r="F3398" s="503">
        <v>2013</v>
      </c>
      <c r="G3398" s="139"/>
      <c r="H3398" s="152"/>
      <c r="I3398" s="505">
        <v>1</v>
      </c>
      <c r="J3398" s="139"/>
    </row>
    <row r="3399" spans="1:10" ht="13.5" customHeight="1" x14ac:dyDescent="0.2">
      <c r="A3399" s="504">
        <v>3627</v>
      </c>
      <c r="B3399" s="139" t="s">
        <v>3363</v>
      </c>
      <c r="C3399" s="501" t="s">
        <v>4205</v>
      </c>
      <c r="D3399" s="502" t="s">
        <v>20</v>
      </c>
      <c r="E3399" s="256" t="s">
        <v>23</v>
      </c>
      <c r="F3399" s="503">
        <v>1973</v>
      </c>
      <c r="G3399" s="139"/>
      <c r="H3399" s="152"/>
      <c r="I3399" s="505"/>
      <c r="J3399" s="139"/>
    </row>
    <row r="3400" spans="1:10" ht="13.5" customHeight="1" x14ac:dyDescent="0.2">
      <c r="A3400" s="504">
        <v>3628</v>
      </c>
      <c r="B3400" s="139" t="s">
        <v>3356</v>
      </c>
      <c r="C3400" s="501" t="s">
        <v>4205</v>
      </c>
      <c r="D3400" s="502" t="s">
        <v>20</v>
      </c>
      <c r="E3400" s="256" t="s">
        <v>76</v>
      </c>
      <c r="F3400" s="503">
        <v>1993</v>
      </c>
      <c r="G3400" s="139"/>
      <c r="H3400" s="152"/>
      <c r="I3400" s="505"/>
      <c r="J3400" s="139"/>
    </row>
    <row r="3401" spans="1:10" ht="13.5" customHeight="1" x14ac:dyDescent="0.2">
      <c r="A3401" s="504">
        <v>3629</v>
      </c>
      <c r="B3401" s="139" t="s">
        <v>3357</v>
      </c>
      <c r="C3401" s="501" t="s">
        <v>4205</v>
      </c>
      <c r="D3401" s="502" t="s">
        <v>20</v>
      </c>
      <c r="E3401" s="256" t="s">
        <v>1638</v>
      </c>
      <c r="F3401" s="503">
        <v>2004</v>
      </c>
      <c r="G3401" s="139"/>
      <c r="H3401" s="152"/>
      <c r="I3401" s="505"/>
      <c r="J3401" s="139"/>
    </row>
    <row r="3402" spans="1:10" ht="13.5" customHeight="1" x14ac:dyDescent="0.2">
      <c r="A3402" s="504">
        <v>3630</v>
      </c>
      <c r="B3402" s="139" t="s">
        <v>3358</v>
      </c>
      <c r="C3402" s="139" t="s">
        <v>3443</v>
      </c>
      <c r="D3402" s="502" t="s">
        <v>20</v>
      </c>
      <c r="E3402" s="256" t="s">
        <v>1638</v>
      </c>
      <c r="F3402" s="503">
        <v>2002</v>
      </c>
      <c r="G3402" s="139"/>
      <c r="H3402" s="152"/>
      <c r="I3402" s="505"/>
      <c r="J3402" s="139"/>
    </row>
    <row r="3403" spans="1:10" ht="13.5" customHeight="1" x14ac:dyDescent="0.2">
      <c r="A3403" s="504">
        <v>3631</v>
      </c>
      <c r="B3403" s="139" t="s">
        <v>3359</v>
      </c>
      <c r="C3403" s="139" t="s">
        <v>357</v>
      </c>
      <c r="D3403" s="502">
        <v>5</v>
      </c>
      <c r="E3403" s="256" t="s">
        <v>1638</v>
      </c>
      <c r="F3403" s="503">
        <v>2003</v>
      </c>
      <c r="G3403" s="139"/>
      <c r="H3403" s="152"/>
      <c r="I3403" s="505"/>
      <c r="J3403" s="139"/>
    </row>
    <row r="3404" spans="1:10" ht="13.5" customHeight="1" x14ac:dyDescent="0.2">
      <c r="A3404" s="504">
        <v>3632</v>
      </c>
      <c r="B3404" s="139" t="s">
        <v>3364</v>
      </c>
      <c r="C3404" s="139" t="s">
        <v>357</v>
      </c>
      <c r="D3404" s="502">
        <v>5</v>
      </c>
      <c r="E3404" s="256" t="s">
        <v>1893</v>
      </c>
      <c r="F3404" s="503">
        <v>2002</v>
      </c>
      <c r="G3404" s="139"/>
      <c r="H3404" s="378"/>
      <c r="I3404" s="505"/>
      <c r="J3404" s="139"/>
    </row>
    <row r="3405" spans="1:10" ht="13.5" customHeight="1" x14ac:dyDescent="0.2">
      <c r="A3405" s="504">
        <v>3633</v>
      </c>
      <c r="B3405" s="139" t="s">
        <v>3365</v>
      </c>
      <c r="C3405" s="139" t="s">
        <v>357</v>
      </c>
      <c r="D3405" s="502">
        <v>5</v>
      </c>
      <c r="E3405" s="256" t="s">
        <v>76</v>
      </c>
      <c r="F3405" s="503">
        <v>1983</v>
      </c>
      <c r="G3405" s="139"/>
      <c r="H3405" s="152"/>
      <c r="I3405" s="505">
        <v>1</v>
      </c>
      <c r="J3405" s="139"/>
    </row>
    <row r="3406" spans="1:10" ht="13.5" customHeight="1" x14ac:dyDescent="0.2">
      <c r="A3406" s="504">
        <v>3634</v>
      </c>
      <c r="B3406" s="139" t="s">
        <v>3366</v>
      </c>
      <c r="C3406" s="139" t="s">
        <v>357</v>
      </c>
      <c r="D3406" s="502">
        <v>5</v>
      </c>
      <c r="E3406" s="256" t="s">
        <v>394</v>
      </c>
      <c r="F3406" s="503">
        <v>1986</v>
      </c>
      <c r="G3406" s="139"/>
      <c r="H3406" s="152"/>
      <c r="I3406" s="505">
        <v>1</v>
      </c>
      <c r="J3406" s="139"/>
    </row>
    <row r="3407" spans="1:10" ht="13.5" customHeight="1" x14ac:dyDescent="0.2">
      <c r="A3407" s="504">
        <v>3635</v>
      </c>
      <c r="B3407" s="139" t="s">
        <v>3367</v>
      </c>
      <c r="C3407" s="139" t="s">
        <v>357</v>
      </c>
      <c r="D3407" s="502">
        <v>5</v>
      </c>
      <c r="E3407" s="256" t="s">
        <v>4234</v>
      </c>
      <c r="F3407" s="503">
        <v>1957</v>
      </c>
      <c r="G3407" s="139"/>
      <c r="H3407" s="378"/>
      <c r="I3407" s="505">
        <v>1</v>
      </c>
      <c r="J3407" s="139"/>
    </row>
    <row r="3408" spans="1:10" ht="13.5" customHeight="1" x14ac:dyDescent="0.2">
      <c r="A3408" s="504">
        <v>3636</v>
      </c>
      <c r="B3408" s="139" t="s">
        <v>3368</v>
      </c>
      <c r="C3408" s="139" t="s">
        <v>4084</v>
      </c>
      <c r="D3408" s="502" t="s">
        <v>20</v>
      </c>
      <c r="E3408" s="256" t="s">
        <v>21</v>
      </c>
      <c r="F3408" s="503">
        <v>1935</v>
      </c>
      <c r="G3408" s="139"/>
      <c r="H3408" s="378"/>
      <c r="I3408" s="505">
        <v>1</v>
      </c>
      <c r="J3408" s="139"/>
    </row>
    <row r="3409" spans="1:10" ht="13.5" customHeight="1" x14ac:dyDescent="0.2">
      <c r="A3409" s="504">
        <v>3637</v>
      </c>
      <c r="B3409" s="139" t="s">
        <v>3369</v>
      </c>
      <c r="C3409" s="501" t="s">
        <v>4205</v>
      </c>
      <c r="D3409" s="502" t="s">
        <v>20</v>
      </c>
      <c r="E3409" s="256" t="s">
        <v>1302</v>
      </c>
      <c r="F3409" s="503">
        <v>2009</v>
      </c>
      <c r="G3409" s="139"/>
      <c r="H3409" s="378"/>
      <c r="I3409" s="505"/>
      <c r="J3409" s="139"/>
    </row>
    <row r="3410" spans="1:10" ht="13.5" customHeight="1" x14ac:dyDescent="0.2">
      <c r="A3410" s="504">
        <v>3638</v>
      </c>
      <c r="B3410" s="139" t="s">
        <v>3108</v>
      </c>
      <c r="C3410" s="139" t="s">
        <v>4085</v>
      </c>
      <c r="D3410" s="502" t="s">
        <v>76</v>
      </c>
      <c r="E3410" s="256" t="s">
        <v>76</v>
      </c>
      <c r="F3410" s="503">
        <v>1995</v>
      </c>
      <c r="G3410" s="139"/>
      <c r="H3410" s="378"/>
      <c r="I3410" s="505">
        <v>1</v>
      </c>
      <c r="J3410" s="139"/>
    </row>
    <row r="3411" spans="1:10" ht="13.5" customHeight="1" x14ac:dyDescent="0.2">
      <c r="A3411" s="504">
        <v>3639</v>
      </c>
      <c r="B3411" s="139" t="s">
        <v>3370</v>
      </c>
      <c r="C3411" s="139" t="s">
        <v>183</v>
      </c>
      <c r="D3411" s="502" t="s">
        <v>20</v>
      </c>
      <c r="E3411" s="256" t="s">
        <v>76</v>
      </c>
      <c r="F3411" s="503">
        <v>1982</v>
      </c>
      <c r="G3411" s="139"/>
      <c r="H3411" s="378"/>
      <c r="I3411" s="505"/>
      <c r="J3411" s="139"/>
    </row>
    <row r="3412" spans="1:10" ht="13.5" customHeight="1" x14ac:dyDescent="0.2">
      <c r="A3412" s="504">
        <v>3640</v>
      </c>
      <c r="B3412" s="139" t="s">
        <v>3371</v>
      </c>
      <c r="C3412" s="139" t="s">
        <v>284</v>
      </c>
      <c r="D3412" s="502" t="s">
        <v>20</v>
      </c>
      <c r="E3412" s="256" t="s">
        <v>1989</v>
      </c>
      <c r="F3412" s="503">
        <v>2013</v>
      </c>
      <c r="G3412" s="139"/>
      <c r="H3412" s="378"/>
      <c r="I3412" s="505">
        <v>1</v>
      </c>
      <c r="J3412" s="139"/>
    </row>
    <row r="3413" spans="1:10" ht="13.5" customHeight="1" x14ac:dyDescent="0.2">
      <c r="A3413" s="504">
        <v>3641</v>
      </c>
      <c r="B3413" s="139" t="s">
        <v>3372</v>
      </c>
      <c r="C3413" s="139" t="s">
        <v>4084</v>
      </c>
      <c r="D3413" s="502" t="s">
        <v>20</v>
      </c>
      <c r="E3413" s="256" t="s">
        <v>33</v>
      </c>
      <c r="F3413" s="503">
        <v>1965</v>
      </c>
      <c r="G3413" s="139"/>
      <c r="H3413" s="378"/>
      <c r="I3413" s="505">
        <v>1</v>
      </c>
      <c r="J3413" s="139"/>
    </row>
    <row r="3414" spans="1:10" ht="13.5" customHeight="1" x14ac:dyDescent="0.2">
      <c r="A3414" s="504">
        <v>3642</v>
      </c>
      <c r="B3414" s="139" t="s">
        <v>3373</v>
      </c>
      <c r="C3414" s="139" t="s">
        <v>4084</v>
      </c>
      <c r="D3414" s="502" t="s">
        <v>20</v>
      </c>
      <c r="E3414" s="256" t="s">
        <v>76</v>
      </c>
      <c r="F3414" s="503">
        <v>1990</v>
      </c>
      <c r="G3414" s="139"/>
      <c r="H3414" s="378"/>
      <c r="I3414" s="505">
        <v>1</v>
      </c>
      <c r="J3414" s="139"/>
    </row>
    <row r="3415" spans="1:10" ht="13.5" customHeight="1" x14ac:dyDescent="0.2">
      <c r="A3415" s="504">
        <v>3643</v>
      </c>
      <c r="B3415" s="139" t="s">
        <v>3374</v>
      </c>
      <c r="C3415" s="501" t="s">
        <v>4205</v>
      </c>
      <c r="D3415" s="502" t="s">
        <v>20</v>
      </c>
      <c r="E3415" s="256" t="s">
        <v>76</v>
      </c>
      <c r="F3415" s="503">
        <v>2000</v>
      </c>
      <c r="G3415" s="139"/>
      <c r="H3415" s="507"/>
      <c r="I3415" s="505"/>
      <c r="J3415" s="139"/>
    </row>
    <row r="3416" spans="1:10" ht="13.5" customHeight="1" x14ac:dyDescent="0.2">
      <c r="A3416" s="504">
        <v>3644</v>
      </c>
      <c r="B3416" s="139" t="s">
        <v>3375</v>
      </c>
      <c r="C3416" s="501" t="s">
        <v>4205</v>
      </c>
      <c r="D3416" s="502" t="s">
        <v>20</v>
      </c>
      <c r="E3416" s="256" t="s">
        <v>1638</v>
      </c>
      <c r="F3416" s="503">
        <v>2003</v>
      </c>
      <c r="G3416" s="139"/>
      <c r="H3416" s="507"/>
      <c r="I3416" s="505"/>
      <c r="J3416" s="139"/>
    </row>
    <row r="3417" spans="1:10" ht="13.5" customHeight="1" x14ac:dyDescent="0.2">
      <c r="A3417" s="504">
        <v>3645</v>
      </c>
      <c r="B3417" s="139" t="s">
        <v>3376</v>
      </c>
      <c r="C3417" s="501" t="s">
        <v>4205</v>
      </c>
      <c r="D3417" s="502" t="s">
        <v>20</v>
      </c>
      <c r="E3417" s="256" t="s">
        <v>1638</v>
      </c>
      <c r="F3417" s="503">
        <v>2002</v>
      </c>
      <c r="G3417" s="139"/>
      <c r="H3417" s="507"/>
      <c r="I3417" s="505"/>
      <c r="J3417" s="139"/>
    </row>
    <row r="3418" spans="1:10" ht="13.5" customHeight="1" x14ac:dyDescent="0.2">
      <c r="A3418" s="504">
        <v>3646</v>
      </c>
      <c r="B3418" s="139" t="s">
        <v>3377</v>
      </c>
      <c r="C3418" s="139" t="s">
        <v>3638</v>
      </c>
      <c r="D3418" s="502">
        <v>5</v>
      </c>
      <c r="E3418" s="256" t="s">
        <v>23</v>
      </c>
      <c r="F3418" s="503">
        <v>1966</v>
      </c>
      <c r="G3418" s="139"/>
      <c r="H3418" s="507"/>
      <c r="I3418" s="505">
        <v>1</v>
      </c>
      <c r="J3418" s="139"/>
    </row>
    <row r="3419" spans="1:10" ht="13.5" customHeight="1" x14ac:dyDescent="0.2">
      <c r="A3419" s="504">
        <v>3647</v>
      </c>
      <c r="B3419" s="139" t="s">
        <v>3378</v>
      </c>
      <c r="C3419" s="501" t="s">
        <v>4205</v>
      </c>
      <c r="D3419" s="502" t="s">
        <v>20</v>
      </c>
      <c r="E3419" s="256" t="s">
        <v>1638</v>
      </c>
      <c r="F3419" s="503">
        <v>2004</v>
      </c>
      <c r="G3419" s="139"/>
      <c r="H3419" s="507"/>
      <c r="I3419" s="505"/>
      <c r="J3419" s="139"/>
    </row>
    <row r="3420" spans="1:10" ht="13.5" customHeight="1" x14ac:dyDescent="0.2">
      <c r="A3420" s="504">
        <v>3648</v>
      </c>
      <c r="B3420" s="139" t="s">
        <v>4244</v>
      </c>
      <c r="C3420" s="139" t="s">
        <v>3532</v>
      </c>
      <c r="D3420" s="502" t="s">
        <v>20</v>
      </c>
      <c r="E3420" s="256" t="s">
        <v>76</v>
      </c>
      <c r="F3420" s="503">
        <v>2001</v>
      </c>
      <c r="G3420" s="139"/>
      <c r="H3420" s="507"/>
      <c r="I3420" s="505">
        <v>1</v>
      </c>
      <c r="J3420" s="139"/>
    </row>
    <row r="3421" spans="1:10" ht="13.5" customHeight="1" x14ac:dyDescent="0.2">
      <c r="A3421" s="504">
        <v>3649</v>
      </c>
      <c r="B3421" s="139" t="s">
        <v>3379</v>
      </c>
      <c r="C3421" s="501" t="s">
        <v>4205</v>
      </c>
      <c r="D3421" s="502" t="s">
        <v>20</v>
      </c>
      <c r="E3421" s="256" t="s">
        <v>33</v>
      </c>
      <c r="F3421" s="503">
        <v>1971</v>
      </c>
      <c r="G3421" s="139"/>
      <c r="H3421" s="507"/>
      <c r="I3421" s="505"/>
      <c r="J3421" s="139"/>
    </row>
    <row r="3422" spans="1:10" ht="13.5" customHeight="1" x14ac:dyDescent="0.2">
      <c r="A3422" s="504">
        <v>3650</v>
      </c>
      <c r="B3422" s="139" t="s">
        <v>3396</v>
      </c>
      <c r="C3422" s="139" t="s">
        <v>419</v>
      </c>
      <c r="D3422" s="502" t="s">
        <v>76</v>
      </c>
      <c r="E3422" s="256" t="s">
        <v>1638</v>
      </c>
      <c r="F3422" s="503">
        <v>2002</v>
      </c>
      <c r="G3422" s="139" t="s">
        <v>4085</v>
      </c>
      <c r="H3422" s="498">
        <v>44408</v>
      </c>
      <c r="I3422" s="505">
        <v>1</v>
      </c>
      <c r="J3422" s="139"/>
    </row>
    <row r="3423" spans="1:10" ht="13.5" customHeight="1" x14ac:dyDescent="0.2">
      <c r="A3423" s="504">
        <v>3651</v>
      </c>
      <c r="B3423" s="139" t="s">
        <v>3395</v>
      </c>
      <c r="C3423" s="501" t="s">
        <v>4205</v>
      </c>
      <c r="D3423" s="502" t="s">
        <v>20</v>
      </c>
      <c r="E3423" s="256" t="s">
        <v>394</v>
      </c>
      <c r="F3423" s="503">
        <v>1998</v>
      </c>
      <c r="G3423" s="139"/>
      <c r="H3423" s="507"/>
      <c r="I3423" s="505"/>
      <c r="J3423" s="139"/>
    </row>
    <row r="3424" spans="1:10" ht="13.5" customHeight="1" x14ac:dyDescent="0.2">
      <c r="A3424" s="504">
        <v>3652</v>
      </c>
      <c r="B3424" s="139" t="s">
        <v>3418</v>
      </c>
      <c r="C3424" s="139" t="s">
        <v>3561</v>
      </c>
      <c r="D3424" s="502">
        <v>4</v>
      </c>
      <c r="E3424" s="256" t="s">
        <v>394</v>
      </c>
      <c r="F3424" s="503">
        <v>1977</v>
      </c>
      <c r="G3424" s="139"/>
      <c r="H3424" s="507"/>
      <c r="I3424" s="505">
        <v>1</v>
      </c>
      <c r="J3424" s="139"/>
    </row>
    <row r="3425" spans="1:10" ht="13.5" customHeight="1" x14ac:dyDescent="0.2">
      <c r="A3425" s="504">
        <v>3653</v>
      </c>
      <c r="B3425" s="139" t="s">
        <v>3407</v>
      </c>
      <c r="C3425" s="501" t="s">
        <v>4205</v>
      </c>
      <c r="D3425" s="502" t="s">
        <v>20</v>
      </c>
      <c r="E3425" s="256" t="s">
        <v>33</v>
      </c>
      <c r="F3425" s="503">
        <v>1965</v>
      </c>
      <c r="G3425" s="139"/>
      <c r="H3425" s="507"/>
      <c r="I3425" s="505"/>
      <c r="J3425" s="139"/>
    </row>
    <row r="3426" spans="1:10" ht="13.5" customHeight="1" x14ac:dyDescent="0.2">
      <c r="A3426" s="504">
        <v>3654</v>
      </c>
      <c r="B3426" s="139" t="s">
        <v>3408</v>
      </c>
      <c r="C3426" s="139" t="s">
        <v>3561</v>
      </c>
      <c r="D3426" s="502" t="s">
        <v>20</v>
      </c>
      <c r="E3426" s="256" t="s">
        <v>21</v>
      </c>
      <c r="F3426" s="503">
        <v>1957</v>
      </c>
      <c r="G3426" s="139"/>
      <c r="H3426" s="507"/>
      <c r="I3426" s="505">
        <v>1</v>
      </c>
      <c r="J3426" s="139"/>
    </row>
    <row r="3427" spans="1:10" ht="13.5" customHeight="1" x14ac:dyDescent="0.2">
      <c r="A3427" s="504">
        <v>3655</v>
      </c>
      <c r="B3427" s="139" t="s">
        <v>3409</v>
      </c>
      <c r="C3427" s="501" t="s">
        <v>4205</v>
      </c>
      <c r="D3427" s="502" t="s">
        <v>20</v>
      </c>
      <c r="E3427" s="256" t="s">
        <v>76</v>
      </c>
      <c r="F3427" s="503">
        <v>1988</v>
      </c>
      <c r="G3427" s="139"/>
      <c r="H3427" s="507"/>
      <c r="I3427" s="505"/>
      <c r="J3427" s="139"/>
    </row>
    <row r="3428" spans="1:10" ht="13.5" customHeight="1" x14ac:dyDescent="0.2">
      <c r="A3428" s="504">
        <v>3656</v>
      </c>
      <c r="B3428" s="139" t="s">
        <v>3410</v>
      </c>
      <c r="C3428" s="139" t="s">
        <v>218</v>
      </c>
      <c r="D3428" s="502">
        <v>2</v>
      </c>
      <c r="E3428" s="256" t="s">
        <v>21</v>
      </c>
      <c r="F3428" s="503">
        <v>1962</v>
      </c>
      <c r="G3428" s="139"/>
      <c r="H3428" s="507"/>
      <c r="I3428" s="505">
        <v>1</v>
      </c>
      <c r="J3428" s="139"/>
    </row>
    <row r="3429" spans="1:10" ht="13.5" customHeight="1" x14ac:dyDescent="0.2">
      <c r="A3429" s="504">
        <v>3657</v>
      </c>
      <c r="B3429" s="139" t="s">
        <v>3411</v>
      </c>
      <c r="C3429" s="501" t="s">
        <v>4205</v>
      </c>
      <c r="D3429" s="502" t="s">
        <v>20</v>
      </c>
      <c r="E3429" s="256" t="s">
        <v>33</v>
      </c>
      <c r="F3429" s="503">
        <v>1967</v>
      </c>
      <c r="G3429" s="139"/>
      <c r="H3429" s="507"/>
      <c r="I3429" s="505"/>
      <c r="J3429" s="139"/>
    </row>
    <row r="3430" spans="1:10" ht="13.5" customHeight="1" x14ac:dyDescent="0.2">
      <c r="A3430" s="504">
        <v>3658</v>
      </c>
      <c r="B3430" s="139" t="s">
        <v>3412</v>
      </c>
      <c r="C3430" s="501" t="s">
        <v>4205</v>
      </c>
      <c r="D3430" s="502" t="s">
        <v>20</v>
      </c>
      <c r="E3430" s="256" t="s">
        <v>76</v>
      </c>
      <c r="F3430" s="503">
        <v>1982</v>
      </c>
      <c r="G3430" s="139"/>
      <c r="H3430" s="507"/>
      <c r="I3430" s="505"/>
      <c r="J3430" s="139"/>
    </row>
    <row r="3431" spans="1:10" ht="13.5" customHeight="1" x14ac:dyDescent="0.2">
      <c r="A3431" s="504">
        <v>3659</v>
      </c>
      <c r="B3431" s="139" t="s">
        <v>3146</v>
      </c>
      <c r="C3431" s="139" t="s">
        <v>284</v>
      </c>
      <c r="D3431" s="502">
        <v>2</v>
      </c>
      <c r="E3431" s="256" t="s">
        <v>76</v>
      </c>
      <c r="F3431" s="503">
        <v>1981</v>
      </c>
      <c r="G3431" s="378"/>
      <c r="H3431" s="378"/>
      <c r="I3431" s="505">
        <v>1</v>
      </c>
      <c r="J3431" s="139"/>
    </row>
    <row r="3432" spans="1:10" ht="13.5" customHeight="1" x14ac:dyDescent="0.2">
      <c r="A3432" s="504">
        <v>3660</v>
      </c>
      <c r="B3432" s="139" t="s">
        <v>3417</v>
      </c>
      <c r="C3432" s="501" t="s">
        <v>4205</v>
      </c>
      <c r="D3432" s="502" t="s">
        <v>20</v>
      </c>
      <c r="E3432" s="256" t="s">
        <v>76</v>
      </c>
      <c r="F3432" s="503">
        <v>1987</v>
      </c>
      <c r="G3432" s="378"/>
      <c r="H3432" s="378"/>
      <c r="I3432" s="505"/>
      <c r="J3432" s="139"/>
    </row>
    <row r="3433" spans="1:10" ht="13.5" customHeight="1" x14ac:dyDescent="0.2">
      <c r="A3433" s="504">
        <v>3661</v>
      </c>
      <c r="B3433" s="139" t="s">
        <v>3673</v>
      </c>
      <c r="C3433" s="139" t="s">
        <v>357</v>
      </c>
      <c r="D3433" s="502" t="s">
        <v>20</v>
      </c>
      <c r="E3433" s="256" t="s">
        <v>394</v>
      </c>
      <c r="F3433" s="503">
        <v>1983</v>
      </c>
      <c r="G3433" s="378"/>
      <c r="H3433" s="378"/>
      <c r="I3433" s="505">
        <v>1</v>
      </c>
      <c r="J3433" s="139"/>
    </row>
    <row r="3434" spans="1:10" ht="13.5" customHeight="1" x14ac:dyDescent="0.2">
      <c r="A3434" s="504">
        <v>3663</v>
      </c>
      <c r="B3434" s="139" t="s">
        <v>3419</v>
      </c>
      <c r="C3434" s="139" t="s">
        <v>183</v>
      </c>
      <c r="D3434" s="502" t="s">
        <v>20</v>
      </c>
      <c r="E3434" s="256" t="s">
        <v>1638</v>
      </c>
      <c r="F3434" s="503">
        <v>2004</v>
      </c>
      <c r="G3434" s="378"/>
      <c r="H3434" s="378"/>
      <c r="I3434" s="505"/>
      <c r="J3434" s="139"/>
    </row>
    <row r="3435" spans="1:10" ht="13.5" customHeight="1" x14ac:dyDescent="0.2">
      <c r="A3435" s="504">
        <v>3664</v>
      </c>
      <c r="B3435" s="139" t="s">
        <v>3420</v>
      </c>
      <c r="C3435" s="501" t="s">
        <v>4205</v>
      </c>
      <c r="D3435" s="502" t="s">
        <v>20</v>
      </c>
      <c r="E3435" s="256" t="s">
        <v>4234</v>
      </c>
      <c r="F3435" s="503">
        <v>1952</v>
      </c>
      <c r="G3435" s="378"/>
      <c r="H3435" s="378"/>
      <c r="I3435" s="505"/>
      <c r="J3435" s="139"/>
    </row>
    <row r="3436" spans="1:10" ht="13.5" customHeight="1" x14ac:dyDescent="0.2">
      <c r="A3436" s="504">
        <v>3665</v>
      </c>
      <c r="B3436" s="139" t="s">
        <v>3422</v>
      </c>
      <c r="C3436" s="139" t="s">
        <v>3532</v>
      </c>
      <c r="D3436" s="502" t="s">
        <v>20</v>
      </c>
      <c r="E3436" s="256" t="s">
        <v>1638</v>
      </c>
      <c r="F3436" s="503">
        <v>2004</v>
      </c>
      <c r="G3436" s="139"/>
      <c r="H3436" s="378"/>
      <c r="I3436" s="505">
        <v>1</v>
      </c>
      <c r="J3436" s="139"/>
    </row>
    <row r="3437" spans="1:10" ht="13.5" customHeight="1" x14ac:dyDescent="0.2">
      <c r="A3437" s="504">
        <v>3666</v>
      </c>
      <c r="B3437" s="139" t="s">
        <v>3423</v>
      </c>
      <c r="C3437" s="139" t="s">
        <v>4084</v>
      </c>
      <c r="D3437" s="502" t="s">
        <v>20</v>
      </c>
      <c r="E3437" s="256" t="s">
        <v>1989</v>
      </c>
      <c r="F3437" s="503">
        <v>2007</v>
      </c>
      <c r="G3437" s="139"/>
      <c r="H3437" s="378"/>
      <c r="I3437" s="505">
        <v>1</v>
      </c>
      <c r="J3437" s="139"/>
    </row>
    <row r="3438" spans="1:10" ht="13.5" customHeight="1" x14ac:dyDescent="0.2">
      <c r="A3438" s="504">
        <v>3667</v>
      </c>
      <c r="B3438" s="139" t="s">
        <v>3424</v>
      </c>
      <c r="C3438" s="139" t="s">
        <v>198</v>
      </c>
      <c r="D3438" s="502" t="s">
        <v>20</v>
      </c>
      <c r="E3438" s="256" t="s">
        <v>21</v>
      </c>
      <c r="F3438" s="503">
        <v>1947</v>
      </c>
      <c r="G3438" s="139"/>
      <c r="H3438" s="378"/>
      <c r="I3438" s="505">
        <v>1</v>
      </c>
      <c r="J3438" s="139"/>
    </row>
    <row r="3439" spans="1:10" ht="13.5" customHeight="1" x14ac:dyDescent="0.2">
      <c r="A3439" s="504">
        <v>3668</v>
      </c>
      <c r="B3439" s="139" t="s">
        <v>3425</v>
      </c>
      <c r="C3439" s="139" t="s">
        <v>198</v>
      </c>
      <c r="D3439" s="502">
        <v>5</v>
      </c>
      <c r="E3439" s="256" t="s">
        <v>76</v>
      </c>
      <c r="F3439" s="503">
        <v>2001</v>
      </c>
      <c r="G3439" s="139"/>
      <c r="H3439" s="378"/>
      <c r="I3439" s="505">
        <v>1</v>
      </c>
      <c r="J3439" s="139"/>
    </row>
    <row r="3440" spans="1:10" ht="13.5" customHeight="1" x14ac:dyDescent="0.2">
      <c r="A3440" s="504">
        <v>3669</v>
      </c>
      <c r="B3440" s="139" t="s">
        <v>3426</v>
      </c>
      <c r="C3440" s="501" t="s">
        <v>4205</v>
      </c>
      <c r="D3440" s="502" t="s">
        <v>20</v>
      </c>
      <c r="E3440" s="256" t="s">
        <v>1302</v>
      </c>
      <c r="F3440" s="503">
        <v>2006</v>
      </c>
      <c r="G3440" s="139"/>
      <c r="H3440" s="378"/>
      <c r="I3440" s="505"/>
      <c r="J3440" s="139"/>
    </row>
    <row r="3441" spans="1:10" ht="13.5" customHeight="1" x14ac:dyDescent="0.2">
      <c r="A3441" s="504">
        <v>3670</v>
      </c>
      <c r="B3441" s="139" t="s">
        <v>3427</v>
      </c>
      <c r="C3441" s="139" t="s">
        <v>3619</v>
      </c>
      <c r="D3441" s="502" t="s">
        <v>20</v>
      </c>
      <c r="E3441" s="256" t="s">
        <v>1638</v>
      </c>
      <c r="F3441" s="503">
        <v>2002</v>
      </c>
      <c r="G3441" s="139"/>
      <c r="H3441" s="378"/>
      <c r="I3441" s="505"/>
      <c r="J3441" s="139"/>
    </row>
    <row r="3442" spans="1:10" ht="13.5" customHeight="1" x14ac:dyDescent="0.2">
      <c r="A3442" s="504">
        <v>3671</v>
      </c>
      <c r="B3442" s="139" t="s">
        <v>3428</v>
      </c>
      <c r="C3442" s="139" t="s">
        <v>198</v>
      </c>
      <c r="D3442" s="502" t="s">
        <v>20</v>
      </c>
      <c r="E3442" s="256" t="s">
        <v>1302</v>
      </c>
      <c r="F3442" s="503">
        <v>2007</v>
      </c>
      <c r="G3442" s="139"/>
      <c r="H3442" s="378"/>
      <c r="I3442" s="505">
        <v>1</v>
      </c>
      <c r="J3442" s="139"/>
    </row>
    <row r="3443" spans="1:10" ht="13.5" customHeight="1" x14ac:dyDescent="0.2">
      <c r="A3443" s="504">
        <v>3672</v>
      </c>
      <c r="B3443" s="139" t="s">
        <v>3429</v>
      </c>
      <c r="C3443" s="139" t="s">
        <v>198</v>
      </c>
      <c r="D3443" s="502" t="s">
        <v>20</v>
      </c>
      <c r="E3443" s="256" t="s">
        <v>76</v>
      </c>
      <c r="F3443" s="503">
        <v>2001</v>
      </c>
      <c r="G3443" s="139"/>
      <c r="H3443" s="378"/>
      <c r="I3443" s="505"/>
      <c r="J3443" s="139"/>
    </row>
    <row r="3444" spans="1:10" ht="13.5" customHeight="1" x14ac:dyDescent="0.2">
      <c r="A3444" s="504">
        <v>3673</v>
      </c>
      <c r="B3444" s="139" t="s">
        <v>3430</v>
      </c>
      <c r="C3444" s="139" t="s">
        <v>198</v>
      </c>
      <c r="D3444" s="502" t="s">
        <v>20</v>
      </c>
      <c r="E3444" s="256" t="s">
        <v>1989</v>
      </c>
      <c r="F3444" s="503">
        <v>2009</v>
      </c>
      <c r="G3444" s="139"/>
      <c r="H3444" s="378"/>
      <c r="I3444" s="505"/>
      <c r="J3444" s="139"/>
    </row>
    <row r="3445" spans="1:10" ht="13.5" customHeight="1" x14ac:dyDescent="0.2">
      <c r="A3445" s="504">
        <v>3674</v>
      </c>
      <c r="B3445" s="139" t="s">
        <v>3431</v>
      </c>
      <c r="C3445" s="139" t="s">
        <v>198</v>
      </c>
      <c r="D3445" s="502" t="s">
        <v>20</v>
      </c>
      <c r="E3445" s="256" t="s">
        <v>1989</v>
      </c>
      <c r="F3445" s="503">
        <v>2006</v>
      </c>
      <c r="G3445" s="139"/>
      <c r="H3445" s="378"/>
      <c r="I3445" s="505"/>
      <c r="J3445" s="139"/>
    </row>
    <row r="3446" spans="1:10" ht="13.5" customHeight="1" x14ac:dyDescent="0.2">
      <c r="A3446" s="504">
        <v>3675</v>
      </c>
      <c r="B3446" s="139" t="s">
        <v>3803</v>
      </c>
      <c r="C3446" s="139" t="s">
        <v>198</v>
      </c>
      <c r="D3446" s="502" t="s">
        <v>20</v>
      </c>
      <c r="E3446" s="256" t="s">
        <v>1302</v>
      </c>
      <c r="F3446" s="503">
        <v>2010</v>
      </c>
      <c r="G3446" s="139"/>
      <c r="H3446" s="378"/>
      <c r="I3446" s="505"/>
      <c r="J3446" s="139"/>
    </row>
    <row r="3447" spans="1:10" ht="13.5" customHeight="1" x14ac:dyDescent="0.2">
      <c r="A3447" s="504">
        <v>3676</v>
      </c>
      <c r="B3447" s="139" t="s">
        <v>3432</v>
      </c>
      <c r="C3447" s="139" t="s">
        <v>198</v>
      </c>
      <c r="D3447" s="502" t="s">
        <v>20</v>
      </c>
      <c r="E3447" s="256" t="s">
        <v>1302</v>
      </c>
      <c r="F3447" s="503">
        <v>2009</v>
      </c>
      <c r="G3447" s="139"/>
      <c r="H3447" s="378"/>
      <c r="I3447" s="505"/>
      <c r="J3447" s="139"/>
    </row>
    <row r="3448" spans="1:10" ht="13.5" customHeight="1" x14ac:dyDescent="0.2">
      <c r="A3448" s="504">
        <v>3677</v>
      </c>
      <c r="B3448" s="139" t="s">
        <v>3433</v>
      </c>
      <c r="C3448" s="139" t="s">
        <v>198</v>
      </c>
      <c r="D3448" s="502" t="s">
        <v>20</v>
      </c>
      <c r="E3448" s="256" t="s">
        <v>1302</v>
      </c>
      <c r="F3448" s="503">
        <v>2011</v>
      </c>
      <c r="G3448" s="139"/>
      <c r="H3448" s="378"/>
      <c r="I3448" s="505"/>
      <c r="J3448" s="139"/>
    </row>
    <row r="3449" spans="1:10" ht="13.5" customHeight="1" x14ac:dyDescent="0.2">
      <c r="A3449" s="504">
        <v>3678</v>
      </c>
      <c r="B3449" s="139" t="s">
        <v>3434</v>
      </c>
      <c r="C3449" s="139" t="s">
        <v>198</v>
      </c>
      <c r="D3449" s="502">
        <v>5</v>
      </c>
      <c r="E3449" s="256" t="s">
        <v>1638</v>
      </c>
      <c r="F3449" s="503">
        <v>2002</v>
      </c>
      <c r="G3449" s="139"/>
      <c r="H3449" s="378"/>
      <c r="I3449" s="505"/>
      <c r="J3449" s="139"/>
    </row>
    <row r="3450" spans="1:10" ht="13.5" customHeight="1" x14ac:dyDescent="0.2">
      <c r="A3450" s="504">
        <v>3679</v>
      </c>
      <c r="B3450" s="139" t="s">
        <v>4168</v>
      </c>
      <c r="C3450" s="139" t="s">
        <v>198</v>
      </c>
      <c r="D3450" s="502" t="s">
        <v>20</v>
      </c>
      <c r="E3450" s="256" t="s">
        <v>1989</v>
      </c>
      <c r="F3450" s="503">
        <v>2010</v>
      </c>
      <c r="G3450" s="139"/>
      <c r="H3450" s="378"/>
      <c r="I3450" s="505">
        <v>1</v>
      </c>
      <c r="J3450" s="139"/>
    </row>
    <row r="3451" spans="1:10" ht="13.5" customHeight="1" x14ac:dyDescent="0.2">
      <c r="A3451" s="504">
        <v>3680</v>
      </c>
      <c r="B3451" s="139" t="s">
        <v>3435</v>
      </c>
      <c r="C3451" s="139" t="s">
        <v>198</v>
      </c>
      <c r="D3451" s="502" t="s">
        <v>20</v>
      </c>
      <c r="E3451" s="256" t="s">
        <v>1302</v>
      </c>
      <c r="F3451" s="503">
        <v>2007</v>
      </c>
      <c r="G3451" s="139"/>
      <c r="H3451" s="378"/>
      <c r="I3451" s="505">
        <v>1</v>
      </c>
      <c r="J3451" s="139"/>
    </row>
    <row r="3452" spans="1:10" ht="13.5" customHeight="1" x14ac:dyDescent="0.2">
      <c r="A3452" s="504">
        <v>3681</v>
      </c>
      <c r="B3452" s="139" t="s">
        <v>3436</v>
      </c>
      <c r="C3452" s="139" t="s">
        <v>198</v>
      </c>
      <c r="D3452" s="502">
        <v>1</v>
      </c>
      <c r="E3452" s="256" t="s">
        <v>1638</v>
      </c>
      <c r="F3452" s="503">
        <v>2003</v>
      </c>
      <c r="G3452" s="139"/>
      <c r="H3452" s="378"/>
      <c r="I3452" s="505">
        <v>1</v>
      </c>
      <c r="J3452" s="139"/>
    </row>
    <row r="3453" spans="1:10" ht="13.5" customHeight="1" x14ac:dyDescent="0.2">
      <c r="A3453" s="504">
        <v>3682</v>
      </c>
      <c r="B3453" s="139" t="s">
        <v>3437</v>
      </c>
      <c r="C3453" s="501" t="s">
        <v>4205</v>
      </c>
      <c r="D3453" s="502" t="s">
        <v>20</v>
      </c>
      <c r="E3453" s="256" t="s">
        <v>1893</v>
      </c>
      <c r="F3453" s="503">
        <v>2005</v>
      </c>
      <c r="G3453" s="139"/>
      <c r="H3453" s="378"/>
      <c r="I3453" s="505"/>
      <c r="J3453" s="139"/>
    </row>
    <row r="3454" spans="1:10" ht="13.5" customHeight="1" x14ac:dyDescent="0.2">
      <c r="A3454" s="504">
        <v>3683</v>
      </c>
      <c r="B3454" s="139" t="s">
        <v>3438</v>
      </c>
      <c r="C3454" s="139" t="s">
        <v>198</v>
      </c>
      <c r="D3454" s="502" t="s">
        <v>20</v>
      </c>
      <c r="E3454" s="256" t="s">
        <v>1989</v>
      </c>
      <c r="F3454" s="503">
        <v>2009</v>
      </c>
      <c r="G3454" s="139"/>
      <c r="H3454" s="378"/>
      <c r="I3454" s="505">
        <v>1</v>
      </c>
      <c r="J3454" s="139"/>
    </row>
    <row r="3455" spans="1:10" ht="13.5" customHeight="1" x14ac:dyDescent="0.2">
      <c r="A3455" s="504">
        <v>3684</v>
      </c>
      <c r="B3455" s="139" t="s">
        <v>3439</v>
      </c>
      <c r="C3455" s="139" t="s">
        <v>198</v>
      </c>
      <c r="D3455" s="502" t="s">
        <v>20</v>
      </c>
      <c r="E3455" s="256" t="s">
        <v>1302</v>
      </c>
      <c r="F3455" s="503">
        <v>2012</v>
      </c>
      <c r="G3455" s="139"/>
      <c r="H3455" s="378"/>
      <c r="I3455" s="505">
        <v>1</v>
      </c>
      <c r="J3455" s="139"/>
    </row>
    <row r="3456" spans="1:10" ht="13.5" customHeight="1" x14ac:dyDescent="0.2">
      <c r="A3456" s="504">
        <v>3685</v>
      </c>
      <c r="B3456" s="139" t="s">
        <v>3440</v>
      </c>
      <c r="C3456" s="139" t="s">
        <v>198</v>
      </c>
      <c r="D3456" s="502" t="s">
        <v>20</v>
      </c>
      <c r="E3456" s="256" t="s">
        <v>1989</v>
      </c>
      <c r="F3456" s="503">
        <v>2011</v>
      </c>
      <c r="G3456" s="139"/>
      <c r="H3456" s="378"/>
      <c r="I3456" s="505">
        <v>1</v>
      </c>
      <c r="J3456" s="139"/>
    </row>
    <row r="3457" spans="1:10" ht="13.5" customHeight="1" x14ac:dyDescent="0.2">
      <c r="A3457" s="504">
        <v>3686</v>
      </c>
      <c r="B3457" s="139" t="s">
        <v>3804</v>
      </c>
      <c r="C3457" s="139" t="s">
        <v>198</v>
      </c>
      <c r="D3457" s="502" t="s">
        <v>20</v>
      </c>
      <c r="E3457" s="256" t="s">
        <v>1302</v>
      </c>
      <c r="F3457" s="503">
        <v>2013</v>
      </c>
      <c r="G3457" s="139"/>
      <c r="H3457" s="378"/>
      <c r="I3457" s="505">
        <v>1</v>
      </c>
      <c r="J3457" s="139"/>
    </row>
    <row r="3458" spans="1:10" ht="13.5" customHeight="1" x14ac:dyDescent="0.2">
      <c r="A3458" s="504">
        <v>3688</v>
      </c>
      <c r="B3458" s="139" t="s">
        <v>3442</v>
      </c>
      <c r="C3458" s="139" t="s">
        <v>3561</v>
      </c>
      <c r="D3458" s="502">
        <v>1</v>
      </c>
      <c r="E3458" s="256" t="s">
        <v>1893</v>
      </c>
      <c r="F3458" s="503">
        <v>2003</v>
      </c>
      <c r="G3458" s="139" t="s">
        <v>198</v>
      </c>
      <c r="H3458" s="500">
        <v>44408</v>
      </c>
      <c r="I3458" s="505">
        <v>1</v>
      </c>
      <c r="J3458" s="139"/>
    </row>
    <row r="3459" spans="1:10" ht="13.5" customHeight="1" x14ac:dyDescent="0.2">
      <c r="A3459" s="504">
        <v>3689</v>
      </c>
      <c r="B3459" s="139" t="s">
        <v>3444</v>
      </c>
      <c r="C3459" s="139" t="s">
        <v>4165</v>
      </c>
      <c r="D3459" s="502" t="s">
        <v>20</v>
      </c>
      <c r="E3459" s="256" t="s">
        <v>76</v>
      </c>
      <c r="F3459" s="503">
        <v>1977</v>
      </c>
      <c r="G3459" s="139"/>
      <c r="H3459" s="378"/>
      <c r="I3459" s="505">
        <v>1</v>
      </c>
      <c r="J3459" s="139"/>
    </row>
    <row r="3460" spans="1:10" ht="13.5" customHeight="1" x14ac:dyDescent="0.2">
      <c r="A3460" s="504">
        <v>3690</v>
      </c>
      <c r="B3460" s="139" t="s">
        <v>3445</v>
      </c>
      <c r="C3460" s="501" t="s">
        <v>4205</v>
      </c>
      <c r="D3460" s="502" t="s">
        <v>20</v>
      </c>
      <c r="E3460" s="256" t="s">
        <v>394</v>
      </c>
      <c r="F3460" s="503">
        <v>1998</v>
      </c>
      <c r="G3460" s="139"/>
      <c r="H3460" s="378"/>
      <c r="I3460" s="505"/>
      <c r="J3460" s="139"/>
    </row>
    <row r="3461" spans="1:10" ht="13.5" customHeight="1" x14ac:dyDescent="0.2">
      <c r="A3461" s="504">
        <v>3691</v>
      </c>
      <c r="B3461" s="139" t="s">
        <v>3446</v>
      </c>
      <c r="C3461" s="501" t="s">
        <v>4205</v>
      </c>
      <c r="D3461" s="502" t="s">
        <v>20</v>
      </c>
      <c r="E3461" s="256" t="s">
        <v>394</v>
      </c>
      <c r="F3461" s="503">
        <v>1999</v>
      </c>
      <c r="G3461" s="139"/>
      <c r="H3461" s="378"/>
      <c r="I3461" s="505"/>
      <c r="J3461" s="139"/>
    </row>
    <row r="3462" spans="1:10" ht="13.5" customHeight="1" x14ac:dyDescent="0.2">
      <c r="A3462" s="504">
        <v>3692</v>
      </c>
      <c r="B3462" s="139" t="s">
        <v>3447</v>
      </c>
      <c r="C3462" s="501" t="s">
        <v>4205</v>
      </c>
      <c r="D3462" s="502" t="s">
        <v>20</v>
      </c>
      <c r="E3462" s="256" t="s">
        <v>76</v>
      </c>
      <c r="F3462" s="503">
        <v>2000</v>
      </c>
      <c r="G3462" s="139"/>
      <c r="H3462" s="378"/>
      <c r="I3462" s="505"/>
      <c r="J3462" s="139"/>
    </row>
    <row r="3463" spans="1:10" ht="13.5" customHeight="1" x14ac:dyDescent="0.2">
      <c r="A3463" s="504">
        <v>3693</v>
      </c>
      <c r="B3463" s="139" t="s">
        <v>3448</v>
      </c>
      <c r="C3463" s="501" t="s">
        <v>4205</v>
      </c>
      <c r="D3463" s="502" t="s">
        <v>20</v>
      </c>
      <c r="E3463" s="256" t="s">
        <v>1638</v>
      </c>
      <c r="F3463" s="503">
        <v>2002</v>
      </c>
      <c r="G3463" s="139"/>
      <c r="H3463" s="378"/>
      <c r="I3463" s="505"/>
      <c r="J3463" s="139"/>
    </row>
    <row r="3464" spans="1:10" ht="13.5" customHeight="1" x14ac:dyDescent="0.2">
      <c r="A3464" s="504">
        <v>3694</v>
      </c>
      <c r="B3464" s="139" t="s">
        <v>3449</v>
      </c>
      <c r="C3464" s="501" t="s">
        <v>4205</v>
      </c>
      <c r="D3464" s="502" t="s">
        <v>20</v>
      </c>
      <c r="E3464" s="256" t="s">
        <v>76</v>
      </c>
      <c r="F3464" s="503">
        <v>2001</v>
      </c>
      <c r="G3464" s="139"/>
      <c r="H3464" s="378"/>
      <c r="I3464" s="505"/>
      <c r="J3464" s="139"/>
    </row>
    <row r="3465" spans="1:10" ht="13.5" customHeight="1" x14ac:dyDescent="0.2">
      <c r="A3465" s="504">
        <v>3695</v>
      </c>
      <c r="B3465" s="139" t="s">
        <v>3450</v>
      </c>
      <c r="C3465" s="501" t="s">
        <v>4205</v>
      </c>
      <c r="D3465" s="502" t="s">
        <v>20</v>
      </c>
      <c r="E3465" s="256" t="s">
        <v>1302</v>
      </c>
      <c r="F3465" s="503">
        <v>2006</v>
      </c>
      <c r="G3465" s="139"/>
      <c r="H3465" s="378"/>
      <c r="I3465" s="505"/>
      <c r="J3465" s="139"/>
    </row>
    <row r="3466" spans="1:10" ht="13.5" customHeight="1" x14ac:dyDescent="0.2">
      <c r="A3466" s="504">
        <v>3696</v>
      </c>
      <c r="B3466" s="139" t="s">
        <v>3451</v>
      </c>
      <c r="C3466" s="139" t="s">
        <v>357</v>
      </c>
      <c r="D3466" s="502" t="s">
        <v>76</v>
      </c>
      <c r="E3466" s="256" t="s">
        <v>1638</v>
      </c>
      <c r="F3466" s="503">
        <v>2005</v>
      </c>
      <c r="G3466" s="139"/>
      <c r="H3466" s="378"/>
      <c r="I3466" s="505">
        <v>1</v>
      </c>
      <c r="J3466" s="139"/>
    </row>
    <row r="3467" spans="1:10" ht="13.5" customHeight="1" x14ac:dyDescent="0.2">
      <c r="A3467" s="504">
        <v>3697</v>
      </c>
      <c r="B3467" s="139" t="s">
        <v>3452</v>
      </c>
      <c r="C3467" s="139" t="s">
        <v>198</v>
      </c>
      <c r="D3467" s="502" t="s">
        <v>20</v>
      </c>
      <c r="E3467" s="256" t="s">
        <v>76</v>
      </c>
      <c r="F3467" s="503">
        <v>1981</v>
      </c>
      <c r="G3467" s="139"/>
      <c r="H3467" s="378"/>
      <c r="I3467" s="505">
        <v>1</v>
      </c>
      <c r="J3467" s="139"/>
    </row>
    <row r="3468" spans="1:10" ht="13.5" customHeight="1" x14ac:dyDescent="0.2">
      <c r="A3468" s="504">
        <v>3698</v>
      </c>
      <c r="B3468" s="139" t="s">
        <v>3453</v>
      </c>
      <c r="C3468" s="139" t="s">
        <v>198</v>
      </c>
      <c r="D3468" s="502" t="s">
        <v>20</v>
      </c>
      <c r="E3468" s="256" t="s">
        <v>76</v>
      </c>
      <c r="F3468" s="503">
        <v>2001</v>
      </c>
      <c r="G3468" s="139"/>
      <c r="H3468" s="378"/>
      <c r="I3468" s="505"/>
      <c r="J3468" s="139"/>
    </row>
    <row r="3469" spans="1:10" ht="13.5" customHeight="1" x14ac:dyDescent="0.2">
      <c r="A3469" s="504">
        <v>3699</v>
      </c>
      <c r="B3469" s="139" t="s">
        <v>3454</v>
      </c>
      <c r="C3469" s="139" t="s">
        <v>3048</v>
      </c>
      <c r="D3469" s="502">
        <v>3</v>
      </c>
      <c r="E3469" s="256" t="s">
        <v>21</v>
      </c>
      <c r="F3469" s="503">
        <v>1946</v>
      </c>
      <c r="G3469" s="139"/>
      <c r="H3469" s="378"/>
      <c r="I3469" s="505">
        <v>1</v>
      </c>
      <c r="J3469" s="139"/>
    </row>
    <row r="3470" spans="1:10" ht="13.5" customHeight="1" x14ac:dyDescent="0.2">
      <c r="A3470" s="504">
        <v>3700</v>
      </c>
      <c r="B3470" s="139" t="s">
        <v>3478</v>
      </c>
      <c r="C3470" s="139" t="s">
        <v>3443</v>
      </c>
      <c r="D3470" s="502">
        <v>5</v>
      </c>
      <c r="E3470" s="256" t="s">
        <v>1638</v>
      </c>
      <c r="F3470" s="503">
        <v>2005</v>
      </c>
      <c r="G3470" s="139"/>
      <c r="H3470" s="378"/>
      <c r="I3470" s="505"/>
      <c r="J3470" s="139"/>
    </row>
    <row r="3471" spans="1:10" ht="13.5" customHeight="1" x14ac:dyDescent="0.2">
      <c r="A3471" s="504">
        <v>3701</v>
      </c>
      <c r="B3471" s="139" t="s">
        <v>3933</v>
      </c>
      <c r="C3471" s="501" t="s">
        <v>4205</v>
      </c>
      <c r="D3471" s="502" t="s">
        <v>20</v>
      </c>
      <c r="E3471" s="256" t="s">
        <v>1638</v>
      </c>
      <c r="F3471" s="503">
        <v>2003</v>
      </c>
      <c r="G3471" s="139"/>
      <c r="H3471" s="378"/>
      <c r="I3471" s="505"/>
      <c r="J3471" s="139"/>
    </row>
    <row r="3472" spans="1:10" ht="13.5" customHeight="1" x14ac:dyDescent="0.2">
      <c r="A3472" s="504">
        <v>3702</v>
      </c>
      <c r="B3472" s="139" t="s">
        <v>3479</v>
      </c>
      <c r="C3472" s="139" t="s">
        <v>3048</v>
      </c>
      <c r="D3472" s="502">
        <v>3</v>
      </c>
      <c r="E3472" s="256" t="s">
        <v>21</v>
      </c>
      <c r="F3472" s="503">
        <v>1950</v>
      </c>
      <c r="G3472" s="139"/>
      <c r="H3472" s="378"/>
      <c r="I3472" s="505">
        <v>1</v>
      </c>
      <c r="J3472" s="139"/>
    </row>
    <row r="3473" spans="1:10" ht="13.5" customHeight="1" x14ac:dyDescent="0.2">
      <c r="A3473" s="504">
        <v>3703</v>
      </c>
      <c r="B3473" s="139" t="s">
        <v>3480</v>
      </c>
      <c r="C3473" s="139" t="s">
        <v>3048</v>
      </c>
      <c r="D3473" s="502">
        <v>3</v>
      </c>
      <c r="E3473" s="256" t="s">
        <v>4234</v>
      </c>
      <c r="F3473" s="503">
        <v>1953</v>
      </c>
      <c r="G3473" s="139"/>
      <c r="H3473" s="378"/>
      <c r="I3473" s="505">
        <v>1</v>
      </c>
      <c r="J3473" s="139"/>
    </row>
    <row r="3474" spans="1:10" ht="13.5" customHeight="1" x14ac:dyDescent="0.2">
      <c r="A3474" s="504">
        <v>3704</v>
      </c>
      <c r="B3474" s="139" t="s">
        <v>3482</v>
      </c>
      <c r="C3474" s="139" t="s">
        <v>284</v>
      </c>
      <c r="D3474" s="502" t="s">
        <v>20</v>
      </c>
      <c r="E3474" s="256" t="s">
        <v>1893</v>
      </c>
      <c r="F3474" s="503">
        <v>2004</v>
      </c>
      <c r="G3474" s="139"/>
      <c r="H3474" s="378"/>
      <c r="I3474" s="505">
        <v>1</v>
      </c>
      <c r="J3474" s="139"/>
    </row>
    <row r="3475" spans="1:10" ht="13.5" customHeight="1" x14ac:dyDescent="0.2">
      <c r="A3475" s="504">
        <v>3705</v>
      </c>
      <c r="B3475" s="139" t="s">
        <v>3483</v>
      </c>
      <c r="C3475" s="501" t="s">
        <v>4205</v>
      </c>
      <c r="D3475" s="502" t="s">
        <v>20</v>
      </c>
      <c r="E3475" s="256" t="s">
        <v>1638</v>
      </c>
      <c r="F3475" s="503">
        <v>2004</v>
      </c>
      <c r="G3475" s="139"/>
      <c r="H3475" s="378"/>
      <c r="I3475" s="505"/>
      <c r="J3475" s="139"/>
    </row>
    <row r="3476" spans="1:10" ht="13.5" customHeight="1" x14ac:dyDescent="0.2">
      <c r="A3476" s="504">
        <v>3706</v>
      </c>
      <c r="B3476" s="139" t="s">
        <v>3484</v>
      </c>
      <c r="C3476" s="139" t="s">
        <v>3485</v>
      </c>
      <c r="D3476" s="502">
        <v>5</v>
      </c>
      <c r="E3476" s="256" t="s">
        <v>23</v>
      </c>
      <c r="F3476" s="503">
        <v>1973</v>
      </c>
      <c r="G3476" s="139"/>
      <c r="H3476" s="500"/>
      <c r="I3476" s="505">
        <v>1</v>
      </c>
      <c r="J3476" s="139"/>
    </row>
    <row r="3477" spans="1:10" ht="13.5" customHeight="1" x14ac:dyDescent="0.2">
      <c r="A3477" s="504">
        <v>3707</v>
      </c>
      <c r="B3477" s="139" t="s">
        <v>3486</v>
      </c>
      <c r="C3477" s="139" t="s">
        <v>3485</v>
      </c>
      <c r="D3477" s="502">
        <v>5</v>
      </c>
      <c r="E3477" s="256" t="s">
        <v>1302</v>
      </c>
      <c r="F3477" s="503">
        <v>2006</v>
      </c>
      <c r="G3477" s="139"/>
      <c r="H3477" s="500"/>
      <c r="I3477" s="505">
        <v>1</v>
      </c>
      <c r="J3477" s="139"/>
    </row>
    <row r="3478" spans="1:10" ht="13.5" customHeight="1" x14ac:dyDescent="0.2">
      <c r="A3478" s="504">
        <v>3708</v>
      </c>
      <c r="B3478" s="139" t="s">
        <v>3487</v>
      </c>
      <c r="C3478" s="139" t="s">
        <v>3485</v>
      </c>
      <c r="D3478" s="502">
        <v>5</v>
      </c>
      <c r="E3478" s="256" t="s">
        <v>21</v>
      </c>
      <c r="F3478" s="503">
        <v>1947</v>
      </c>
      <c r="G3478" s="139"/>
      <c r="H3478" s="500"/>
      <c r="I3478" s="505">
        <v>1</v>
      </c>
      <c r="J3478" s="139"/>
    </row>
    <row r="3479" spans="1:10" ht="13.5" customHeight="1" x14ac:dyDescent="0.2">
      <c r="A3479" s="504">
        <v>3709</v>
      </c>
      <c r="B3479" s="139" t="s">
        <v>3488</v>
      </c>
      <c r="C3479" s="139" t="s">
        <v>3485</v>
      </c>
      <c r="D3479" s="502">
        <v>5</v>
      </c>
      <c r="E3479" s="256" t="s">
        <v>21</v>
      </c>
      <c r="F3479" s="503">
        <v>1950</v>
      </c>
      <c r="G3479" s="139"/>
      <c r="H3479" s="500"/>
      <c r="I3479" s="505">
        <v>1</v>
      </c>
      <c r="J3479" s="139"/>
    </row>
    <row r="3480" spans="1:10" ht="13.5" customHeight="1" x14ac:dyDescent="0.2">
      <c r="A3480" s="504">
        <v>3710</v>
      </c>
      <c r="B3480" s="139" t="s">
        <v>3489</v>
      </c>
      <c r="C3480" s="501" t="s">
        <v>4205</v>
      </c>
      <c r="D3480" s="502" t="s">
        <v>20</v>
      </c>
      <c r="E3480" s="256" t="s">
        <v>21</v>
      </c>
      <c r="F3480" s="503">
        <v>1962</v>
      </c>
      <c r="G3480" s="139"/>
      <c r="H3480" s="378"/>
      <c r="I3480" s="505"/>
      <c r="J3480" s="139"/>
    </row>
    <row r="3481" spans="1:10" ht="13.5" customHeight="1" x14ac:dyDescent="0.2">
      <c r="A3481" s="504">
        <v>3711</v>
      </c>
      <c r="B3481" s="139" t="s">
        <v>3490</v>
      </c>
      <c r="C3481" s="501" t="s">
        <v>4205</v>
      </c>
      <c r="D3481" s="502" t="s">
        <v>20</v>
      </c>
      <c r="E3481" s="256" t="s">
        <v>23</v>
      </c>
      <c r="F3481" s="503">
        <v>1970</v>
      </c>
      <c r="G3481" s="139"/>
      <c r="H3481" s="378"/>
      <c r="I3481" s="505"/>
      <c r="J3481" s="139"/>
    </row>
    <row r="3482" spans="1:10" ht="13.5" customHeight="1" x14ac:dyDescent="0.2">
      <c r="A3482" s="504">
        <v>3712</v>
      </c>
      <c r="B3482" s="139" t="s">
        <v>3491</v>
      </c>
      <c r="C3482" s="501" t="s">
        <v>4205</v>
      </c>
      <c r="D3482" s="502">
        <v>5</v>
      </c>
      <c r="E3482" s="256" t="s">
        <v>23</v>
      </c>
      <c r="F3482" s="503">
        <v>1970</v>
      </c>
      <c r="G3482" s="139"/>
      <c r="H3482" s="378"/>
      <c r="I3482" s="505"/>
      <c r="J3482" s="139"/>
    </row>
    <row r="3483" spans="1:10" ht="13.5" customHeight="1" x14ac:dyDescent="0.2">
      <c r="A3483" s="504">
        <v>3713</v>
      </c>
      <c r="B3483" s="139" t="s">
        <v>3492</v>
      </c>
      <c r="C3483" s="139" t="s">
        <v>3485</v>
      </c>
      <c r="D3483" s="502">
        <v>5</v>
      </c>
      <c r="E3483" s="256" t="s">
        <v>23</v>
      </c>
      <c r="F3483" s="503">
        <v>1971</v>
      </c>
      <c r="G3483" s="139"/>
      <c r="H3483" s="500"/>
      <c r="I3483" s="505">
        <v>1</v>
      </c>
      <c r="J3483" s="139"/>
    </row>
    <row r="3484" spans="1:10" ht="13.5" customHeight="1" x14ac:dyDescent="0.2">
      <c r="A3484" s="504">
        <v>3714</v>
      </c>
      <c r="B3484" s="139" t="s">
        <v>3493</v>
      </c>
      <c r="C3484" s="139" t="s">
        <v>3485</v>
      </c>
      <c r="D3484" s="502">
        <v>5</v>
      </c>
      <c r="E3484" s="256" t="s">
        <v>23</v>
      </c>
      <c r="F3484" s="503">
        <v>1973</v>
      </c>
      <c r="G3484" s="139"/>
      <c r="H3484" s="500"/>
      <c r="I3484" s="505">
        <v>1</v>
      </c>
      <c r="J3484" s="139"/>
    </row>
    <row r="3485" spans="1:10" ht="13.5" customHeight="1" x14ac:dyDescent="0.2">
      <c r="A3485" s="504">
        <v>3715</v>
      </c>
      <c r="B3485" s="139" t="s">
        <v>3494</v>
      </c>
      <c r="C3485" s="501" t="s">
        <v>4205</v>
      </c>
      <c r="D3485" s="502" t="s">
        <v>20</v>
      </c>
      <c r="E3485" s="256" t="s">
        <v>23</v>
      </c>
      <c r="F3485" s="503">
        <v>1974</v>
      </c>
      <c r="G3485" s="139"/>
      <c r="H3485" s="378"/>
      <c r="I3485" s="505"/>
      <c r="J3485" s="139"/>
    </row>
    <row r="3486" spans="1:10" ht="13.5" customHeight="1" x14ac:dyDescent="0.2">
      <c r="A3486" s="504">
        <v>3716</v>
      </c>
      <c r="B3486" s="139" t="s">
        <v>3805</v>
      </c>
      <c r="C3486" s="139" t="s">
        <v>3485</v>
      </c>
      <c r="D3486" s="502">
        <v>5</v>
      </c>
      <c r="E3486" s="256" t="s">
        <v>394</v>
      </c>
      <c r="F3486" s="503">
        <v>1984</v>
      </c>
      <c r="G3486" s="139"/>
      <c r="H3486" s="500"/>
      <c r="I3486" s="505">
        <v>1</v>
      </c>
      <c r="J3486" s="139"/>
    </row>
    <row r="3487" spans="1:10" ht="13.5" customHeight="1" x14ac:dyDescent="0.2">
      <c r="A3487" s="504">
        <v>3717</v>
      </c>
      <c r="B3487" s="139" t="s">
        <v>3806</v>
      </c>
      <c r="C3487" s="139" t="s">
        <v>3485</v>
      </c>
      <c r="D3487" s="502">
        <v>5</v>
      </c>
      <c r="E3487" s="256" t="s">
        <v>394</v>
      </c>
      <c r="F3487" s="503">
        <v>1993</v>
      </c>
      <c r="G3487" s="139"/>
      <c r="H3487" s="500"/>
      <c r="I3487" s="505">
        <v>1</v>
      </c>
      <c r="J3487" s="139"/>
    </row>
    <row r="3488" spans="1:10" ht="13.5" customHeight="1" x14ac:dyDescent="0.2">
      <c r="A3488" s="504">
        <v>3718</v>
      </c>
      <c r="B3488" s="139" t="s">
        <v>3495</v>
      </c>
      <c r="C3488" s="139" t="s">
        <v>3485</v>
      </c>
      <c r="D3488" s="502">
        <v>5</v>
      </c>
      <c r="E3488" s="256" t="s">
        <v>76</v>
      </c>
      <c r="F3488" s="503">
        <v>1999</v>
      </c>
      <c r="G3488" s="139"/>
      <c r="H3488" s="500"/>
      <c r="I3488" s="505">
        <v>1</v>
      </c>
      <c r="J3488" s="139"/>
    </row>
    <row r="3489" spans="1:10" ht="13.5" customHeight="1" x14ac:dyDescent="0.2">
      <c r="A3489" s="504">
        <v>3719</v>
      </c>
      <c r="B3489" s="139" t="s">
        <v>3496</v>
      </c>
      <c r="C3489" s="139" t="s">
        <v>413</v>
      </c>
      <c r="D3489" s="502">
        <v>3</v>
      </c>
      <c r="E3489" s="256" t="s">
        <v>76</v>
      </c>
      <c r="F3489" s="503">
        <v>1982</v>
      </c>
      <c r="G3489" s="139"/>
      <c r="H3489" s="378"/>
      <c r="I3489" s="505"/>
      <c r="J3489" s="139"/>
    </row>
    <row r="3490" spans="1:10" ht="13.5" customHeight="1" x14ac:dyDescent="0.2">
      <c r="A3490" s="504">
        <v>3720</v>
      </c>
      <c r="B3490" s="139" t="s">
        <v>3497</v>
      </c>
      <c r="C3490" s="139" t="s">
        <v>413</v>
      </c>
      <c r="D3490" s="502">
        <v>3</v>
      </c>
      <c r="E3490" s="256" t="s">
        <v>76</v>
      </c>
      <c r="F3490" s="503">
        <v>1984</v>
      </c>
      <c r="G3490" s="139"/>
      <c r="H3490" s="378"/>
      <c r="I3490" s="505">
        <v>1</v>
      </c>
      <c r="J3490" s="139"/>
    </row>
    <row r="3491" spans="1:10" ht="13.5" customHeight="1" x14ac:dyDescent="0.2">
      <c r="A3491" s="504">
        <v>3721</v>
      </c>
      <c r="B3491" s="139" t="s">
        <v>3498</v>
      </c>
      <c r="C3491" s="139" t="s">
        <v>413</v>
      </c>
      <c r="D3491" s="502">
        <v>1</v>
      </c>
      <c r="E3491" s="256" t="s">
        <v>1638</v>
      </c>
      <c r="F3491" s="503">
        <v>2005</v>
      </c>
      <c r="G3491" s="139"/>
      <c r="H3491" s="500"/>
      <c r="I3491" s="505">
        <v>1</v>
      </c>
      <c r="J3491" s="139"/>
    </row>
    <row r="3492" spans="1:10" ht="13.5" customHeight="1" x14ac:dyDescent="0.2">
      <c r="A3492" s="504">
        <v>3722</v>
      </c>
      <c r="B3492" s="139" t="s">
        <v>3499</v>
      </c>
      <c r="C3492" s="139" t="s">
        <v>198</v>
      </c>
      <c r="D3492" s="502">
        <v>4</v>
      </c>
      <c r="E3492" s="256" t="s">
        <v>76</v>
      </c>
      <c r="F3492" s="503">
        <v>1976</v>
      </c>
      <c r="G3492" s="139"/>
      <c r="H3492" s="378"/>
      <c r="I3492" s="505">
        <v>1</v>
      </c>
      <c r="J3492" s="139"/>
    </row>
    <row r="3493" spans="1:10" ht="13.5" customHeight="1" x14ac:dyDescent="0.2">
      <c r="A3493" s="504">
        <v>3723</v>
      </c>
      <c r="B3493" s="139" t="s">
        <v>3500</v>
      </c>
      <c r="C3493" s="501" t="s">
        <v>4205</v>
      </c>
      <c r="D3493" s="502" t="s">
        <v>20</v>
      </c>
      <c r="E3493" s="256" t="s">
        <v>394</v>
      </c>
      <c r="F3493" s="503">
        <v>1989</v>
      </c>
      <c r="G3493" s="139"/>
      <c r="H3493" s="378"/>
      <c r="I3493" s="505"/>
      <c r="J3493" s="139"/>
    </row>
    <row r="3494" spans="1:10" ht="13.5" customHeight="1" x14ac:dyDescent="0.2">
      <c r="A3494" s="504">
        <v>3724</v>
      </c>
      <c r="B3494" s="139" t="s">
        <v>3501</v>
      </c>
      <c r="C3494" s="139" t="s">
        <v>198</v>
      </c>
      <c r="D3494" s="502">
        <v>3</v>
      </c>
      <c r="E3494" s="256" t="s">
        <v>21</v>
      </c>
      <c r="F3494" s="503">
        <v>1948</v>
      </c>
      <c r="G3494" s="139"/>
      <c r="H3494" s="378"/>
      <c r="I3494" s="505">
        <v>1</v>
      </c>
      <c r="J3494" s="139"/>
    </row>
    <row r="3495" spans="1:10" ht="13.5" customHeight="1" x14ac:dyDescent="0.2">
      <c r="A3495" s="504">
        <v>3725</v>
      </c>
      <c r="B3495" s="139" t="s">
        <v>3502</v>
      </c>
      <c r="C3495" s="139" t="s">
        <v>3532</v>
      </c>
      <c r="D3495" s="502" t="s">
        <v>20</v>
      </c>
      <c r="E3495" s="256" t="s">
        <v>76</v>
      </c>
      <c r="F3495" s="503">
        <v>2001</v>
      </c>
      <c r="G3495" s="139"/>
      <c r="H3495" s="378"/>
      <c r="I3495" s="505">
        <v>1</v>
      </c>
      <c r="J3495" s="139"/>
    </row>
    <row r="3496" spans="1:10" ht="13.5" customHeight="1" x14ac:dyDescent="0.2">
      <c r="A3496" s="504">
        <v>3726</v>
      </c>
      <c r="B3496" s="139" t="s">
        <v>3503</v>
      </c>
      <c r="C3496" s="139" t="s">
        <v>166</v>
      </c>
      <c r="D3496" s="502">
        <v>2</v>
      </c>
      <c r="E3496" s="256" t="s">
        <v>76</v>
      </c>
      <c r="F3496" s="503">
        <v>1977</v>
      </c>
      <c r="G3496" s="139"/>
      <c r="H3496" s="378"/>
      <c r="I3496" s="505">
        <v>1</v>
      </c>
      <c r="J3496" s="139"/>
    </row>
    <row r="3497" spans="1:10" ht="13.5" customHeight="1" x14ac:dyDescent="0.2">
      <c r="A3497" s="504">
        <v>3727</v>
      </c>
      <c r="B3497" s="139" t="s">
        <v>3504</v>
      </c>
      <c r="C3497" s="139" t="s">
        <v>3561</v>
      </c>
      <c r="D3497" s="502">
        <v>3</v>
      </c>
      <c r="E3497" s="256" t="s">
        <v>33</v>
      </c>
      <c r="F3497" s="503">
        <v>1974</v>
      </c>
      <c r="G3497" s="139"/>
      <c r="H3497" s="378"/>
      <c r="I3497" s="505">
        <v>1</v>
      </c>
      <c r="J3497" s="139"/>
    </row>
    <row r="3498" spans="1:10" ht="13.5" customHeight="1" x14ac:dyDescent="0.2">
      <c r="A3498" s="504">
        <v>3728</v>
      </c>
      <c r="B3498" s="139" t="s">
        <v>3505</v>
      </c>
      <c r="C3498" s="139" t="s">
        <v>3561</v>
      </c>
      <c r="D3498" s="502">
        <v>4</v>
      </c>
      <c r="E3498" s="256" t="s">
        <v>1302</v>
      </c>
      <c r="F3498" s="503">
        <v>2009</v>
      </c>
      <c r="G3498" s="139"/>
      <c r="H3498" s="378"/>
      <c r="I3498" s="505">
        <v>1</v>
      </c>
      <c r="J3498" s="139"/>
    </row>
    <row r="3499" spans="1:10" ht="13.5" customHeight="1" x14ac:dyDescent="0.2">
      <c r="A3499" s="504">
        <v>3729</v>
      </c>
      <c r="B3499" s="139" t="s">
        <v>3506</v>
      </c>
      <c r="C3499" s="139" t="s">
        <v>357</v>
      </c>
      <c r="D3499" s="502" t="s">
        <v>20</v>
      </c>
      <c r="E3499" s="256" t="s">
        <v>1302</v>
      </c>
      <c r="F3499" s="503">
        <v>2006</v>
      </c>
      <c r="G3499" s="139"/>
      <c r="H3499" s="378"/>
      <c r="I3499" s="505"/>
      <c r="J3499" s="139"/>
    </row>
    <row r="3500" spans="1:10" ht="13.5" customHeight="1" x14ac:dyDescent="0.2">
      <c r="A3500" s="504">
        <v>3730</v>
      </c>
      <c r="B3500" s="139" t="s">
        <v>3507</v>
      </c>
      <c r="C3500" s="139" t="s">
        <v>357</v>
      </c>
      <c r="D3500" s="502" t="s">
        <v>20</v>
      </c>
      <c r="E3500" s="256" t="s">
        <v>1302</v>
      </c>
      <c r="F3500" s="503">
        <v>2006</v>
      </c>
      <c r="G3500" s="139"/>
      <c r="H3500" s="378"/>
      <c r="I3500" s="505"/>
      <c r="J3500" s="139"/>
    </row>
    <row r="3501" spans="1:10" ht="13.5" customHeight="1" x14ac:dyDescent="0.2">
      <c r="A3501" s="504">
        <v>3731</v>
      </c>
      <c r="B3501" s="139" t="s">
        <v>3508</v>
      </c>
      <c r="C3501" s="139" t="s">
        <v>357</v>
      </c>
      <c r="D3501" s="502">
        <v>5</v>
      </c>
      <c r="E3501" s="256" t="s">
        <v>1302</v>
      </c>
      <c r="F3501" s="503">
        <v>2006</v>
      </c>
      <c r="G3501" s="139"/>
      <c r="H3501" s="378"/>
      <c r="I3501" s="505"/>
      <c r="J3501" s="139"/>
    </row>
    <row r="3502" spans="1:10" ht="13.5" customHeight="1" x14ac:dyDescent="0.2">
      <c r="A3502" s="504">
        <v>3732</v>
      </c>
      <c r="B3502" s="139" t="s">
        <v>3520</v>
      </c>
      <c r="C3502" s="139" t="s">
        <v>4085</v>
      </c>
      <c r="D3502" s="502">
        <v>5</v>
      </c>
      <c r="E3502" s="256" t="s">
        <v>76</v>
      </c>
      <c r="F3502" s="503">
        <v>1984</v>
      </c>
      <c r="G3502" s="139"/>
      <c r="H3502" s="378"/>
      <c r="I3502" s="505"/>
      <c r="J3502" s="139"/>
    </row>
    <row r="3503" spans="1:10" ht="13.5" customHeight="1" x14ac:dyDescent="0.2">
      <c r="A3503" s="504">
        <v>3733</v>
      </c>
      <c r="B3503" s="139" t="s">
        <v>3521</v>
      </c>
      <c r="C3503" s="501" t="s">
        <v>4205</v>
      </c>
      <c r="D3503" s="502" t="s">
        <v>20</v>
      </c>
      <c r="E3503" s="256" t="s">
        <v>1989</v>
      </c>
      <c r="F3503" s="503">
        <v>2007</v>
      </c>
      <c r="G3503" s="139"/>
      <c r="H3503" s="378"/>
      <c r="I3503" s="505"/>
      <c r="J3503" s="139"/>
    </row>
    <row r="3504" spans="1:10" ht="13.5" customHeight="1" x14ac:dyDescent="0.2">
      <c r="A3504" s="504">
        <v>3734</v>
      </c>
      <c r="B3504" s="139" t="s">
        <v>3522</v>
      </c>
      <c r="C3504" s="139" t="s">
        <v>3537</v>
      </c>
      <c r="D3504" s="502">
        <v>3</v>
      </c>
      <c r="E3504" s="256" t="s">
        <v>1989</v>
      </c>
      <c r="F3504" s="503">
        <v>2008</v>
      </c>
      <c r="G3504" s="139"/>
      <c r="H3504" s="500"/>
      <c r="I3504" s="505">
        <v>1</v>
      </c>
      <c r="J3504" s="139"/>
    </row>
    <row r="3505" spans="1:10" ht="13.5" customHeight="1" x14ac:dyDescent="0.2">
      <c r="A3505" s="504">
        <v>3735</v>
      </c>
      <c r="B3505" s="139" t="s">
        <v>3523</v>
      </c>
      <c r="C3505" s="139" t="s">
        <v>3537</v>
      </c>
      <c r="D3505" s="502">
        <v>4</v>
      </c>
      <c r="E3505" s="256" t="s">
        <v>1989</v>
      </c>
      <c r="F3505" s="503">
        <v>2008</v>
      </c>
      <c r="G3505" s="139"/>
      <c r="H3505" s="500"/>
      <c r="I3505" s="505">
        <v>1</v>
      </c>
      <c r="J3505" s="139"/>
    </row>
    <row r="3506" spans="1:10" ht="13.5" customHeight="1" x14ac:dyDescent="0.2">
      <c r="A3506" s="504">
        <v>3736</v>
      </c>
      <c r="B3506" s="139" t="s">
        <v>3870</v>
      </c>
      <c r="C3506" s="501" t="s">
        <v>4205</v>
      </c>
      <c r="D3506" s="502" t="s">
        <v>20</v>
      </c>
      <c r="E3506" s="256" t="s">
        <v>1302</v>
      </c>
      <c r="F3506" s="503">
        <v>2008</v>
      </c>
      <c r="G3506" s="139"/>
      <c r="H3506" s="378"/>
      <c r="I3506" s="505"/>
      <c r="J3506" s="139"/>
    </row>
    <row r="3507" spans="1:10" ht="13.5" customHeight="1" x14ac:dyDescent="0.2">
      <c r="A3507" s="504">
        <v>3737</v>
      </c>
      <c r="B3507" s="139" t="s">
        <v>3524</v>
      </c>
      <c r="C3507" s="139" t="s">
        <v>3537</v>
      </c>
      <c r="D3507" s="502">
        <v>5</v>
      </c>
      <c r="E3507" s="256" t="s">
        <v>1302</v>
      </c>
      <c r="F3507" s="503">
        <v>2009</v>
      </c>
      <c r="G3507" s="139"/>
      <c r="H3507" s="378"/>
      <c r="I3507" s="505"/>
      <c r="J3507" s="139"/>
    </row>
    <row r="3508" spans="1:10" ht="13.5" customHeight="1" x14ac:dyDescent="0.2">
      <c r="A3508" s="504">
        <v>3738</v>
      </c>
      <c r="B3508" s="139" t="s">
        <v>3525</v>
      </c>
      <c r="C3508" s="501" t="s">
        <v>4205</v>
      </c>
      <c r="D3508" s="502" t="s">
        <v>20</v>
      </c>
      <c r="E3508" s="256" t="s">
        <v>1989</v>
      </c>
      <c r="F3508" s="503">
        <v>2010</v>
      </c>
      <c r="G3508" s="139"/>
      <c r="H3508" s="378"/>
      <c r="I3508" s="505"/>
      <c r="J3508" s="139"/>
    </row>
    <row r="3509" spans="1:10" ht="13.5" customHeight="1" x14ac:dyDescent="0.2">
      <c r="A3509" s="504">
        <v>3739</v>
      </c>
      <c r="B3509" s="139" t="s">
        <v>3526</v>
      </c>
      <c r="C3509" s="139" t="s">
        <v>3537</v>
      </c>
      <c r="D3509" s="502">
        <v>4</v>
      </c>
      <c r="E3509" s="256" t="s">
        <v>1302</v>
      </c>
      <c r="F3509" s="503">
        <v>2010</v>
      </c>
      <c r="G3509" s="139"/>
      <c r="H3509" s="378"/>
      <c r="I3509" s="505">
        <v>1</v>
      </c>
      <c r="J3509" s="139"/>
    </row>
    <row r="3510" spans="1:10" ht="13.5" customHeight="1" x14ac:dyDescent="0.2">
      <c r="A3510" s="504">
        <v>3740</v>
      </c>
      <c r="B3510" s="139" t="s">
        <v>3527</v>
      </c>
      <c r="C3510" s="139" t="s">
        <v>3537</v>
      </c>
      <c r="D3510" s="502">
        <v>5</v>
      </c>
      <c r="E3510" s="256" t="s">
        <v>1989</v>
      </c>
      <c r="F3510" s="503">
        <v>2010</v>
      </c>
      <c r="G3510" s="139"/>
      <c r="H3510" s="378"/>
      <c r="I3510" s="505">
        <v>1</v>
      </c>
      <c r="J3510" s="139"/>
    </row>
    <row r="3511" spans="1:10" ht="13.5" customHeight="1" x14ac:dyDescent="0.2">
      <c r="A3511" s="504">
        <v>3741</v>
      </c>
      <c r="B3511" s="139" t="s">
        <v>3528</v>
      </c>
      <c r="C3511" s="139" t="s">
        <v>3537</v>
      </c>
      <c r="D3511" s="502">
        <v>5</v>
      </c>
      <c r="E3511" s="256" t="s">
        <v>1989</v>
      </c>
      <c r="F3511" s="503">
        <v>2010</v>
      </c>
      <c r="G3511" s="139"/>
      <c r="H3511" s="378"/>
      <c r="I3511" s="505">
        <v>1</v>
      </c>
      <c r="J3511" s="139"/>
    </row>
    <row r="3512" spans="1:10" ht="13.5" customHeight="1" x14ac:dyDescent="0.2">
      <c r="A3512" s="504">
        <v>3742</v>
      </c>
      <c r="B3512" s="139" t="s">
        <v>3529</v>
      </c>
      <c r="C3512" s="501" t="s">
        <v>4205</v>
      </c>
      <c r="D3512" s="502" t="s">
        <v>20</v>
      </c>
      <c r="E3512" s="256" t="s">
        <v>1302</v>
      </c>
      <c r="F3512" s="503">
        <v>2011</v>
      </c>
      <c r="G3512" s="139"/>
      <c r="H3512" s="378"/>
      <c r="I3512" s="505"/>
      <c r="J3512" s="139"/>
    </row>
    <row r="3513" spans="1:10" ht="13.5" customHeight="1" x14ac:dyDescent="0.2">
      <c r="A3513" s="504">
        <v>3743</v>
      </c>
      <c r="B3513" s="139" t="s">
        <v>3530</v>
      </c>
      <c r="C3513" s="139" t="s">
        <v>3537</v>
      </c>
      <c r="D3513" s="502">
        <v>5</v>
      </c>
      <c r="E3513" s="256" t="s">
        <v>1302</v>
      </c>
      <c r="F3513" s="503">
        <v>2011</v>
      </c>
      <c r="G3513" s="139"/>
      <c r="H3513" s="378"/>
      <c r="I3513" s="505">
        <v>1</v>
      </c>
      <c r="J3513" s="139"/>
    </row>
    <row r="3514" spans="1:10" ht="13.5" customHeight="1" x14ac:dyDescent="0.2">
      <c r="A3514" s="504">
        <v>3744</v>
      </c>
      <c r="B3514" s="139" t="s">
        <v>3531</v>
      </c>
      <c r="C3514" s="501" t="s">
        <v>4205</v>
      </c>
      <c r="D3514" s="502" t="s">
        <v>20</v>
      </c>
      <c r="E3514" s="256" t="s">
        <v>76</v>
      </c>
      <c r="F3514" s="503">
        <v>2001</v>
      </c>
      <c r="G3514" s="139"/>
      <c r="H3514" s="378"/>
      <c r="I3514" s="505"/>
      <c r="J3514" s="139"/>
    </row>
    <row r="3515" spans="1:10" ht="13.5" customHeight="1" x14ac:dyDescent="0.2">
      <c r="A3515" s="504">
        <v>3745</v>
      </c>
      <c r="B3515" s="139" t="s">
        <v>3533</v>
      </c>
      <c r="C3515" s="139" t="s">
        <v>198</v>
      </c>
      <c r="D3515" s="502" t="s">
        <v>20</v>
      </c>
      <c r="E3515" s="256" t="s">
        <v>4234</v>
      </c>
      <c r="F3515" s="503">
        <v>1953</v>
      </c>
      <c r="G3515" s="139"/>
      <c r="H3515" s="378"/>
      <c r="I3515" s="505"/>
      <c r="J3515" s="139"/>
    </row>
    <row r="3516" spans="1:10" ht="13.5" customHeight="1" x14ac:dyDescent="0.2">
      <c r="A3516" s="504">
        <v>3746</v>
      </c>
      <c r="B3516" s="139" t="s">
        <v>3534</v>
      </c>
      <c r="C3516" s="139" t="s">
        <v>198</v>
      </c>
      <c r="D3516" s="502" t="s">
        <v>20</v>
      </c>
      <c r="E3516" s="256" t="s">
        <v>23</v>
      </c>
      <c r="F3516" s="503">
        <v>1967</v>
      </c>
      <c r="G3516" s="139"/>
      <c r="H3516" s="378"/>
      <c r="I3516" s="505"/>
      <c r="J3516" s="139"/>
    </row>
    <row r="3517" spans="1:10" ht="13.5" customHeight="1" x14ac:dyDescent="0.2">
      <c r="A3517" s="504">
        <v>3747</v>
      </c>
      <c r="B3517" s="139" t="s">
        <v>3535</v>
      </c>
      <c r="C3517" s="139" t="s">
        <v>198</v>
      </c>
      <c r="D3517" s="502" t="s">
        <v>20</v>
      </c>
      <c r="E3517" s="256" t="s">
        <v>1302</v>
      </c>
      <c r="F3517" s="503">
        <v>2006</v>
      </c>
      <c r="G3517" s="139"/>
      <c r="H3517" s="378"/>
      <c r="I3517" s="505">
        <v>1</v>
      </c>
      <c r="J3517" s="139"/>
    </row>
    <row r="3518" spans="1:10" ht="13.5" customHeight="1" x14ac:dyDescent="0.2">
      <c r="A3518" s="504">
        <v>3748</v>
      </c>
      <c r="B3518" s="139" t="s">
        <v>3536</v>
      </c>
      <c r="C3518" s="139" t="s">
        <v>198</v>
      </c>
      <c r="D3518" s="502">
        <v>5</v>
      </c>
      <c r="E3518" s="256" t="s">
        <v>1302</v>
      </c>
      <c r="F3518" s="503">
        <v>2006</v>
      </c>
      <c r="G3518" s="139"/>
      <c r="H3518" s="378"/>
      <c r="I3518" s="505">
        <v>1</v>
      </c>
      <c r="J3518" s="139"/>
    </row>
    <row r="3519" spans="1:10" ht="13.5" customHeight="1" x14ac:dyDescent="0.2">
      <c r="A3519" s="504">
        <v>3749</v>
      </c>
      <c r="B3519" s="139" t="s">
        <v>3538</v>
      </c>
      <c r="C3519" s="139" t="s">
        <v>4165</v>
      </c>
      <c r="D3519" s="502">
        <v>1</v>
      </c>
      <c r="E3519" s="256" t="s">
        <v>1989</v>
      </c>
      <c r="F3519" s="503">
        <v>2007</v>
      </c>
      <c r="G3519" s="139"/>
      <c r="H3519" s="378"/>
      <c r="I3519" s="505">
        <v>1</v>
      </c>
      <c r="J3519" s="139"/>
    </row>
    <row r="3520" spans="1:10" ht="13.5" customHeight="1" x14ac:dyDescent="0.2">
      <c r="A3520" s="504">
        <v>3750</v>
      </c>
      <c r="B3520" s="139" t="s">
        <v>3539</v>
      </c>
      <c r="C3520" s="139" t="s">
        <v>183</v>
      </c>
      <c r="D3520" s="502">
        <v>2</v>
      </c>
      <c r="E3520" s="256" t="s">
        <v>76</v>
      </c>
      <c r="F3520" s="503">
        <v>1977</v>
      </c>
      <c r="G3520" s="139"/>
      <c r="H3520" s="378"/>
      <c r="I3520" s="505">
        <v>1</v>
      </c>
      <c r="J3520" s="139"/>
    </row>
    <row r="3521" spans="1:10" ht="13.5" customHeight="1" x14ac:dyDescent="0.2">
      <c r="A3521" s="504">
        <v>3751</v>
      </c>
      <c r="B3521" s="139" t="s">
        <v>3562</v>
      </c>
      <c r="C3521" s="139" t="s">
        <v>2235</v>
      </c>
      <c r="D3521" s="502" t="s">
        <v>20</v>
      </c>
      <c r="E3521" s="256" t="s">
        <v>1638</v>
      </c>
      <c r="F3521" s="503">
        <v>2005</v>
      </c>
      <c r="G3521" s="139"/>
      <c r="H3521" s="378"/>
      <c r="I3521" s="505"/>
      <c r="J3521" s="139"/>
    </row>
    <row r="3522" spans="1:10" ht="13.5" customHeight="1" x14ac:dyDescent="0.2">
      <c r="A3522" s="504">
        <v>3752</v>
      </c>
      <c r="B3522" s="139" t="s">
        <v>3563</v>
      </c>
      <c r="C3522" s="139" t="s">
        <v>2235</v>
      </c>
      <c r="D3522" s="502">
        <v>5</v>
      </c>
      <c r="E3522" s="256" t="s">
        <v>1893</v>
      </c>
      <c r="F3522" s="503">
        <v>2003</v>
      </c>
      <c r="G3522" s="139"/>
      <c r="H3522" s="378"/>
      <c r="I3522" s="505"/>
      <c r="J3522" s="139"/>
    </row>
    <row r="3523" spans="1:10" ht="13.5" customHeight="1" x14ac:dyDescent="0.2">
      <c r="A3523" s="504">
        <v>3753</v>
      </c>
      <c r="B3523" s="139" t="s">
        <v>3564</v>
      </c>
      <c r="C3523" s="501" t="s">
        <v>4205</v>
      </c>
      <c r="D3523" s="502" t="s">
        <v>20</v>
      </c>
      <c r="E3523" s="256" t="s">
        <v>1893</v>
      </c>
      <c r="F3523" s="503">
        <v>2004</v>
      </c>
      <c r="G3523" s="139"/>
      <c r="H3523" s="378"/>
      <c r="I3523" s="505"/>
      <c r="J3523" s="139"/>
    </row>
    <row r="3524" spans="1:10" ht="13.5" customHeight="1" x14ac:dyDescent="0.2">
      <c r="A3524" s="504">
        <v>3754</v>
      </c>
      <c r="B3524" s="139" t="s">
        <v>3565</v>
      </c>
      <c r="C3524" s="501" t="s">
        <v>4205</v>
      </c>
      <c r="D3524" s="502" t="s">
        <v>20</v>
      </c>
      <c r="E3524" s="256" t="s">
        <v>1638</v>
      </c>
      <c r="F3524" s="503">
        <v>2003</v>
      </c>
      <c r="G3524" s="139"/>
      <c r="H3524" s="378"/>
      <c r="I3524" s="505"/>
      <c r="J3524" s="139"/>
    </row>
    <row r="3525" spans="1:10" ht="13.5" customHeight="1" x14ac:dyDescent="0.2">
      <c r="A3525" s="504">
        <v>3755</v>
      </c>
      <c r="B3525" s="139" t="s">
        <v>3566</v>
      </c>
      <c r="C3525" s="501" t="s">
        <v>4205</v>
      </c>
      <c r="D3525" s="502" t="s">
        <v>20</v>
      </c>
      <c r="E3525" s="256" t="s">
        <v>76</v>
      </c>
      <c r="F3525" s="503">
        <v>2000</v>
      </c>
      <c r="G3525" s="139"/>
      <c r="H3525" s="378"/>
      <c r="I3525" s="505"/>
      <c r="J3525" s="139"/>
    </row>
    <row r="3526" spans="1:10" ht="13.5" customHeight="1" x14ac:dyDescent="0.2">
      <c r="A3526" s="504">
        <v>3756</v>
      </c>
      <c r="B3526" s="139" t="s">
        <v>3567</v>
      </c>
      <c r="C3526" s="501" t="s">
        <v>4205</v>
      </c>
      <c r="D3526" s="502" t="s">
        <v>20</v>
      </c>
      <c r="E3526" s="256" t="s">
        <v>76</v>
      </c>
      <c r="F3526" s="503">
        <v>2000</v>
      </c>
      <c r="G3526" s="139"/>
      <c r="H3526" s="378"/>
      <c r="I3526" s="505"/>
      <c r="J3526" s="139"/>
    </row>
    <row r="3527" spans="1:10" ht="13.5" customHeight="1" x14ac:dyDescent="0.2">
      <c r="A3527" s="504">
        <v>3757</v>
      </c>
      <c r="B3527" s="139" t="s">
        <v>3568</v>
      </c>
      <c r="C3527" s="501" t="s">
        <v>4205</v>
      </c>
      <c r="D3527" s="502" t="s">
        <v>20</v>
      </c>
      <c r="E3527" s="256" t="s">
        <v>1302</v>
      </c>
      <c r="F3527" s="503">
        <v>2006</v>
      </c>
      <c r="G3527" s="139"/>
      <c r="H3527" s="378"/>
      <c r="I3527" s="505"/>
      <c r="J3527" s="139"/>
    </row>
    <row r="3528" spans="1:10" ht="13.5" customHeight="1" x14ac:dyDescent="0.2">
      <c r="A3528" s="504">
        <v>3758</v>
      </c>
      <c r="B3528" s="139" t="s">
        <v>3569</v>
      </c>
      <c r="C3528" s="139" t="s">
        <v>3537</v>
      </c>
      <c r="D3528" s="502">
        <v>5</v>
      </c>
      <c r="E3528" s="256" t="s">
        <v>1302</v>
      </c>
      <c r="F3528" s="503">
        <v>2009</v>
      </c>
      <c r="G3528" s="139"/>
      <c r="H3528" s="378"/>
      <c r="I3528" s="505"/>
      <c r="J3528" s="139"/>
    </row>
    <row r="3529" spans="1:10" ht="13.5" customHeight="1" x14ac:dyDescent="0.2">
      <c r="A3529" s="504">
        <v>3759</v>
      </c>
      <c r="B3529" s="139" t="s">
        <v>3570</v>
      </c>
      <c r="C3529" s="501" t="s">
        <v>4205</v>
      </c>
      <c r="D3529" s="502" t="s">
        <v>20</v>
      </c>
      <c r="E3529" s="256" t="s">
        <v>1302</v>
      </c>
      <c r="F3529" s="503">
        <v>2009</v>
      </c>
      <c r="G3529" s="139"/>
      <c r="H3529" s="378"/>
      <c r="I3529" s="505"/>
      <c r="J3529" s="139"/>
    </row>
    <row r="3530" spans="1:10" ht="13.5" customHeight="1" x14ac:dyDescent="0.2">
      <c r="A3530" s="504">
        <v>3760</v>
      </c>
      <c r="B3530" s="139" t="s">
        <v>3571</v>
      </c>
      <c r="C3530" s="139" t="s">
        <v>284</v>
      </c>
      <c r="D3530" s="502" t="s">
        <v>76</v>
      </c>
      <c r="E3530" s="256" t="s">
        <v>1989</v>
      </c>
      <c r="F3530" s="503">
        <v>2007</v>
      </c>
      <c r="G3530" s="139"/>
      <c r="H3530" s="378"/>
      <c r="I3530" s="505">
        <v>1</v>
      </c>
      <c r="J3530" s="139"/>
    </row>
    <row r="3531" spans="1:10" ht="13.5" customHeight="1" x14ac:dyDescent="0.2">
      <c r="A3531" s="504">
        <v>3761</v>
      </c>
      <c r="B3531" s="139" t="s">
        <v>3572</v>
      </c>
      <c r="C3531" s="139" t="s">
        <v>284</v>
      </c>
      <c r="D3531" s="502">
        <v>1</v>
      </c>
      <c r="E3531" s="256" t="s">
        <v>1638</v>
      </c>
      <c r="F3531" s="503">
        <v>2002</v>
      </c>
      <c r="G3531" s="139"/>
      <c r="H3531" s="378"/>
      <c r="I3531" s="505">
        <v>1</v>
      </c>
      <c r="J3531" s="139"/>
    </row>
    <row r="3532" spans="1:10" ht="13.5" customHeight="1" x14ac:dyDescent="0.2">
      <c r="A3532" s="504">
        <v>3762</v>
      </c>
      <c r="B3532" s="139" t="s">
        <v>3573</v>
      </c>
      <c r="C3532" s="139" t="s">
        <v>284</v>
      </c>
      <c r="D3532" s="502">
        <v>3</v>
      </c>
      <c r="E3532" s="256" t="s">
        <v>1638</v>
      </c>
      <c r="F3532" s="503">
        <v>2002</v>
      </c>
      <c r="G3532" s="139"/>
      <c r="H3532" s="378"/>
      <c r="I3532" s="505">
        <v>1</v>
      </c>
      <c r="J3532" s="139"/>
    </row>
    <row r="3533" spans="1:10" ht="13.5" customHeight="1" x14ac:dyDescent="0.2">
      <c r="A3533" s="504">
        <v>3763</v>
      </c>
      <c r="B3533" s="139" t="s">
        <v>3574</v>
      </c>
      <c r="C3533" s="139" t="s">
        <v>284</v>
      </c>
      <c r="D3533" s="502">
        <v>5</v>
      </c>
      <c r="E3533" s="256" t="s">
        <v>1893</v>
      </c>
      <c r="F3533" s="503">
        <v>2002</v>
      </c>
      <c r="G3533" s="139"/>
      <c r="H3533" s="378"/>
      <c r="I3533" s="505"/>
      <c r="J3533" s="139"/>
    </row>
    <row r="3534" spans="1:10" ht="13.5" customHeight="1" x14ac:dyDescent="0.2">
      <c r="A3534" s="504">
        <v>3764</v>
      </c>
      <c r="B3534" s="139" t="s">
        <v>3575</v>
      </c>
      <c r="C3534" s="139" t="s">
        <v>284</v>
      </c>
      <c r="D3534" s="502" t="s">
        <v>76</v>
      </c>
      <c r="E3534" s="256" t="s">
        <v>1893</v>
      </c>
      <c r="F3534" s="503">
        <v>2003</v>
      </c>
      <c r="G3534" s="139"/>
      <c r="H3534" s="378"/>
      <c r="I3534" s="505">
        <v>1</v>
      </c>
      <c r="J3534" s="139"/>
    </row>
    <row r="3535" spans="1:10" ht="13.5" customHeight="1" x14ac:dyDescent="0.2">
      <c r="A3535" s="504">
        <v>3765</v>
      </c>
      <c r="B3535" s="139" t="s">
        <v>3576</v>
      </c>
      <c r="C3535" s="139" t="s">
        <v>284</v>
      </c>
      <c r="D3535" s="502" t="s">
        <v>76</v>
      </c>
      <c r="E3535" s="256" t="s">
        <v>1638</v>
      </c>
      <c r="F3535" s="503">
        <v>2005</v>
      </c>
      <c r="G3535" s="139"/>
      <c r="H3535" s="378"/>
      <c r="I3535" s="505">
        <v>1</v>
      </c>
      <c r="J3535" s="139"/>
    </row>
    <row r="3536" spans="1:10" ht="13.5" customHeight="1" x14ac:dyDescent="0.2">
      <c r="A3536" s="504">
        <v>3766</v>
      </c>
      <c r="B3536" s="139" t="s">
        <v>3577</v>
      </c>
      <c r="C3536" s="139" t="s">
        <v>284</v>
      </c>
      <c r="D3536" s="502" t="s">
        <v>20</v>
      </c>
      <c r="E3536" s="256" t="s">
        <v>76</v>
      </c>
      <c r="F3536" s="503">
        <v>1998</v>
      </c>
      <c r="G3536" s="139"/>
      <c r="H3536" s="378"/>
      <c r="I3536" s="505">
        <v>1</v>
      </c>
      <c r="J3536" s="139"/>
    </row>
    <row r="3537" spans="1:10" ht="13.5" customHeight="1" x14ac:dyDescent="0.2">
      <c r="A3537" s="504">
        <v>3767</v>
      </c>
      <c r="B3537" s="139" t="s">
        <v>3578</v>
      </c>
      <c r="C3537" s="139" t="s">
        <v>284</v>
      </c>
      <c r="D3537" s="502" t="s">
        <v>20</v>
      </c>
      <c r="E3537" s="256" t="s">
        <v>1302</v>
      </c>
      <c r="F3537" s="503">
        <v>2010</v>
      </c>
      <c r="G3537" s="139"/>
      <c r="H3537" s="378"/>
      <c r="I3537" s="505">
        <v>1</v>
      </c>
      <c r="J3537" s="139"/>
    </row>
    <row r="3538" spans="1:10" ht="13.5" customHeight="1" x14ac:dyDescent="0.2">
      <c r="A3538" s="504">
        <v>3768</v>
      </c>
      <c r="B3538" s="139" t="s">
        <v>3579</v>
      </c>
      <c r="C3538" s="501" t="s">
        <v>4205</v>
      </c>
      <c r="D3538" s="502" t="s">
        <v>20</v>
      </c>
      <c r="E3538" s="256" t="s">
        <v>1302</v>
      </c>
      <c r="F3538" s="503">
        <v>2009</v>
      </c>
      <c r="G3538" s="139"/>
      <c r="H3538" s="378"/>
      <c r="I3538" s="505"/>
      <c r="J3538" s="139"/>
    </row>
    <row r="3539" spans="1:10" ht="13.5" customHeight="1" x14ac:dyDescent="0.2">
      <c r="A3539" s="504">
        <v>3769</v>
      </c>
      <c r="B3539" s="139" t="s">
        <v>4245</v>
      </c>
      <c r="C3539" s="139" t="s">
        <v>3221</v>
      </c>
      <c r="D3539" s="502" t="s">
        <v>20</v>
      </c>
      <c r="E3539" s="256" t="s">
        <v>1302</v>
      </c>
      <c r="F3539" s="503">
        <v>2013</v>
      </c>
      <c r="G3539" s="139"/>
      <c r="H3539" s="378"/>
      <c r="I3539" s="505">
        <v>1</v>
      </c>
      <c r="J3539" s="139"/>
    </row>
    <row r="3540" spans="1:10" ht="13.5" customHeight="1" x14ac:dyDescent="0.2">
      <c r="A3540" s="504">
        <v>3770</v>
      </c>
      <c r="B3540" s="139" t="s">
        <v>3580</v>
      </c>
      <c r="C3540" s="139" t="s">
        <v>3221</v>
      </c>
      <c r="D3540" s="502" t="s">
        <v>20</v>
      </c>
      <c r="E3540" s="256" t="s">
        <v>1302</v>
      </c>
      <c r="F3540" s="503">
        <v>2015</v>
      </c>
      <c r="G3540" s="139"/>
      <c r="H3540" s="378"/>
      <c r="I3540" s="505">
        <v>1</v>
      </c>
      <c r="J3540" s="139"/>
    </row>
    <row r="3541" spans="1:10" ht="13.5" customHeight="1" x14ac:dyDescent="0.2">
      <c r="A3541" s="504">
        <v>3771</v>
      </c>
      <c r="B3541" s="139" t="s">
        <v>3581</v>
      </c>
      <c r="C3541" s="139" t="s">
        <v>3221</v>
      </c>
      <c r="D3541" s="502" t="s">
        <v>20</v>
      </c>
      <c r="E3541" s="256" t="s">
        <v>1989</v>
      </c>
      <c r="F3541" s="503">
        <v>2010</v>
      </c>
      <c r="G3541" s="139"/>
      <c r="H3541" s="378"/>
      <c r="I3541" s="505">
        <v>1</v>
      </c>
      <c r="J3541" s="139"/>
    </row>
    <row r="3542" spans="1:10" ht="13.5" customHeight="1" x14ac:dyDescent="0.2">
      <c r="A3542" s="504">
        <v>3772</v>
      </c>
      <c r="B3542" s="139" t="s">
        <v>3582</v>
      </c>
      <c r="C3542" s="139" t="s">
        <v>3221</v>
      </c>
      <c r="D3542" s="502" t="s">
        <v>20</v>
      </c>
      <c r="E3542" s="256" t="s">
        <v>1989</v>
      </c>
      <c r="F3542" s="503">
        <v>2013</v>
      </c>
      <c r="G3542" s="139"/>
      <c r="H3542" s="378"/>
      <c r="I3542" s="505">
        <v>1</v>
      </c>
      <c r="J3542" s="139"/>
    </row>
    <row r="3543" spans="1:10" ht="13.5" customHeight="1" x14ac:dyDescent="0.2">
      <c r="A3543" s="504">
        <v>3773</v>
      </c>
      <c r="B3543" s="139" t="s">
        <v>3583</v>
      </c>
      <c r="C3543" s="139" t="s">
        <v>3221</v>
      </c>
      <c r="D3543" s="502">
        <v>5</v>
      </c>
      <c r="E3543" s="256" t="s">
        <v>1989</v>
      </c>
      <c r="F3543" s="503">
        <v>2015</v>
      </c>
      <c r="G3543" s="139"/>
      <c r="H3543" s="378"/>
      <c r="I3543" s="505">
        <v>1</v>
      </c>
      <c r="J3543" s="139"/>
    </row>
    <row r="3544" spans="1:10" ht="13.5" customHeight="1" x14ac:dyDescent="0.2">
      <c r="A3544" s="504">
        <v>3774</v>
      </c>
      <c r="B3544" s="139" t="s">
        <v>3584</v>
      </c>
      <c r="C3544" s="139" t="s">
        <v>3221</v>
      </c>
      <c r="D3544" s="502" t="s">
        <v>20</v>
      </c>
      <c r="E3544" s="256" t="s">
        <v>1302</v>
      </c>
      <c r="F3544" s="503">
        <v>2011</v>
      </c>
      <c r="G3544" s="139"/>
      <c r="H3544" s="378"/>
      <c r="I3544" s="505">
        <v>1</v>
      </c>
      <c r="J3544" s="139"/>
    </row>
    <row r="3545" spans="1:10" ht="13.5" customHeight="1" x14ac:dyDescent="0.2">
      <c r="A3545" s="504">
        <v>3775</v>
      </c>
      <c r="B3545" s="139" t="s">
        <v>3585</v>
      </c>
      <c r="C3545" s="139" t="s">
        <v>3221</v>
      </c>
      <c r="D3545" s="502" t="s">
        <v>20</v>
      </c>
      <c r="E3545" s="256" t="s">
        <v>1989</v>
      </c>
      <c r="F3545" s="503">
        <v>2009</v>
      </c>
      <c r="G3545" s="139"/>
      <c r="H3545" s="378"/>
      <c r="I3545" s="505">
        <v>1</v>
      </c>
      <c r="J3545" s="139"/>
    </row>
    <row r="3546" spans="1:10" ht="13.5" customHeight="1" x14ac:dyDescent="0.2">
      <c r="A3546" s="504">
        <v>3776</v>
      </c>
      <c r="B3546" s="139" t="s">
        <v>3586</v>
      </c>
      <c r="C3546" s="139" t="s">
        <v>3221</v>
      </c>
      <c r="D3546" s="502" t="s">
        <v>20</v>
      </c>
      <c r="E3546" s="256" t="s">
        <v>1302</v>
      </c>
      <c r="F3546" s="503">
        <v>2010</v>
      </c>
      <c r="G3546" s="139"/>
      <c r="H3546" s="378"/>
      <c r="I3546" s="505">
        <v>1</v>
      </c>
      <c r="J3546" s="139"/>
    </row>
    <row r="3547" spans="1:10" ht="13.5" customHeight="1" x14ac:dyDescent="0.2">
      <c r="A3547" s="504">
        <v>3777</v>
      </c>
      <c r="B3547" s="139" t="s">
        <v>3587</v>
      </c>
      <c r="C3547" s="139" t="s">
        <v>3221</v>
      </c>
      <c r="D3547" s="502" t="s">
        <v>20</v>
      </c>
      <c r="E3547" s="256" t="s">
        <v>1989</v>
      </c>
      <c r="F3547" s="503">
        <v>2007</v>
      </c>
      <c r="G3547" s="139"/>
      <c r="H3547" s="378"/>
      <c r="I3547" s="505">
        <v>1</v>
      </c>
      <c r="J3547" s="139"/>
    </row>
    <row r="3548" spans="1:10" ht="13.5" customHeight="1" x14ac:dyDescent="0.2">
      <c r="A3548" s="504">
        <v>3778</v>
      </c>
      <c r="B3548" s="139" t="s">
        <v>3588</v>
      </c>
      <c r="C3548" s="139" t="s">
        <v>3221</v>
      </c>
      <c r="D3548" s="502" t="s">
        <v>20</v>
      </c>
      <c r="E3548" s="256" t="s">
        <v>1638</v>
      </c>
      <c r="F3548" s="503">
        <v>2005</v>
      </c>
      <c r="G3548" s="139"/>
      <c r="H3548" s="378"/>
      <c r="I3548" s="505">
        <v>1</v>
      </c>
      <c r="J3548" s="139"/>
    </row>
    <row r="3549" spans="1:10" ht="13.5" customHeight="1" x14ac:dyDescent="0.2">
      <c r="A3549" s="504">
        <v>3779</v>
      </c>
      <c r="B3549" s="139" t="s">
        <v>3589</v>
      </c>
      <c r="C3549" s="139" t="s">
        <v>3221</v>
      </c>
      <c r="D3549" s="502" t="s">
        <v>20</v>
      </c>
      <c r="E3549" s="256" t="s">
        <v>1302</v>
      </c>
      <c r="F3549" s="503">
        <v>2008</v>
      </c>
      <c r="G3549" s="139"/>
      <c r="H3549" s="378"/>
      <c r="I3549" s="505">
        <v>1</v>
      </c>
      <c r="J3549" s="139"/>
    </row>
    <row r="3550" spans="1:10" ht="13.5" customHeight="1" x14ac:dyDescent="0.2">
      <c r="A3550" s="504">
        <v>3780</v>
      </c>
      <c r="B3550" s="139" t="s">
        <v>3934</v>
      </c>
      <c r="C3550" s="139" t="s">
        <v>3221</v>
      </c>
      <c r="D3550" s="502" t="s">
        <v>20</v>
      </c>
      <c r="E3550" s="256" t="s">
        <v>1989</v>
      </c>
      <c r="F3550" s="503">
        <v>2006</v>
      </c>
      <c r="G3550" s="139"/>
      <c r="H3550" s="378"/>
      <c r="I3550" s="505">
        <v>1</v>
      </c>
      <c r="J3550" s="139"/>
    </row>
    <row r="3551" spans="1:10" ht="13.5" customHeight="1" x14ac:dyDescent="0.2">
      <c r="A3551" s="504">
        <v>3781</v>
      </c>
      <c r="B3551" s="139" t="s">
        <v>3590</v>
      </c>
      <c r="C3551" s="139" t="s">
        <v>3221</v>
      </c>
      <c r="D3551" s="502" t="s">
        <v>20</v>
      </c>
      <c r="E3551" s="256" t="s">
        <v>1638</v>
      </c>
      <c r="F3551" s="503">
        <v>2005</v>
      </c>
      <c r="G3551" s="139"/>
      <c r="H3551" s="378"/>
      <c r="I3551" s="505">
        <v>1</v>
      </c>
      <c r="J3551" s="139"/>
    </row>
    <row r="3552" spans="1:10" ht="13.5" customHeight="1" x14ac:dyDescent="0.2">
      <c r="A3552" s="504">
        <v>3782</v>
      </c>
      <c r="B3552" s="139" t="s">
        <v>3591</v>
      </c>
      <c r="C3552" s="139" t="s">
        <v>3221</v>
      </c>
      <c r="D3552" s="502" t="s">
        <v>20</v>
      </c>
      <c r="E3552" s="256" t="s">
        <v>1638</v>
      </c>
      <c r="F3552" s="503">
        <v>2004</v>
      </c>
      <c r="G3552" s="139"/>
      <c r="H3552" s="378"/>
      <c r="I3552" s="505">
        <v>1</v>
      </c>
      <c r="J3552" s="139"/>
    </row>
    <row r="3553" spans="1:10" ht="13.5" customHeight="1" x14ac:dyDescent="0.2">
      <c r="A3553" s="504">
        <v>3783</v>
      </c>
      <c r="B3553" s="139" t="s">
        <v>3592</v>
      </c>
      <c r="C3553" s="139" t="s">
        <v>3221</v>
      </c>
      <c r="D3553" s="502" t="s">
        <v>20</v>
      </c>
      <c r="E3553" s="256" t="s">
        <v>1302</v>
      </c>
      <c r="F3553" s="503">
        <v>2008</v>
      </c>
      <c r="G3553" s="139"/>
      <c r="H3553" s="378"/>
      <c r="I3553" s="505">
        <v>1</v>
      </c>
      <c r="J3553" s="139"/>
    </row>
    <row r="3554" spans="1:10" ht="13.5" customHeight="1" x14ac:dyDescent="0.2">
      <c r="A3554" s="504">
        <v>3784</v>
      </c>
      <c r="B3554" s="139" t="s">
        <v>3593</v>
      </c>
      <c r="C3554" s="139" t="s">
        <v>3221</v>
      </c>
      <c r="D3554" s="502" t="s">
        <v>20</v>
      </c>
      <c r="E3554" s="256" t="s">
        <v>1302</v>
      </c>
      <c r="F3554" s="503">
        <v>2006</v>
      </c>
      <c r="G3554" s="139"/>
      <c r="H3554" s="378"/>
      <c r="I3554" s="505">
        <v>1</v>
      </c>
      <c r="J3554" s="139"/>
    </row>
    <row r="3555" spans="1:10" ht="13.5" customHeight="1" x14ac:dyDescent="0.2">
      <c r="A3555" s="504">
        <v>3785</v>
      </c>
      <c r="B3555" s="139" t="s">
        <v>4246</v>
      </c>
      <c r="C3555" s="139" t="s">
        <v>284</v>
      </c>
      <c r="D3555" s="502" t="s">
        <v>20</v>
      </c>
      <c r="E3555" s="256" t="s">
        <v>1302</v>
      </c>
      <c r="F3555" s="503">
        <v>2013</v>
      </c>
      <c r="G3555" s="139"/>
      <c r="H3555" s="378"/>
      <c r="I3555" s="505">
        <v>1</v>
      </c>
      <c r="J3555" s="139"/>
    </row>
    <row r="3556" spans="1:10" ht="13.5" customHeight="1" x14ac:dyDescent="0.2">
      <c r="A3556" s="504">
        <v>3786</v>
      </c>
      <c r="B3556" s="139" t="s">
        <v>3594</v>
      </c>
      <c r="C3556" s="139" t="s">
        <v>284</v>
      </c>
      <c r="D3556" s="502" t="s">
        <v>20</v>
      </c>
      <c r="E3556" s="256" t="s">
        <v>1989</v>
      </c>
      <c r="F3556" s="503">
        <v>2006</v>
      </c>
      <c r="G3556" s="139"/>
      <c r="H3556" s="378"/>
      <c r="I3556" s="505"/>
      <c r="J3556" s="139"/>
    </row>
    <row r="3557" spans="1:10" ht="13.5" customHeight="1" x14ac:dyDescent="0.2">
      <c r="A3557" s="504">
        <v>3787</v>
      </c>
      <c r="B3557" s="139" t="s">
        <v>3598</v>
      </c>
      <c r="C3557" s="139" t="s">
        <v>413</v>
      </c>
      <c r="D3557" s="502">
        <v>5</v>
      </c>
      <c r="E3557" s="256" t="s">
        <v>76</v>
      </c>
      <c r="F3557" s="503">
        <v>2001</v>
      </c>
      <c r="G3557" s="139"/>
      <c r="H3557" s="378"/>
      <c r="I3557" s="505">
        <v>1</v>
      </c>
      <c r="J3557" s="139"/>
    </row>
    <row r="3558" spans="1:10" ht="13.5" customHeight="1" x14ac:dyDescent="0.2">
      <c r="A3558" s="504">
        <v>3788</v>
      </c>
      <c r="B3558" s="139" t="s">
        <v>3599</v>
      </c>
      <c r="C3558" s="139" t="s">
        <v>3048</v>
      </c>
      <c r="D3558" s="502">
        <v>2</v>
      </c>
      <c r="E3558" s="256" t="s">
        <v>33</v>
      </c>
      <c r="F3558" s="503">
        <v>1974</v>
      </c>
      <c r="G3558" s="139"/>
      <c r="H3558" s="500"/>
      <c r="I3558" s="505">
        <v>1</v>
      </c>
      <c r="J3558" s="139"/>
    </row>
    <row r="3559" spans="1:10" ht="13.5" customHeight="1" x14ac:dyDescent="0.2">
      <c r="A3559" s="504">
        <v>3789</v>
      </c>
      <c r="B3559" s="139" t="s">
        <v>3600</v>
      </c>
      <c r="C3559" s="139" t="s">
        <v>3048</v>
      </c>
      <c r="D3559" s="502" t="s">
        <v>20</v>
      </c>
      <c r="E3559" s="256" t="s">
        <v>1638</v>
      </c>
      <c r="F3559" s="503">
        <v>2003</v>
      </c>
      <c r="G3559" s="139"/>
      <c r="H3559" s="378"/>
      <c r="I3559" s="505"/>
      <c r="J3559" s="139"/>
    </row>
    <row r="3560" spans="1:10" ht="13.5" customHeight="1" x14ac:dyDescent="0.2">
      <c r="A3560" s="504">
        <v>3790</v>
      </c>
      <c r="B3560" s="139" t="s">
        <v>3601</v>
      </c>
      <c r="C3560" s="139" t="s">
        <v>3048</v>
      </c>
      <c r="D3560" s="502">
        <v>5</v>
      </c>
      <c r="E3560" s="256" t="s">
        <v>1989</v>
      </c>
      <c r="F3560" s="503">
        <v>2006</v>
      </c>
      <c r="G3560" s="139"/>
      <c r="H3560" s="378"/>
      <c r="I3560" s="505"/>
      <c r="J3560" s="139"/>
    </row>
    <row r="3561" spans="1:10" ht="13.5" customHeight="1" x14ac:dyDescent="0.2">
      <c r="A3561" s="504">
        <v>3791</v>
      </c>
      <c r="B3561" s="139" t="s">
        <v>3602</v>
      </c>
      <c r="C3561" s="139" t="s">
        <v>3048</v>
      </c>
      <c r="D3561" s="502">
        <v>5</v>
      </c>
      <c r="E3561" s="256" t="s">
        <v>1302</v>
      </c>
      <c r="F3561" s="503">
        <v>2007</v>
      </c>
      <c r="G3561" s="139"/>
      <c r="H3561" s="378"/>
      <c r="I3561" s="505">
        <v>1</v>
      </c>
      <c r="J3561" s="139"/>
    </row>
    <row r="3562" spans="1:10" ht="13.5" customHeight="1" x14ac:dyDescent="0.2">
      <c r="A3562" s="504">
        <v>3792</v>
      </c>
      <c r="B3562" s="139" t="s">
        <v>3636</v>
      </c>
      <c r="C3562" s="139" t="s">
        <v>3550</v>
      </c>
      <c r="D3562" s="502">
        <v>5</v>
      </c>
      <c r="E3562" s="256" t="s">
        <v>1893</v>
      </c>
      <c r="F3562" s="503">
        <v>2002</v>
      </c>
      <c r="G3562" s="139"/>
      <c r="H3562" s="378"/>
      <c r="I3562" s="505">
        <v>1</v>
      </c>
      <c r="J3562" s="139"/>
    </row>
    <row r="3563" spans="1:10" ht="13.5" customHeight="1" x14ac:dyDescent="0.2">
      <c r="A3563" s="504">
        <v>3793</v>
      </c>
      <c r="B3563" s="139" t="s">
        <v>3639</v>
      </c>
      <c r="C3563" s="139" t="s">
        <v>3638</v>
      </c>
      <c r="D3563" s="502" t="s">
        <v>76</v>
      </c>
      <c r="E3563" s="256" t="s">
        <v>1893</v>
      </c>
      <c r="F3563" s="503">
        <v>2003</v>
      </c>
      <c r="G3563" s="139" t="s">
        <v>198</v>
      </c>
      <c r="H3563" s="500">
        <v>44408</v>
      </c>
      <c r="I3563" s="505">
        <v>1</v>
      </c>
      <c r="J3563" s="139"/>
    </row>
    <row r="3564" spans="1:10" ht="13.5" customHeight="1" x14ac:dyDescent="0.2">
      <c r="A3564" s="504">
        <v>3794</v>
      </c>
      <c r="B3564" s="139" t="s">
        <v>3640</v>
      </c>
      <c r="C3564" s="139" t="s">
        <v>3638</v>
      </c>
      <c r="D3564" s="502" t="s">
        <v>76</v>
      </c>
      <c r="E3564" s="256" t="s">
        <v>1638</v>
      </c>
      <c r="F3564" s="503">
        <v>2004</v>
      </c>
      <c r="G3564" s="139"/>
      <c r="H3564" s="378"/>
      <c r="I3564" s="505"/>
      <c r="J3564" s="139"/>
    </row>
    <row r="3565" spans="1:10" ht="13.5" customHeight="1" x14ac:dyDescent="0.2">
      <c r="A3565" s="504">
        <v>3795</v>
      </c>
      <c r="B3565" s="139" t="s">
        <v>3641</v>
      </c>
      <c r="C3565" s="139" t="s">
        <v>3638</v>
      </c>
      <c r="D3565" s="502">
        <v>1</v>
      </c>
      <c r="E3565" s="256" t="s">
        <v>1638</v>
      </c>
      <c r="F3565" s="503">
        <v>2005</v>
      </c>
      <c r="G3565" s="139"/>
      <c r="H3565" s="378"/>
      <c r="I3565" s="505">
        <v>1</v>
      </c>
      <c r="J3565" s="139"/>
    </row>
    <row r="3566" spans="1:10" ht="13.5" customHeight="1" x14ac:dyDescent="0.2">
      <c r="A3566" s="504">
        <v>3796</v>
      </c>
      <c r="B3566" s="139" t="s">
        <v>3642</v>
      </c>
      <c r="C3566" s="139" t="s">
        <v>3638</v>
      </c>
      <c r="D3566" s="502">
        <v>3</v>
      </c>
      <c r="E3566" s="256" t="s">
        <v>1302</v>
      </c>
      <c r="F3566" s="503">
        <v>2009</v>
      </c>
      <c r="G3566" s="139"/>
      <c r="H3566" s="378"/>
      <c r="I3566" s="505">
        <v>1</v>
      </c>
      <c r="J3566" s="139"/>
    </row>
    <row r="3567" spans="1:10" ht="13.5" customHeight="1" x14ac:dyDescent="0.2">
      <c r="A3567" s="504">
        <v>3797</v>
      </c>
      <c r="B3567" s="139" t="s">
        <v>3643</v>
      </c>
      <c r="C3567" s="139" t="s">
        <v>3638</v>
      </c>
      <c r="D3567" s="502">
        <v>2</v>
      </c>
      <c r="E3567" s="256" t="s">
        <v>76</v>
      </c>
      <c r="F3567" s="503">
        <v>1989</v>
      </c>
      <c r="G3567" s="139"/>
      <c r="H3567" s="378"/>
      <c r="I3567" s="505">
        <v>1</v>
      </c>
      <c r="J3567" s="139"/>
    </row>
    <row r="3568" spans="1:10" ht="13.5" customHeight="1" x14ac:dyDescent="0.2">
      <c r="A3568" s="504">
        <v>3798</v>
      </c>
      <c r="B3568" s="139" t="s">
        <v>3644</v>
      </c>
      <c r="C3568" s="139" t="s">
        <v>3638</v>
      </c>
      <c r="D3568" s="502">
        <v>5</v>
      </c>
      <c r="E3568" s="256" t="s">
        <v>76</v>
      </c>
      <c r="F3568" s="503">
        <v>1990</v>
      </c>
      <c r="G3568" s="139"/>
      <c r="H3568" s="378"/>
      <c r="I3568" s="505">
        <v>1</v>
      </c>
      <c r="J3568" s="139"/>
    </row>
    <row r="3569" spans="1:10" ht="13.5" customHeight="1" x14ac:dyDescent="0.2">
      <c r="A3569" s="504">
        <v>3799</v>
      </c>
      <c r="B3569" s="139" t="s">
        <v>3645</v>
      </c>
      <c r="C3569" s="501" t="s">
        <v>4205</v>
      </c>
      <c r="D3569" s="502">
        <v>3</v>
      </c>
      <c r="E3569" s="256" t="s">
        <v>1638</v>
      </c>
      <c r="F3569" s="503">
        <v>2002</v>
      </c>
      <c r="G3569" s="139"/>
      <c r="H3569" s="378"/>
      <c r="I3569" s="505"/>
      <c r="J3569" s="139"/>
    </row>
    <row r="3570" spans="1:10" ht="13.5" customHeight="1" x14ac:dyDescent="0.2">
      <c r="A3570" s="504">
        <v>3800</v>
      </c>
      <c r="B3570" s="139" t="s">
        <v>3646</v>
      </c>
      <c r="C3570" s="139" t="s">
        <v>3638</v>
      </c>
      <c r="D3570" s="502">
        <v>2</v>
      </c>
      <c r="E3570" s="256" t="s">
        <v>394</v>
      </c>
      <c r="F3570" s="503">
        <v>1981</v>
      </c>
      <c r="G3570" s="139"/>
      <c r="H3570" s="378"/>
      <c r="I3570" s="505"/>
      <c r="J3570" s="139"/>
    </row>
    <row r="3571" spans="1:10" ht="13.5" customHeight="1" x14ac:dyDescent="0.2">
      <c r="A3571" s="504">
        <v>3801</v>
      </c>
      <c r="B3571" s="139" t="s">
        <v>3647</v>
      </c>
      <c r="C3571" s="501" t="s">
        <v>4205</v>
      </c>
      <c r="D3571" s="502" t="s">
        <v>20</v>
      </c>
      <c r="E3571" s="256" t="s">
        <v>1893</v>
      </c>
      <c r="F3571" s="503">
        <v>2002</v>
      </c>
      <c r="G3571" s="139"/>
      <c r="H3571" s="378"/>
      <c r="I3571" s="505"/>
      <c r="J3571" s="139"/>
    </row>
    <row r="3572" spans="1:10" ht="13.5" customHeight="1" x14ac:dyDescent="0.2">
      <c r="A3572" s="504">
        <v>3802</v>
      </c>
      <c r="B3572" s="139" t="s">
        <v>3648</v>
      </c>
      <c r="C3572" s="501" t="s">
        <v>4205</v>
      </c>
      <c r="D3572" s="502" t="s">
        <v>20</v>
      </c>
      <c r="E3572" s="256" t="s">
        <v>394</v>
      </c>
      <c r="F3572" s="503">
        <v>2001</v>
      </c>
      <c r="G3572" s="139"/>
      <c r="H3572" s="378"/>
      <c r="I3572" s="505"/>
      <c r="J3572" s="139"/>
    </row>
    <row r="3573" spans="1:10" ht="13.5" customHeight="1" x14ac:dyDescent="0.2">
      <c r="A3573" s="504">
        <v>3803</v>
      </c>
      <c r="B3573" s="139" t="s">
        <v>3649</v>
      </c>
      <c r="C3573" s="501" t="s">
        <v>4205</v>
      </c>
      <c r="D3573" s="502" t="s">
        <v>20</v>
      </c>
      <c r="E3573" s="256" t="s">
        <v>1989</v>
      </c>
      <c r="F3573" s="503">
        <v>2007</v>
      </c>
      <c r="G3573" s="139"/>
      <c r="H3573" s="378"/>
      <c r="I3573" s="505"/>
      <c r="J3573" s="139"/>
    </row>
    <row r="3574" spans="1:10" ht="13.5" customHeight="1" x14ac:dyDescent="0.2">
      <c r="A3574" s="504">
        <v>3804</v>
      </c>
      <c r="B3574" s="139" t="s">
        <v>3650</v>
      </c>
      <c r="C3574" s="139" t="s">
        <v>3221</v>
      </c>
      <c r="D3574" s="502" t="s">
        <v>20</v>
      </c>
      <c r="E3574" s="256" t="s">
        <v>1893</v>
      </c>
      <c r="F3574" s="503">
        <v>2004</v>
      </c>
      <c r="G3574" s="139"/>
      <c r="H3574" s="378"/>
      <c r="I3574" s="505">
        <v>1</v>
      </c>
      <c r="J3574" s="139"/>
    </row>
    <row r="3575" spans="1:10" ht="13.5" customHeight="1" x14ac:dyDescent="0.2">
      <c r="A3575" s="504">
        <v>3805</v>
      </c>
      <c r="B3575" s="139" t="s">
        <v>3651</v>
      </c>
      <c r="C3575" s="139" t="s">
        <v>3221</v>
      </c>
      <c r="D3575" s="502" t="s">
        <v>20</v>
      </c>
      <c r="E3575" s="256" t="s">
        <v>1638</v>
      </c>
      <c r="F3575" s="503">
        <v>2002</v>
      </c>
      <c r="G3575" s="139"/>
      <c r="H3575" s="378"/>
      <c r="I3575" s="505">
        <v>1</v>
      </c>
      <c r="J3575" s="139"/>
    </row>
    <row r="3576" spans="1:10" ht="13.5" customHeight="1" x14ac:dyDescent="0.2">
      <c r="A3576" s="504">
        <v>3806</v>
      </c>
      <c r="B3576" s="139" t="s">
        <v>3652</v>
      </c>
      <c r="C3576" s="139" t="s">
        <v>3221</v>
      </c>
      <c r="D3576" s="502">
        <v>5</v>
      </c>
      <c r="E3576" s="256" t="s">
        <v>76</v>
      </c>
      <c r="F3576" s="503">
        <v>1980</v>
      </c>
      <c r="G3576" s="139"/>
      <c r="H3576" s="378"/>
      <c r="I3576" s="505">
        <v>1</v>
      </c>
      <c r="J3576" s="139"/>
    </row>
    <row r="3577" spans="1:10" ht="13.5" customHeight="1" x14ac:dyDescent="0.2">
      <c r="A3577" s="504">
        <v>3807</v>
      </c>
      <c r="B3577" s="139" t="s">
        <v>3653</v>
      </c>
      <c r="C3577" s="139" t="s">
        <v>3221</v>
      </c>
      <c r="D3577" s="502">
        <v>5</v>
      </c>
      <c r="E3577" s="256" t="s">
        <v>394</v>
      </c>
      <c r="F3577" s="503">
        <v>1987</v>
      </c>
      <c r="G3577" s="139"/>
      <c r="H3577" s="378"/>
      <c r="I3577" s="505">
        <v>1</v>
      </c>
      <c r="J3577" s="139"/>
    </row>
    <row r="3578" spans="1:10" ht="13.5" customHeight="1" x14ac:dyDescent="0.2">
      <c r="A3578" s="504">
        <v>3808</v>
      </c>
      <c r="B3578" s="139" t="s">
        <v>3654</v>
      </c>
      <c r="C3578" s="139" t="s">
        <v>3221</v>
      </c>
      <c r="D3578" s="502">
        <v>5</v>
      </c>
      <c r="E3578" s="256" t="s">
        <v>76</v>
      </c>
      <c r="F3578" s="503">
        <v>1981</v>
      </c>
      <c r="G3578" s="139"/>
      <c r="H3578" s="378"/>
      <c r="I3578" s="505">
        <v>1</v>
      </c>
      <c r="J3578" s="139"/>
    </row>
    <row r="3579" spans="1:10" ht="13.5" customHeight="1" x14ac:dyDescent="0.2">
      <c r="A3579" s="504">
        <v>3809</v>
      </c>
      <c r="B3579" s="139" t="s">
        <v>3655</v>
      </c>
      <c r="C3579" s="139" t="s">
        <v>3221</v>
      </c>
      <c r="D3579" s="502">
        <v>5</v>
      </c>
      <c r="E3579" s="256" t="s">
        <v>394</v>
      </c>
      <c r="F3579" s="503">
        <v>1978</v>
      </c>
      <c r="G3579" s="139"/>
      <c r="H3579" s="378"/>
      <c r="I3579" s="505">
        <v>1</v>
      </c>
      <c r="J3579" s="139"/>
    </row>
    <row r="3580" spans="1:10" ht="13.5" customHeight="1" x14ac:dyDescent="0.2">
      <c r="A3580" s="504">
        <v>3810</v>
      </c>
      <c r="B3580" s="139" t="s">
        <v>3656</v>
      </c>
      <c r="C3580" s="139" t="s">
        <v>3221</v>
      </c>
      <c r="D3580" s="502">
        <v>5</v>
      </c>
      <c r="E3580" s="256" t="s">
        <v>1989</v>
      </c>
      <c r="F3580" s="503">
        <v>2010</v>
      </c>
      <c r="G3580" s="139"/>
      <c r="H3580" s="378"/>
      <c r="I3580" s="505">
        <v>1</v>
      </c>
      <c r="J3580" s="139"/>
    </row>
    <row r="3581" spans="1:10" ht="13.5" customHeight="1" x14ac:dyDescent="0.2">
      <c r="A3581" s="504">
        <v>3811</v>
      </c>
      <c r="B3581" s="139" t="s">
        <v>3657</v>
      </c>
      <c r="C3581" s="139" t="s">
        <v>2235</v>
      </c>
      <c r="D3581" s="502" t="s">
        <v>20</v>
      </c>
      <c r="E3581" s="256" t="s">
        <v>23</v>
      </c>
      <c r="F3581" s="503">
        <v>1975</v>
      </c>
      <c r="G3581" s="139"/>
      <c r="H3581" s="378"/>
      <c r="I3581" s="505"/>
      <c r="J3581" s="139"/>
    </row>
    <row r="3582" spans="1:10" ht="13.5" customHeight="1" x14ac:dyDescent="0.2">
      <c r="A3582" s="504">
        <v>3812</v>
      </c>
      <c r="B3582" s="139" t="s">
        <v>4203</v>
      </c>
      <c r="C3582" s="139" t="s">
        <v>1750</v>
      </c>
      <c r="D3582" s="502">
        <v>2</v>
      </c>
      <c r="E3582" s="256" t="s">
        <v>394</v>
      </c>
      <c r="F3582" s="503">
        <v>1980</v>
      </c>
      <c r="G3582" s="139"/>
      <c r="H3582" s="378"/>
      <c r="I3582" s="505">
        <v>1</v>
      </c>
      <c r="J3582" s="139"/>
    </row>
    <row r="3583" spans="1:10" ht="13.5" customHeight="1" x14ac:dyDescent="0.2">
      <c r="A3583" s="504">
        <v>3813</v>
      </c>
      <c r="B3583" s="139" t="s">
        <v>3674</v>
      </c>
      <c r="C3583" s="139" t="s">
        <v>284</v>
      </c>
      <c r="D3583" s="502" t="s">
        <v>20</v>
      </c>
      <c r="E3583" s="256" t="s">
        <v>1302</v>
      </c>
      <c r="F3583" s="503">
        <v>2010</v>
      </c>
      <c r="G3583" s="139"/>
      <c r="H3583" s="378"/>
      <c r="I3583" s="505"/>
      <c r="J3583" s="139"/>
    </row>
    <row r="3584" spans="1:10" ht="13.5" customHeight="1" x14ac:dyDescent="0.2">
      <c r="A3584" s="504">
        <v>3814</v>
      </c>
      <c r="B3584" s="139" t="s">
        <v>1679</v>
      </c>
      <c r="C3584" s="501" t="s">
        <v>4205</v>
      </c>
      <c r="D3584" s="502" t="s">
        <v>20</v>
      </c>
      <c r="E3584" s="256" t="s">
        <v>1302</v>
      </c>
      <c r="F3584" s="503">
        <v>2006</v>
      </c>
      <c r="G3584" s="139"/>
      <c r="H3584" s="378"/>
      <c r="I3584" s="505"/>
      <c r="J3584" s="139"/>
    </row>
    <row r="3585" spans="1:10" ht="13.5" customHeight="1" x14ac:dyDescent="0.2">
      <c r="A3585" s="504">
        <v>3815</v>
      </c>
      <c r="B3585" s="139" t="s">
        <v>3675</v>
      </c>
      <c r="C3585" s="139" t="s">
        <v>413</v>
      </c>
      <c r="D3585" s="502">
        <v>3</v>
      </c>
      <c r="E3585" s="256" t="s">
        <v>1638</v>
      </c>
      <c r="F3585" s="503">
        <v>2005</v>
      </c>
      <c r="G3585" s="139"/>
      <c r="H3585" s="378"/>
      <c r="I3585" s="505">
        <v>1</v>
      </c>
      <c r="J3585" s="139"/>
    </row>
    <row r="3586" spans="1:10" ht="13.5" customHeight="1" x14ac:dyDescent="0.2">
      <c r="A3586" s="504">
        <v>3816</v>
      </c>
      <c r="B3586" s="139" t="s">
        <v>3676</v>
      </c>
      <c r="C3586" s="139" t="s">
        <v>284</v>
      </c>
      <c r="D3586" s="502" t="s">
        <v>20</v>
      </c>
      <c r="E3586" s="256" t="s">
        <v>33</v>
      </c>
      <c r="F3586" s="503">
        <v>1975</v>
      </c>
      <c r="G3586" s="139"/>
      <c r="H3586" s="378"/>
      <c r="I3586" s="505">
        <v>1</v>
      </c>
      <c r="J3586" s="139"/>
    </row>
    <row r="3587" spans="1:10" ht="13.5" customHeight="1" x14ac:dyDescent="0.2">
      <c r="A3587" s="504">
        <v>3817</v>
      </c>
      <c r="B3587" s="139" t="s">
        <v>3677</v>
      </c>
      <c r="C3587" s="139" t="s">
        <v>284</v>
      </c>
      <c r="D3587" s="502" t="s">
        <v>20</v>
      </c>
      <c r="E3587" s="256" t="s">
        <v>1302</v>
      </c>
      <c r="F3587" s="503">
        <v>2010</v>
      </c>
      <c r="G3587" s="139"/>
      <c r="H3587" s="378"/>
      <c r="I3587" s="505"/>
      <c r="J3587" s="139"/>
    </row>
    <row r="3588" spans="1:10" ht="13.5" customHeight="1" x14ac:dyDescent="0.2">
      <c r="A3588" s="504">
        <v>3818</v>
      </c>
      <c r="B3588" s="139" t="s">
        <v>3678</v>
      </c>
      <c r="C3588" s="139" t="s">
        <v>3638</v>
      </c>
      <c r="D3588" s="502">
        <v>4</v>
      </c>
      <c r="E3588" s="256" t="s">
        <v>394</v>
      </c>
      <c r="F3588" s="503">
        <v>1978</v>
      </c>
      <c r="G3588" s="139"/>
      <c r="H3588" s="378"/>
      <c r="I3588" s="505"/>
      <c r="J3588" s="139"/>
    </row>
    <row r="3589" spans="1:10" ht="13.5" customHeight="1" x14ac:dyDescent="0.2">
      <c r="A3589" s="504">
        <v>3819</v>
      </c>
      <c r="B3589" s="139" t="s">
        <v>3679</v>
      </c>
      <c r="C3589" s="139" t="s">
        <v>3638</v>
      </c>
      <c r="D3589" s="502">
        <v>1</v>
      </c>
      <c r="E3589" s="256" t="s">
        <v>1989</v>
      </c>
      <c r="F3589" s="503">
        <v>2008</v>
      </c>
      <c r="G3589" s="139"/>
      <c r="H3589" s="378"/>
      <c r="I3589" s="505"/>
      <c r="J3589" s="139"/>
    </row>
    <row r="3590" spans="1:10" ht="13.5" customHeight="1" x14ac:dyDescent="0.2">
      <c r="A3590" s="504">
        <v>3820</v>
      </c>
      <c r="B3590" s="139" t="s">
        <v>3680</v>
      </c>
      <c r="C3590" s="501" t="s">
        <v>4205</v>
      </c>
      <c r="D3590" s="502" t="s">
        <v>20</v>
      </c>
      <c r="E3590" s="256" t="s">
        <v>1989</v>
      </c>
      <c r="F3590" s="503">
        <v>2008</v>
      </c>
      <c r="G3590" s="139"/>
      <c r="H3590" s="378"/>
      <c r="I3590" s="505"/>
      <c r="J3590" s="139"/>
    </row>
    <row r="3591" spans="1:10" ht="13.5" customHeight="1" x14ac:dyDescent="0.2">
      <c r="A3591" s="504">
        <v>3821</v>
      </c>
      <c r="B3591" s="139" t="s">
        <v>3681</v>
      </c>
      <c r="C3591" s="501" t="s">
        <v>4205</v>
      </c>
      <c r="D3591" s="502" t="s">
        <v>20</v>
      </c>
      <c r="E3591" s="256" t="s">
        <v>1989</v>
      </c>
      <c r="F3591" s="503">
        <v>2011</v>
      </c>
      <c r="G3591" s="139"/>
      <c r="H3591" s="378"/>
      <c r="I3591" s="505"/>
      <c r="J3591" s="139"/>
    </row>
    <row r="3592" spans="1:10" ht="13.5" customHeight="1" x14ac:dyDescent="0.2">
      <c r="A3592" s="504">
        <v>3822</v>
      </c>
      <c r="B3592" s="139" t="s">
        <v>4247</v>
      </c>
      <c r="C3592" s="139" t="s">
        <v>3537</v>
      </c>
      <c r="D3592" s="502">
        <v>4</v>
      </c>
      <c r="E3592" s="256" t="s">
        <v>1989</v>
      </c>
      <c r="F3592" s="503">
        <v>2008</v>
      </c>
      <c r="G3592" s="139"/>
      <c r="H3592" s="500"/>
      <c r="I3592" s="505">
        <v>1</v>
      </c>
      <c r="J3592" s="139"/>
    </row>
    <row r="3593" spans="1:10" ht="13.5" customHeight="1" x14ac:dyDescent="0.2">
      <c r="A3593" s="504">
        <v>3823</v>
      </c>
      <c r="B3593" s="139" t="s">
        <v>3682</v>
      </c>
      <c r="C3593" s="139" t="s">
        <v>3537</v>
      </c>
      <c r="D3593" s="502">
        <v>5</v>
      </c>
      <c r="E3593" s="256" t="s">
        <v>1989</v>
      </c>
      <c r="F3593" s="503">
        <v>2013</v>
      </c>
      <c r="G3593" s="139"/>
      <c r="H3593" s="378"/>
      <c r="I3593" s="505">
        <v>1</v>
      </c>
      <c r="J3593" s="139"/>
    </row>
    <row r="3594" spans="1:10" ht="13.5" customHeight="1" x14ac:dyDescent="0.2">
      <c r="A3594" s="504">
        <v>3824</v>
      </c>
      <c r="B3594" s="139" t="s">
        <v>3683</v>
      </c>
      <c r="C3594" s="139" t="s">
        <v>3537</v>
      </c>
      <c r="D3594" s="502">
        <v>5</v>
      </c>
      <c r="E3594" s="256" t="s">
        <v>1302</v>
      </c>
      <c r="F3594" s="503">
        <v>2013</v>
      </c>
      <c r="G3594" s="139"/>
      <c r="H3594" s="378"/>
      <c r="I3594" s="505">
        <v>1</v>
      </c>
      <c r="J3594" s="139"/>
    </row>
    <row r="3595" spans="1:10" ht="13.5" customHeight="1" x14ac:dyDescent="0.2">
      <c r="A3595" s="504">
        <v>3825</v>
      </c>
      <c r="B3595" s="139" t="s">
        <v>3441</v>
      </c>
      <c r="C3595" s="139" t="s">
        <v>3561</v>
      </c>
      <c r="D3595" s="502">
        <v>5</v>
      </c>
      <c r="E3595" s="256" t="s">
        <v>1302</v>
      </c>
      <c r="F3595" s="503">
        <v>2012</v>
      </c>
      <c r="G3595" s="139"/>
      <c r="H3595" s="378"/>
      <c r="I3595" s="505">
        <v>1</v>
      </c>
      <c r="J3595" s="139"/>
    </row>
    <row r="3596" spans="1:10" ht="13.5" customHeight="1" x14ac:dyDescent="0.2">
      <c r="A3596" s="504">
        <v>3826</v>
      </c>
      <c r="B3596" s="139" t="s">
        <v>3684</v>
      </c>
      <c r="C3596" s="139" t="s">
        <v>3561</v>
      </c>
      <c r="D3596" s="502">
        <v>3</v>
      </c>
      <c r="E3596" s="256" t="s">
        <v>1302</v>
      </c>
      <c r="F3596" s="503">
        <v>2006</v>
      </c>
      <c r="G3596" s="139"/>
      <c r="H3596" s="378"/>
      <c r="I3596" s="505">
        <v>1</v>
      </c>
      <c r="J3596" s="139"/>
    </row>
    <row r="3597" spans="1:10" ht="13.5" customHeight="1" x14ac:dyDescent="0.2">
      <c r="A3597" s="504">
        <v>3827</v>
      </c>
      <c r="B3597" s="139" t="s">
        <v>3685</v>
      </c>
      <c r="C3597" s="501" t="s">
        <v>4205</v>
      </c>
      <c r="D3597" s="502" t="s">
        <v>20</v>
      </c>
      <c r="E3597" s="256" t="s">
        <v>1989</v>
      </c>
      <c r="F3597" s="503">
        <v>2013</v>
      </c>
      <c r="G3597" s="139"/>
      <c r="H3597" s="378"/>
      <c r="I3597" s="505"/>
      <c r="J3597" s="139"/>
    </row>
    <row r="3598" spans="1:10" ht="13.5" customHeight="1" x14ac:dyDescent="0.2">
      <c r="A3598" s="504">
        <v>3828</v>
      </c>
      <c r="B3598" s="139" t="s">
        <v>3686</v>
      </c>
      <c r="C3598" s="139" t="s">
        <v>3537</v>
      </c>
      <c r="D3598" s="502">
        <v>5</v>
      </c>
      <c r="E3598" s="256" t="s">
        <v>76</v>
      </c>
      <c r="F3598" s="503">
        <v>1991</v>
      </c>
      <c r="G3598" s="139"/>
      <c r="H3598" s="378"/>
      <c r="I3598" s="505">
        <v>1</v>
      </c>
      <c r="J3598" s="139"/>
    </row>
    <row r="3599" spans="1:10" ht="13.5" customHeight="1" x14ac:dyDescent="0.2">
      <c r="A3599" s="504">
        <v>3829</v>
      </c>
      <c r="B3599" s="139" t="s">
        <v>3717</v>
      </c>
      <c r="C3599" s="501" t="s">
        <v>4205</v>
      </c>
      <c r="D3599" s="502" t="s">
        <v>20</v>
      </c>
      <c r="E3599" s="256" t="s">
        <v>1302</v>
      </c>
      <c r="F3599" s="503">
        <v>2008</v>
      </c>
      <c r="G3599" s="139"/>
      <c r="H3599" s="378"/>
      <c r="I3599" s="505"/>
      <c r="J3599" s="139"/>
    </row>
    <row r="3600" spans="1:10" ht="13.5" customHeight="1" x14ac:dyDescent="0.2">
      <c r="A3600" s="504">
        <v>3830</v>
      </c>
      <c r="B3600" s="139" t="s">
        <v>3687</v>
      </c>
      <c r="C3600" s="501" t="s">
        <v>4205</v>
      </c>
      <c r="D3600" s="502" t="s">
        <v>20</v>
      </c>
      <c r="E3600" s="256" t="s">
        <v>1989</v>
      </c>
      <c r="F3600" s="503">
        <v>2011</v>
      </c>
      <c r="G3600" s="139"/>
      <c r="H3600" s="378"/>
      <c r="I3600" s="505"/>
      <c r="J3600" s="139"/>
    </row>
    <row r="3601" spans="1:10" ht="13.5" customHeight="1" x14ac:dyDescent="0.2">
      <c r="A3601" s="504">
        <v>3831</v>
      </c>
      <c r="B3601" s="139" t="s">
        <v>3688</v>
      </c>
      <c r="C3601" s="139" t="s">
        <v>3537</v>
      </c>
      <c r="D3601" s="502" t="s">
        <v>20</v>
      </c>
      <c r="E3601" s="256" t="s">
        <v>1302</v>
      </c>
      <c r="F3601" s="503">
        <v>2012</v>
      </c>
      <c r="G3601" s="139"/>
      <c r="H3601" s="378"/>
      <c r="I3601" s="505"/>
      <c r="J3601" s="139"/>
    </row>
    <row r="3602" spans="1:10" ht="13.5" customHeight="1" x14ac:dyDescent="0.2">
      <c r="A3602" s="504">
        <v>3832</v>
      </c>
      <c r="B3602" s="139" t="s">
        <v>3689</v>
      </c>
      <c r="C3602" s="501" t="s">
        <v>4205</v>
      </c>
      <c r="D3602" s="502" t="s">
        <v>20</v>
      </c>
      <c r="E3602" s="256" t="s">
        <v>1302</v>
      </c>
      <c r="F3602" s="503">
        <v>2012</v>
      </c>
      <c r="G3602" s="139"/>
      <c r="H3602" s="378"/>
      <c r="I3602" s="505"/>
      <c r="J3602" s="139"/>
    </row>
    <row r="3603" spans="1:10" ht="13.5" customHeight="1" x14ac:dyDescent="0.2">
      <c r="A3603" s="504">
        <v>3833</v>
      </c>
      <c r="B3603" s="139" t="s">
        <v>3690</v>
      </c>
      <c r="C3603" s="139" t="s">
        <v>3537</v>
      </c>
      <c r="D3603" s="502">
        <v>5</v>
      </c>
      <c r="E3603" s="256" t="s">
        <v>1302</v>
      </c>
      <c r="F3603" s="503">
        <v>2014</v>
      </c>
      <c r="G3603" s="139"/>
      <c r="H3603" s="378"/>
      <c r="I3603" s="505"/>
      <c r="J3603" s="139"/>
    </row>
    <row r="3604" spans="1:10" ht="13.5" customHeight="1" x14ac:dyDescent="0.2">
      <c r="A3604" s="504">
        <v>3834</v>
      </c>
      <c r="B3604" s="139" t="s">
        <v>3716</v>
      </c>
      <c r="C3604" s="139" t="s">
        <v>3561</v>
      </c>
      <c r="D3604" s="502">
        <v>5</v>
      </c>
      <c r="E3604" s="256" t="s">
        <v>1893</v>
      </c>
      <c r="F3604" s="503">
        <v>2002</v>
      </c>
      <c r="G3604" s="139"/>
      <c r="H3604" s="378"/>
      <c r="I3604" s="505"/>
      <c r="J3604" s="139"/>
    </row>
    <row r="3605" spans="1:10" ht="13.5" customHeight="1" x14ac:dyDescent="0.2">
      <c r="A3605" s="504">
        <v>3835</v>
      </c>
      <c r="B3605" s="139" t="s">
        <v>2507</v>
      </c>
      <c r="C3605" s="501" t="s">
        <v>4205</v>
      </c>
      <c r="D3605" s="502" t="s">
        <v>20</v>
      </c>
      <c r="E3605" s="256" t="s">
        <v>1638</v>
      </c>
      <c r="F3605" s="503">
        <v>2002</v>
      </c>
      <c r="G3605" s="139"/>
      <c r="H3605" s="378"/>
      <c r="I3605" s="505"/>
      <c r="J3605" s="139"/>
    </row>
    <row r="3606" spans="1:10" ht="13.5" customHeight="1" x14ac:dyDescent="0.2">
      <c r="A3606" s="504">
        <v>3836</v>
      </c>
      <c r="B3606" s="139" t="s">
        <v>3718</v>
      </c>
      <c r="C3606" s="139" t="s">
        <v>3595</v>
      </c>
      <c r="D3606" s="502">
        <v>2</v>
      </c>
      <c r="E3606" s="256" t="s">
        <v>76</v>
      </c>
      <c r="F3606" s="503">
        <v>2000</v>
      </c>
      <c r="G3606" s="139"/>
      <c r="H3606" s="378"/>
      <c r="I3606" s="505">
        <v>1</v>
      </c>
      <c r="J3606" s="139"/>
    </row>
    <row r="3607" spans="1:10" ht="13.5" customHeight="1" x14ac:dyDescent="0.2">
      <c r="A3607" s="504">
        <v>3837</v>
      </c>
      <c r="B3607" s="139" t="s">
        <v>3719</v>
      </c>
      <c r="C3607" s="139" t="s">
        <v>4084</v>
      </c>
      <c r="D3607" s="502" t="s">
        <v>20</v>
      </c>
      <c r="E3607" s="256" t="s">
        <v>1638</v>
      </c>
      <c r="F3607" s="503">
        <v>2004</v>
      </c>
      <c r="G3607" s="139"/>
      <c r="H3607" s="378"/>
      <c r="I3607" s="505">
        <v>1</v>
      </c>
      <c r="J3607" s="139"/>
    </row>
    <row r="3608" spans="1:10" ht="13.5" customHeight="1" x14ac:dyDescent="0.2">
      <c r="A3608" s="504">
        <v>3838</v>
      </c>
      <c r="B3608" s="139" t="s">
        <v>3720</v>
      </c>
      <c r="C3608" s="139" t="s">
        <v>3561</v>
      </c>
      <c r="D3608" s="502">
        <v>5</v>
      </c>
      <c r="E3608" s="256" t="s">
        <v>23</v>
      </c>
      <c r="F3608" s="503">
        <v>1972</v>
      </c>
      <c r="G3608" s="139"/>
      <c r="H3608" s="378"/>
      <c r="I3608" s="505"/>
      <c r="J3608" s="139"/>
    </row>
    <row r="3609" spans="1:10" ht="13.5" customHeight="1" x14ac:dyDescent="0.2">
      <c r="A3609" s="504">
        <v>3839</v>
      </c>
      <c r="B3609" s="139" t="s">
        <v>3721</v>
      </c>
      <c r="C3609" s="139" t="s">
        <v>3561</v>
      </c>
      <c r="D3609" s="502">
        <v>5</v>
      </c>
      <c r="E3609" s="256" t="s">
        <v>1989</v>
      </c>
      <c r="F3609" s="503">
        <v>2006</v>
      </c>
      <c r="G3609" s="139"/>
      <c r="H3609" s="378"/>
      <c r="I3609" s="505"/>
      <c r="J3609" s="139"/>
    </row>
    <row r="3610" spans="1:10" ht="13.5" customHeight="1" x14ac:dyDescent="0.2">
      <c r="A3610" s="504">
        <v>3840</v>
      </c>
      <c r="B3610" s="139" t="s">
        <v>4080</v>
      </c>
      <c r="C3610" s="139" t="s">
        <v>3537</v>
      </c>
      <c r="D3610" s="502">
        <v>5</v>
      </c>
      <c r="E3610" s="256" t="s">
        <v>1989</v>
      </c>
      <c r="F3610" s="503">
        <v>2010</v>
      </c>
      <c r="G3610" s="139"/>
      <c r="H3610" s="378"/>
      <c r="I3610" s="505">
        <v>1</v>
      </c>
      <c r="J3610" s="139"/>
    </row>
    <row r="3611" spans="1:10" ht="13.5" customHeight="1" x14ac:dyDescent="0.2">
      <c r="A3611" s="504">
        <v>3841</v>
      </c>
      <c r="B3611" s="139" t="s">
        <v>3722</v>
      </c>
      <c r="C3611" s="501" t="s">
        <v>4205</v>
      </c>
      <c r="D3611" s="502" t="s">
        <v>20</v>
      </c>
      <c r="E3611" s="256" t="s">
        <v>1302</v>
      </c>
      <c r="F3611" s="503">
        <v>2007</v>
      </c>
      <c r="G3611" s="139"/>
      <c r="H3611" s="378"/>
      <c r="I3611" s="505"/>
      <c r="J3611" s="139"/>
    </row>
    <row r="3612" spans="1:10" ht="13.5" customHeight="1" x14ac:dyDescent="0.2">
      <c r="A3612" s="504">
        <v>3842</v>
      </c>
      <c r="B3612" s="139" t="s">
        <v>3723</v>
      </c>
      <c r="C3612" s="139" t="s">
        <v>3537</v>
      </c>
      <c r="D3612" s="502">
        <v>5</v>
      </c>
      <c r="E3612" s="256" t="s">
        <v>1302</v>
      </c>
      <c r="F3612" s="503">
        <v>2012</v>
      </c>
      <c r="G3612" s="139"/>
      <c r="H3612" s="378"/>
      <c r="I3612" s="505">
        <v>1</v>
      </c>
      <c r="J3612" s="139"/>
    </row>
    <row r="3613" spans="1:10" ht="13.5" customHeight="1" x14ac:dyDescent="0.2">
      <c r="A3613" s="504">
        <v>3843</v>
      </c>
      <c r="B3613" s="139" t="s">
        <v>3724</v>
      </c>
      <c r="C3613" s="139" t="s">
        <v>413</v>
      </c>
      <c r="D3613" s="502">
        <v>5</v>
      </c>
      <c r="E3613" s="256" t="s">
        <v>76</v>
      </c>
      <c r="F3613" s="503">
        <v>1991</v>
      </c>
      <c r="G3613" s="378"/>
      <c r="H3613" s="378"/>
      <c r="I3613" s="505">
        <v>1</v>
      </c>
      <c r="J3613" s="139"/>
    </row>
    <row r="3614" spans="1:10" ht="13.5" customHeight="1" x14ac:dyDescent="0.2">
      <c r="A3614" s="504">
        <v>3844</v>
      </c>
      <c r="B3614" s="139" t="s">
        <v>3725</v>
      </c>
      <c r="C3614" s="378" t="s">
        <v>3221</v>
      </c>
      <c r="D3614" s="502" t="s">
        <v>20</v>
      </c>
      <c r="E3614" s="256" t="s">
        <v>1302</v>
      </c>
      <c r="F3614" s="503">
        <v>2009</v>
      </c>
      <c r="G3614" s="378"/>
      <c r="H3614" s="378"/>
      <c r="I3614" s="505">
        <v>1</v>
      </c>
      <c r="J3614" s="139"/>
    </row>
    <row r="3615" spans="1:10" ht="13.5" customHeight="1" x14ac:dyDescent="0.2">
      <c r="A3615" s="504">
        <v>3845</v>
      </c>
      <c r="B3615" s="139" t="s">
        <v>3726</v>
      </c>
      <c r="C3615" s="378" t="s">
        <v>3221</v>
      </c>
      <c r="D3615" s="502" t="s">
        <v>20</v>
      </c>
      <c r="E3615" s="256" t="s">
        <v>1302</v>
      </c>
      <c r="F3615" s="503">
        <v>2012</v>
      </c>
      <c r="G3615" s="378"/>
      <c r="H3615" s="378"/>
      <c r="I3615" s="505">
        <v>1</v>
      </c>
      <c r="J3615" s="139"/>
    </row>
    <row r="3616" spans="1:10" ht="13.5" customHeight="1" x14ac:dyDescent="0.2">
      <c r="A3616" s="504">
        <v>3846</v>
      </c>
      <c r="B3616" s="139" t="s">
        <v>3807</v>
      </c>
      <c r="C3616" s="139" t="s">
        <v>198</v>
      </c>
      <c r="D3616" s="502" t="s">
        <v>20</v>
      </c>
      <c r="E3616" s="256" t="s">
        <v>1989</v>
      </c>
      <c r="F3616" s="503">
        <v>2013</v>
      </c>
      <c r="G3616" s="139"/>
      <c r="H3616" s="378"/>
      <c r="I3616" s="505">
        <v>1</v>
      </c>
      <c r="J3616" s="139"/>
    </row>
    <row r="3617" spans="1:10" ht="13.5" customHeight="1" x14ac:dyDescent="0.2">
      <c r="A3617" s="504">
        <v>3847</v>
      </c>
      <c r="B3617" s="139" t="s">
        <v>3732</v>
      </c>
      <c r="C3617" s="139" t="s">
        <v>198</v>
      </c>
      <c r="D3617" s="502" t="s">
        <v>20</v>
      </c>
      <c r="E3617" s="256" t="s">
        <v>4234</v>
      </c>
      <c r="F3617" s="503">
        <v>1950</v>
      </c>
      <c r="G3617" s="139"/>
      <c r="H3617" s="378"/>
      <c r="I3617" s="505"/>
      <c r="J3617" s="139"/>
    </row>
    <row r="3618" spans="1:10" ht="13.5" customHeight="1" x14ac:dyDescent="0.2">
      <c r="A3618" s="504">
        <v>3848</v>
      </c>
      <c r="B3618" s="139" t="s">
        <v>3730</v>
      </c>
      <c r="C3618" s="139" t="s">
        <v>3638</v>
      </c>
      <c r="D3618" s="502">
        <v>5</v>
      </c>
      <c r="E3618" s="256" t="s">
        <v>1302</v>
      </c>
      <c r="F3618" s="503">
        <v>2008</v>
      </c>
      <c r="G3618" s="139"/>
      <c r="H3618" s="378"/>
      <c r="I3618" s="505">
        <v>1</v>
      </c>
      <c r="J3618" s="139"/>
    </row>
    <row r="3619" spans="1:10" ht="13.5" customHeight="1" x14ac:dyDescent="0.2">
      <c r="A3619" s="504">
        <v>3849</v>
      </c>
      <c r="B3619" s="139" t="s">
        <v>3731</v>
      </c>
      <c r="C3619" s="139" t="s">
        <v>3638</v>
      </c>
      <c r="D3619" s="502">
        <v>5</v>
      </c>
      <c r="E3619" s="256" t="s">
        <v>1302</v>
      </c>
      <c r="F3619" s="503">
        <v>2007</v>
      </c>
      <c r="G3619" s="139"/>
      <c r="H3619" s="378"/>
      <c r="I3619" s="505">
        <v>1</v>
      </c>
      <c r="J3619" s="139"/>
    </row>
    <row r="3620" spans="1:10" ht="13.5" customHeight="1" x14ac:dyDescent="0.2">
      <c r="A3620" s="504">
        <v>3850</v>
      </c>
      <c r="B3620" s="139" t="s">
        <v>3733</v>
      </c>
      <c r="C3620" s="139" t="s">
        <v>3638</v>
      </c>
      <c r="D3620" s="502">
        <v>4</v>
      </c>
      <c r="E3620" s="256" t="s">
        <v>1989</v>
      </c>
      <c r="F3620" s="503">
        <v>2010</v>
      </c>
      <c r="G3620" s="139"/>
      <c r="H3620" s="378"/>
      <c r="I3620" s="505">
        <v>1</v>
      </c>
      <c r="J3620" s="139"/>
    </row>
    <row r="3621" spans="1:10" ht="13.5" customHeight="1" x14ac:dyDescent="0.2">
      <c r="A3621" s="504">
        <v>3851</v>
      </c>
      <c r="B3621" s="139" t="s">
        <v>3734</v>
      </c>
      <c r="C3621" s="139" t="s">
        <v>3638</v>
      </c>
      <c r="D3621" s="502">
        <v>5</v>
      </c>
      <c r="E3621" s="256" t="s">
        <v>1302</v>
      </c>
      <c r="F3621" s="503">
        <v>2010</v>
      </c>
      <c r="G3621" s="139"/>
      <c r="H3621" s="378"/>
      <c r="I3621" s="505">
        <v>1</v>
      </c>
      <c r="J3621" s="139"/>
    </row>
    <row r="3622" spans="1:10" ht="13.5" customHeight="1" x14ac:dyDescent="0.2">
      <c r="A3622" s="504">
        <v>3852</v>
      </c>
      <c r="B3622" s="139" t="s">
        <v>3735</v>
      </c>
      <c r="C3622" s="139" t="s">
        <v>3638</v>
      </c>
      <c r="D3622" s="502">
        <v>3</v>
      </c>
      <c r="E3622" s="256" t="s">
        <v>23</v>
      </c>
      <c r="F3622" s="503">
        <v>1968</v>
      </c>
      <c r="G3622" s="139"/>
      <c r="H3622" s="378"/>
      <c r="I3622" s="505">
        <v>1</v>
      </c>
      <c r="J3622" s="139"/>
    </row>
    <row r="3623" spans="1:10" ht="13.5" customHeight="1" x14ac:dyDescent="0.2">
      <c r="A3623" s="504">
        <v>3853</v>
      </c>
      <c r="B3623" s="139" t="s">
        <v>3736</v>
      </c>
      <c r="C3623" s="139" t="s">
        <v>3638</v>
      </c>
      <c r="D3623" s="502">
        <v>1</v>
      </c>
      <c r="E3623" s="256" t="s">
        <v>33</v>
      </c>
      <c r="F3623" s="503">
        <v>1969</v>
      </c>
      <c r="G3623" s="139"/>
      <c r="H3623" s="378"/>
      <c r="I3623" s="505">
        <v>1</v>
      </c>
      <c r="J3623" s="139"/>
    </row>
    <row r="3624" spans="1:10" ht="13.5" customHeight="1" x14ac:dyDescent="0.2">
      <c r="A3624" s="504">
        <v>3854</v>
      </c>
      <c r="B3624" s="139" t="s">
        <v>3935</v>
      </c>
      <c r="C3624" s="139" t="s">
        <v>3485</v>
      </c>
      <c r="D3624" s="502">
        <v>5</v>
      </c>
      <c r="E3624" s="256" t="s">
        <v>76</v>
      </c>
      <c r="F3624" s="503">
        <v>1977</v>
      </c>
      <c r="G3624" s="139"/>
      <c r="H3624" s="378"/>
      <c r="I3624" s="505">
        <v>1</v>
      </c>
      <c r="J3624" s="139"/>
    </row>
    <row r="3625" spans="1:10" ht="13.5" customHeight="1" x14ac:dyDescent="0.2">
      <c r="A3625" s="504">
        <v>3855</v>
      </c>
      <c r="B3625" s="139" t="s">
        <v>3809</v>
      </c>
      <c r="C3625" s="139" t="s">
        <v>3561</v>
      </c>
      <c r="D3625" s="502">
        <v>4</v>
      </c>
      <c r="E3625" s="256" t="s">
        <v>394</v>
      </c>
      <c r="F3625" s="503">
        <v>1982</v>
      </c>
      <c r="G3625" s="139"/>
      <c r="H3625" s="378"/>
      <c r="I3625" s="505">
        <v>1</v>
      </c>
      <c r="J3625" s="139"/>
    </row>
    <row r="3626" spans="1:10" ht="13.5" customHeight="1" x14ac:dyDescent="0.2">
      <c r="A3626" s="504">
        <v>3856</v>
      </c>
      <c r="B3626" s="139" t="s">
        <v>3810</v>
      </c>
      <c r="C3626" s="139" t="s">
        <v>3561</v>
      </c>
      <c r="D3626" s="502">
        <v>4</v>
      </c>
      <c r="E3626" s="256" t="s">
        <v>394</v>
      </c>
      <c r="F3626" s="503">
        <v>1980</v>
      </c>
      <c r="G3626" s="139"/>
      <c r="H3626" s="378"/>
      <c r="I3626" s="505">
        <v>1</v>
      </c>
      <c r="J3626" s="139"/>
    </row>
    <row r="3627" spans="1:10" ht="13.5" customHeight="1" x14ac:dyDescent="0.2">
      <c r="A3627" s="504">
        <v>3857</v>
      </c>
      <c r="B3627" s="139" t="s">
        <v>3811</v>
      </c>
      <c r="C3627" s="139" t="s">
        <v>4085</v>
      </c>
      <c r="D3627" s="502">
        <v>3</v>
      </c>
      <c r="E3627" s="256" t="s">
        <v>1638</v>
      </c>
      <c r="F3627" s="503">
        <v>2004</v>
      </c>
      <c r="G3627" s="139"/>
      <c r="H3627" s="378"/>
      <c r="I3627" s="505">
        <v>1</v>
      </c>
      <c r="J3627" s="139"/>
    </row>
    <row r="3628" spans="1:10" ht="13.5" customHeight="1" x14ac:dyDescent="0.2">
      <c r="A3628" s="504">
        <v>3858</v>
      </c>
      <c r="B3628" s="139" t="s">
        <v>3812</v>
      </c>
      <c r="C3628" s="139" t="s">
        <v>4085</v>
      </c>
      <c r="D3628" s="502">
        <v>2</v>
      </c>
      <c r="E3628" s="256" t="s">
        <v>1302</v>
      </c>
      <c r="F3628" s="503">
        <v>2006</v>
      </c>
      <c r="G3628" s="139"/>
      <c r="H3628" s="378"/>
      <c r="I3628" s="505">
        <v>1</v>
      </c>
      <c r="J3628" s="139"/>
    </row>
    <row r="3629" spans="1:10" ht="13.5" customHeight="1" x14ac:dyDescent="0.2">
      <c r="A3629" s="504">
        <v>3859</v>
      </c>
      <c r="B3629" s="139" t="s">
        <v>3869</v>
      </c>
      <c r="C3629" s="139" t="s">
        <v>3065</v>
      </c>
      <c r="D3629" s="502" t="s">
        <v>20</v>
      </c>
      <c r="E3629" s="256" t="s">
        <v>1302</v>
      </c>
      <c r="F3629" s="503">
        <v>2010</v>
      </c>
      <c r="G3629" s="139"/>
      <c r="H3629" s="378"/>
      <c r="I3629" s="505">
        <v>1</v>
      </c>
      <c r="J3629" s="139"/>
    </row>
    <row r="3630" spans="1:10" ht="13.5" customHeight="1" x14ac:dyDescent="0.2">
      <c r="A3630" s="504">
        <v>3860</v>
      </c>
      <c r="B3630" s="139" t="s">
        <v>3813</v>
      </c>
      <c r="C3630" s="139" t="s">
        <v>4085</v>
      </c>
      <c r="D3630" s="502">
        <v>5</v>
      </c>
      <c r="E3630" s="256" t="s">
        <v>1302</v>
      </c>
      <c r="F3630" s="503">
        <v>2012</v>
      </c>
      <c r="G3630" s="139"/>
      <c r="H3630" s="378"/>
      <c r="I3630" s="505">
        <v>1</v>
      </c>
      <c r="J3630" s="139"/>
    </row>
    <row r="3631" spans="1:10" ht="13.5" customHeight="1" x14ac:dyDescent="0.2">
      <c r="A3631" s="504">
        <v>3861</v>
      </c>
      <c r="B3631" s="139" t="s">
        <v>3814</v>
      </c>
      <c r="C3631" s="139" t="s">
        <v>3638</v>
      </c>
      <c r="D3631" s="502">
        <v>5</v>
      </c>
      <c r="E3631" s="256" t="s">
        <v>1989</v>
      </c>
      <c r="F3631" s="503">
        <v>2008</v>
      </c>
      <c r="G3631" s="139"/>
      <c r="H3631" s="378"/>
      <c r="I3631" s="505">
        <v>1</v>
      </c>
      <c r="J3631" s="139"/>
    </row>
    <row r="3632" spans="1:10" ht="13.5" customHeight="1" x14ac:dyDescent="0.2">
      <c r="A3632" s="504">
        <v>3862</v>
      </c>
      <c r="B3632" s="139" t="s">
        <v>3815</v>
      </c>
      <c r="C3632" s="501" t="s">
        <v>4205</v>
      </c>
      <c r="D3632" s="502" t="s">
        <v>20</v>
      </c>
      <c r="E3632" s="256" t="s">
        <v>33</v>
      </c>
      <c r="F3632" s="503">
        <v>1973</v>
      </c>
      <c r="G3632" s="139"/>
      <c r="H3632" s="378"/>
      <c r="I3632" s="505"/>
      <c r="J3632" s="139"/>
    </row>
    <row r="3633" spans="1:10" ht="13.5" customHeight="1" x14ac:dyDescent="0.2">
      <c r="A3633" s="504">
        <v>3863</v>
      </c>
      <c r="B3633" s="139" t="s">
        <v>3816</v>
      </c>
      <c r="C3633" s="139" t="s">
        <v>284</v>
      </c>
      <c r="D3633" s="502" t="s">
        <v>20</v>
      </c>
      <c r="E3633" s="256" t="s">
        <v>23</v>
      </c>
      <c r="F3633" s="503">
        <v>1971</v>
      </c>
      <c r="G3633" s="139"/>
      <c r="H3633" s="378"/>
      <c r="I3633" s="505">
        <v>1</v>
      </c>
      <c r="J3633" s="139"/>
    </row>
    <row r="3634" spans="1:10" ht="13.5" customHeight="1" x14ac:dyDescent="0.2">
      <c r="A3634" s="504">
        <v>3864</v>
      </c>
      <c r="B3634" s="139" t="s">
        <v>3817</v>
      </c>
      <c r="C3634" s="139" t="s">
        <v>284</v>
      </c>
      <c r="D3634" s="502">
        <v>1</v>
      </c>
      <c r="E3634" s="256" t="s">
        <v>1893</v>
      </c>
      <c r="F3634" s="503">
        <v>2004</v>
      </c>
      <c r="G3634" s="139"/>
      <c r="H3634" s="378"/>
      <c r="I3634" s="505">
        <v>1</v>
      </c>
      <c r="J3634" s="139"/>
    </row>
    <row r="3635" spans="1:10" ht="13.5" customHeight="1" x14ac:dyDescent="0.2">
      <c r="A3635" s="504">
        <v>3865</v>
      </c>
      <c r="B3635" s="139" t="s">
        <v>3818</v>
      </c>
      <c r="C3635" s="139" t="s">
        <v>413</v>
      </c>
      <c r="D3635" s="502">
        <v>2</v>
      </c>
      <c r="E3635" s="256" t="s">
        <v>76</v>
      </c>
      <c r="F3635" s="503">
        <v>1986</v>
      </c>
      <c r="G3635" s="139"/>
      <c r="H3635" s="378"/>
      <c r="I3635" s="505">
        <v>1</v>
      </c>
      <c r="J3635" s="139"/>
    </row>
    <row r="3636" spans="1:10" ht="13.5" customHeight="1" x14ac:dyDescent="0.2">
      <c r="A3636" s="504">
        <v>3866</v>
      </c>
      <c r="B3636" s="139" t="s">
        <v>3819</v>
      </c>
      <c r="C3636" s="139" t="s">
        <v>284</v>
      </c>
      <c r="D3636" s="502" t="s">
        <v>20</v>
      </c>
      <c r="E3636" s="256" t="s">
        <v>1638</v>
      </c>
      <c r="F3636" s="503">
        <v>2005</v>
      </c>
      <c r="G3636" s="139"/>
      <c r="H3636" s="378"/>
      <c r="I3636" s="505"/>
      <c r="J3636" s="139"/>
    </row>
    <row r="3637" spans="1:10" ht="13.5" customHeight="1" x14ac:dyDescent="0.2">
      <c r="A3637" s="504">
        <v>3867</v>
      </c>
      <c r="B3637" s="139" t="s">
        <v>3820</v>
      </c>
      <c r="C3637" s="501" t="s">
        <v>4205</v>
      </c>
      <c r="D3637" s="502" t="s">
        <v>20</v>
      </c>
      <c r="E3637" s="256" t="s">
        <v>1989</v>
      </c>
      <c r="F3637" s="503">
        <v>2007</v>
      </c>
      <c r="G3637" s="139"/>
      <c r="H3637" s="378"/>
      <c r="I3637" s="505"/>
      <c r="J3637" s="139"/>
    </row>
    <row r="3638" spans="1:10" ht="13.5" customHeight="1" x14ac:dyDescent="0.2">
      <c r="A3638" s="504">
        <v>3868</v>
      </c>
      <c r="B3638" s="139" t="s">
        <v>3821</v>
      </c>
      <c r="C3638" s="501" t="s">
        <v>4205</v>
      </c>
      <c r="D3638" s="502">
        <v>5</v>
      </c>
      <c r="E3638" s="256" t="s">
        <v>1302</v>
      </c>
      <c r="F3638" s="503">
        <v>2009</v>
      </c>
      <c r="G3638" s="139"/>
      <c r="H3638" s="378"/>
      <c r="I3638" s="505"/>
      <c r="J3638" s="139"/>
    </row>
    <row r="3639" spans="1:10" ht="13.5" customHeight="1" x14ac:dyDescent="0.2">
      <c r="A3639" s="504">
        <v>3869</v>
      </c>
      <c r="B3639" s="139" t="s">
        <v>3822</v>
      </c>
      <c r="C3639" s="501" t="s">
        <v>4205</v>
      </c>
      <c r="D3639" s="502" t="s">
        <v>20</v>
      </c>
      <c r="E3639" s="256" t="s">
        <v>1302</v>
      </c>
      <c r="F3639" s="503">
        <v>2013</v>
      </c>
      <c r="G3639" s="139"/>
      <c r="H3639" s="378"/>
      <c r="I3639" s="505"/>
      <c r="J3639" s="139"/>
    </row>
    <row r="3640" spans="1:10" ht="13.5" customHeight="1" x14ac:dyDescent="0.2">
      <c r="A3640" s="504">
        <v>3870</v>
      </c>
      <c r="B3640" s="139" t="s">
        <v>3823</v>
      </c>
      <c r="C3640" s="139" t="s">
        <v>3485</v>
      </c>
      <c r="D3640" s="502">
        <v>5</v>
      </c>
      <c r="E3640" s="256" t="s">
        <v>23</v>
      </c>
      <c r="F3640" s="503">
        <v>1969</v>
      </c>
      <c r="G3640" s="139"/>
      <c r="H3640" s="378"/>
      <c r="I3640" s="505">
        <v>1</v>
      </c>
      <c r="J3640" s="139"/>
    </row>
    <row r="3641" spans="1:10" ht="13.5" customHeight="1" x14ac:dyDescent="0.2">
      <c r="A3641" s="504">
        <v>3871</v>
      </c>
      <c r="B3641" s="139" t="s">
        <v>3824</v>
      </c>
      <c r="C3641" s="139" t="s">
        <v>3485</v>
      </c>
      <c r="D3641" s="502">
        <v>5</v>
      </c>
      <c r="E3641" s="256" t="s">
        <v>1638</v>
      </c>
      <c r="F3641" s="503">
        <v>2003</v>
      </c>
      <c r="G3641" s="139"/>
      <c r="H3641" s="378"/>
      <c r="I3641" s="505">
        <v>1</v>
      </c>
      <c r="J3641" s="139"/>
    </row>
    <row r="3642" spans="1:10" ht="13.5" customHeight="1" x14ac:dyDescent="0.2">
      <c r="A3642" s="504">
        <v>3872</v>
      </c>
      <c r="B3642" s="139" t="s">
        <v>3825</v>
      </c>
      <c r="C3642" s="139" t="s">
        <v>198</v>
      </c>
      <c r="D3642" s="502">
        <v>1</v>
      </c>
      <c r="E3642" s="256" t="s">
        <v>1302</v>
      </c>
      <c r="F3642" s="503">
        <v>2008</v>
      </c>
      <c r="G3642" s="139"/>
      <c r="H3642" s="378"/>
      <c r="I3642" s="505">
        <v>1</v>
      </c>
      <c r="J3642" s="139"/>
    </row>
    <row r="3643" spans="1:10" ht="13.5" customHeight="1" x14ac:dyDescent="0.2">
      <c r="A3643" s="504">
        <v>3873</v>
      </c>
      <c r="B3643" s="139" t="s">
        <v>3826</v>
      </c>
      <c r="C3643" s="139" t="s">
        <v>357</v>
      </c>
      <c r="D3643" s="502">
        <v>5</v>
      </c>
      <c r="E3643" s="256" t="s">
        <v>23</v>
      </c>
      <c r="F3643" s="503">
        <v>1971</v>
      </c>
      <c r="G3643" s="139"/>
      <c r="H3643" s="378"/>
      <c r="I3643" s="505">
        <v>1</v>
      </c>
      <c r="J3643" s="139"/>
    </row>
    <row r="3644" spans="1:10" ht="13.5" customHeight="1" x14ac:dyDescent="0.2">
      <c r="A3644" s="504">
        <v>3874</v>
      </c>
      <c r="B3644" s="139" t="s">
        <v>3827</v>
      </c>
      <c r="C3644" s="139" t="s">
        <v>284</v>
      </c>
      <c r="D3644" s="502" t="s">
        <v>20</v>
      </c>
      <c r="E3644" s="256" t="s">
        <v>1989</v>
      </c>
      <c r="F3644" s="503">
        <v>2008</v>
      </c>
      <c r="G3644" s="139"/>
      <c r="H3644" s="378"/>
      <c r="I3644" s="505"/>
      <c r="J3644" s="139"/>
    </row>
    <row r="3645" spans="1:10" ht="13.5" customHeight="1" x14ac:dyDescent="0.2">
      <c r="A3645" s="504">
        <v>3875</v>
      </c>
      <c r="B3645" s="139" t="s">
        <v>3828</v>
      </c>
      <c r="C3645" s="139" t="s">
        <v>3532</v>
      </c>
      <c r="D3645" s="502" t="s">
        <v>20</v>
      </c>
      <c r="E3645" s="256" t="s">
        <v>1302</v>
      </c>
      <c r="F3645" s="503">
        <v>2013</v>
      </c>
      <c r="G3645" s="139"/>
      <c r="H3645" s="378"/>
      <c r="I3645" s="505">
        <v>1</v>
      </c>
      <c r="J3645" s="139"/>
    </row>
    <row r="3646" spans="1:10" ht="13.5" customHeight="1" x14ac:dyDescent="0.2">
      <c r="A3646" s="504">
        <v>3876</v>
      </c>
      <c r="B3646" s="139" t="s">
        <v>3829</v>
      </c>
      <c r="C3646" s="139" t="s">
        <v>3532</v>
      </c>
      <c r="D3646" s="502" t="s">
        <v>20</v>
      </c>
      <c r="E3646" s="256" t="s">
        <v>1302</v>
      </c>
      <c r="F3646" s="503">
        <v>2007</v>
      </c>
      <c r="G3646" s="139"/>
      <c r="H3646" s="378"/>
      <c r="I3646" s="505">
        <v>1</v>
      </c>
      <c r="J3646" s="139"/>
    </row>
    <row r="3647" spans="1:10" ht="13.5" customHeight="1" x14ac:dyDescent="0.2">
      <c r="A3647" s="504">
        <v>3877</v>
      </c>
      <c r="B3647" s="139" t="s">
        <v>3830</v>
      </c>
      <c r="C3647" s="139" t="s">
        <v>3532</v>
      </c>
      <c r="D3647" s="502" t="s">
        <v>20</v>
      </c>
      <c r="E3647" s="256" t="s">
        <v>76</v>
      </c>
      <c r="F3647" s="503">
        <v>1978</v>
      </c>
      <c r="G3647" s="139"/>
      <c r="H3647" s="378"/>
      <c r="I3647" s="505">
        <v>1</v>
      </c>
      <c r="J3647" s="139"/>
    </row>
    <row r="3648" spans="1:10" ht="13.5" customHeight="1" x14ac:dyDescent="0.2">
      <c r="A3648" s="504">
        <v>3878</v>
      </c>
      <c r="B3648" s="139" t="s">
        <v>3831</v>
      </c>
      <c r="C3648" s="139" t="s">
        <v>3532</v>
      </c>
      <c r="D3648" s="502" t="s">
        <v>20</v>
      </c>
      <c r="E3648" s="256" t="s">
        <v>394</v>
      </c>
      <c r="F3648" s="503">
        <v>1980</v>
      </c>
      <c r="G3648" s="139"/>
      <c r="H3648" s="378"/>
      <c r="I3648" s="505">
        <v>1</v>
      </c>
      <c r="J3648" s="139"/>
    </row>
    <row r="3649" spans="1:10" ht="13.5" customHeight="1" x14ac:dyDescent="0.2">
      <c r="A3649" s="504">
        <v>3879</v>
      </c>
      <c r="B3649" s="139" t="s">
        <v>3868</v>
      </c>
      <c r="C3649" s="139" t="s">
        <v>3532</v>
      </c>
      <c r="D3649" s="502" t="s">
        <v>20</v>
      </c>
      <c r="E3649" s="256" t="s">
        <v>76</v>
      </c>
      <c r="F3649" s="503">
        <v>1982</v>
      </c>
      <c r="G3649" s="139"/>
      <c r="H3649" s="378"/>
      <c r="I3649" s="505">
        <v>1</v>
      </c>
      <c r="J3649" s="139"/>
    </row>
    <row r="3650" spans="1:10" ht="13.5" customHeight="1" x14ac:dyDescent="0.2">
      <c r="A3650" s="504">
        <v>3880</v>
      </c>
      <c r="B3650" s="139" t="s">
        <v>3868</v>
      </c>
      <c r="C3650" s="139" t="s">
        <v>3532</v>
      </c>
      <c r="D3650" s="502" t="s">
        <v>20</v>
      </c>
      <c r="E3650" s="256" t="s">
        <v>1302</v>
      </c>
      <c r="F3650" s="503">
        <v>2011</v>
      </c>
      <c r="G3650" s="139"/>
      <c r="H3650" s="378"/>
      <c r="I3650" s="505">
        <v>1</v>
      </c>
      <c r="J3650" s="139"/>
    </row>
    <row r="3651" spans="1:10" ht="13.5" customHeight="1" x14ac:dyDescent="0.2">
      <c r="A3651" s="504">
        <v>3881</v>
      </c>
      <c r="B3651" s="139" t="s">
        <v>3832</v>
      </c>
      <c r="C3651" s="139" t="s">
        <v>3532</v>
      </c>
      <c r="D3651" s="502" t="s">
        <v>20</v>
      </c>
      <c r="E3651" s="256" t="s">
        <v>1302</v>
      </c>
      <c r="F3651" s="503">
        <v>2009</v>
      </c>
      <c r="G3651" s="139"/>
      <c r="H3651" s="378"/>
      <c r="I3651" s="505">
        <v>1</v>
      </c>
      <c r="J3651" s="139"/>
    </row>
    <row r="3652" spans="1:10" ht="13.5" customHeight="1" x14ac:dyDescent="0.2">
      <c r="A3652" s="504">
        <v>3882</v>
      </c>
      <c r="B3652" s="139" t="s">
        <v>3833</v>
      </c>
      <c r="C3652" s="139" t="s">
        <v>3532</v>
      </c>
      <c r="D3652" s="502" t="s">
        <v>20</v>
      </c>
      <c r="E3652" s="256" t="s">
        <v>1302</v>
      </c>
      <c r="F3652" s="503">
        <v>2012</v>
      </c>
      <c r="G3652" s="139"/>
      <c r="H3652" s="378"/>
      <c r="I3652" s="505">
        <v>1</v>
      </c>
      <c r="J3652" s="139"/>
    </row>
    <row r="3653" spans="1:10" ht="13.5" customHeight="1" x14ac:dyDescent="0.2">
      <c r="A3653" s="504">
        <v>3883</v>
      </c>
      <c r="B3653" s="139" t="s">
        <v>3834</v>
      </c>
      <c r="C3653" s="139" t="s">
        <v>3532</v>
      </c>
      <c r="D3653" s="502" t="s">
        <v>20</v>
      </c>
      <c r="E3653" s="256" t="s">
        <v>1302</v>
      </c>
      <c r="F3653" s="503">
        <v>2007</v>
      </c>
      <c r="G3653" s="139"/>
      <c r="H3653" s="378"/>
      <c r="I3653" s="505">
        <v>1</v>
      </c>
      <c r="J3653" s="139"/>
    </row>
    <row r="3654" spans="1:10" ht="13.5" customHeight="1" x14ac:dyDescent="0.2">
      <c r="A3654" s="504">
        <v>3884</v>
      </c>
      <c r="B3654" s="139" t="s">
        <v>3835</v>
      </c>
      <c r="C3654" s="139" t="s">
        <v>3532</v>
      </c>
      <c r="D3654" s="502" t="s">
        <v>20</v>
      </c>
      <c r="E3654" s="256" t="s">
        <v>394</v>
      </c>
      <c r="F3654" s="503">
        <v>1980</v>
      </c>
      <c r="G3654" s="139"/>
      <c r="H3654" s="378"/>
      <c r="I3654" s="505">
        <v>1</v>
      </c>
      <c r="J3654" s="139"/>
    </row>
    <row r="3655" spans="1:10" ht="13.5" customHeight="1" x14ac:dyDescent="0.2">
      <c r="A3655" s="504">
        <v>3885</v>
      </c>
      <c r="B3655" s="139" t="s">
        <v>3836</v>
      </c>
      <c r="C3655" s="139" t="s">
        <v>3532</v>
      </c>
      <c r="D3655" s="502" t="s">
        <v>20</v>
      </c>
      <c r="E3655" s="256" t="s">
        <v>23</v>
      </c>
      <c r="F3655" s="503">
        <v>1974</v>
      </c>
      <c r="G3655" s="139"/>
      <c r="H3655" s="378"/>
      <c r="I3655" s="505">
        <v>1</v>
      </c>
      <c r="J3655" s="139"/>
    </row>
    <row r="3656" spans="1:10" ht="13.5" customHeight="1" x14ac:dyDescent="0.2">
      <c r="A3656" s="504">
        <v>3886</v>
      </c>
      <c r="B3656" s="139" t="s">
        <v>3837</v>
      </c>
      <c r="C3656" s="139" t="s">
        <v>3532</v>
      </c>
      <c r="D3656" s="502" t="s">
        <v>20</v>
      </c>
      <c r="E3656" s="256" t="s">
        <v>1302</v>
      </c>
      <c r="F3656" s="503">
        <v>2006</v>
      </c>
      <c r="G3656" s="139"/>
      <c r="H3656" s="378"/>
      <c r="I3656" s="505">
        <v>1</v>
      </c>
      <c r="J3656" s="139"/>
    </row>
    <row r="3657" spans="1:10" ht="13.5" customHeight="1" x14ac:dyDescent="0.2">
      <c r="A3657" s="504">
        <v>3887</v>
      </c>
      <c r="B3657" s="139" t="s">
        <v>3838</v>
      </c>
      <c r="C3657" s="139" t="s">
        <v>3532</v>
      </c>
      <c r="D3657" s="502" t="s">
        <v>20</v>
      </c>
      <c r="E3657" s="256" t="s">
        <v>33</v>
      </c>
      <c r="F3657" s="503">
        <v>1975</v>
      </c>
      <c r="G3657" s="139"/>
      <c r="H3657" s="378"/>
      <c r="I3657" s="505">
        <v>1</v>
      </c>
      <c r="J3657" s="139"/>
    </row>
    <row r="3658" spans="1:10" ht="13.5" customHeight="1" x14ac:dyDescent="0.2">
      <c r="A3658" s="504">
        <v>3888</v>
      </c>
      <c r="B3658" s="139" t="s">
        <v>3839</v>
      </c>
      <c r="C3658" s="139" t="s">
        <v>3532</v>
      </c>
      <c r="D3658" s="502" t="s">
        <v>20</v>
      </c>
      <c r="E3658" s="256" t="s">
        <v>1893</v>
      </c>
      <c r="F3658" s="503">
        <v>2003</v>
      </c>
      <c r="G3658" s="139"/>
      <c r="H3658" s="378"/>
      <c r="I3658" s="505">
        <v>1</v>
      </c>
      <c r="J3658" s="139"/>
    </row>
    <row r="3659" spans="1:10" ht="13.5" customHeight="1" x14ac:dyDescent="0.2">
      <c r="A3659" s="504">
        <v>3889</v>
      </c>
      <c r="B3659" s="139" t="s">
        <v>3840</v>
      </c>
      <c r="C3659" s="139" t="s">
        <v>3532</v>
      </c>
      <c r="D3659" s="502" t="s">
        <v>20</v>
      </c>
      <c r="E3659" s="256" t="s">
        <v>1302</v>
      </c>
      <c r="F3659" s="503">
        <v>2012</v>
      </c>
      <c r="G3659" s="139"/>
      <c r="H3659" s="378"/>
      <c r="I3659" s="505">
        <v>1</v>
      </c>
      <c r="J3659" s="139"/>
    </row>
    <row r="3660" spans="1:10" ht="13.5" customHeight="1" x14ac:dyDescent="0.2">
      <c r="A3660" s="504">
        <v>3890</v>
      </c>
      <c r="B3660" s="139" t="s">
        <v>3841</v>
      </c>
      <c r="C3660" s="139" t="s">
        <v>3532</v>
      </c>
      <c r="D3660" s="502" t="s">
        <v>20</v>
      </c>
      <c r="E3660" s="256" t="s">
        <v>1302</v>
      </c>
      <c r="F3660" s="503">
        <v>2008</v>
      </c>
      <c r="G3660" s="139"/>
      <c r="H3660" s="378"/>
      <c r="I3660" s="505">
        <v>1</v>
      </c>
      <c r="J3660" s="139"/>
    </row>
    <row r="3661" spans="1:10" ht="13.5" customHeight="1" x14ac:dyDescent="0.2">
      <c r="A3661" s="504">
        <v>3891</v>
      </c>
      <c r="B3661" s="139" t="s">
        <v>3842</v>
      </c>
      <c r="C3661" s="139" t="s">
        <v>3532</v>
      </c>
      <c r="D3661" s="502" t="s">
        <v>20</v>
      </c>
      <c r="E3661" s="256" t="s">
        <v>1638</v>
      </c>
      <c r="F3661" s="503">
        <v>2005</v>
      </c>
      <c r="G3661" s="139"/>
      <c r="H3661" s="378"/>
      <c r="I3661" s="505">
        <v>1</v>
      </c>
      <c r="J3661" s="139"/>
    </row>
    <row r="3662" spans="1:10" ht="13.5" customHeight="1" x14ac:dyDescent="0.2">
      <c r="A3662" s="504">
        <v>3892</v>
      </c>
      <c r="B3662" s="139" t="s">
        <v>3843</v>
      </c>
      <c r="C3662" s="139" t="s">
        <v>3532</v>
      </c>
      <c r="D3662" s="502" t="s">
        <v>20</v>
      </c>
      <c r="E3662" s="256" t="s">
        <v>23</v>
      </c>
      <c r="F3662" s="503">
        <v>1969</v>
      </c>
      <c r="G3662" s="139"/>
      <c r="H3662" s="378"/>
      <c r="I3662" s="505">
        <v>1</v>
      </c>
      <c r="J3662" s="139"/>
    </row>
    <row r="3663" spans="1:10" ht="13.5" customHeight="1" x14ac:dyDescent="0.2">
      <c r="A3663" s="504">
        <v>3893</v>
      </c>
      <c r="B3663" s="139" t="s">
        <v>3844</v>
      </c>
      <c r="C3663" s="139" t="s">
        <v>3532</v>
      </c>
      <c r="D3663" s="502" t="s">
        <v>20</v>
      </c>
      <c r="E3663" s="256" t="s">
        <v>394</v>
      </c>
      <c r="F3663" s="503">
        <v>1982</v>
      </c>
      <c r="G3663" s="139"/>
      <c r="H3663" s="378"/>
      <c r="I3663" s="505">
        <v>1</v>
      </c>
      <c r="J3663" s="139"/>
    </row>
    <row r="3664" spans="1:10" ht="13.5" customHeight="1" x14ac:dyDescent="0.2">
      <c r="A3664" s="504">
        <v>3894</v>
      </c>
      <c r="B3664" s="139" t="s">
        <v>3845</v>
      </c>
      <c r="C3664" s="139" t="s">
        <v>3532</v>
      </c>
      <c r="D3664" s="502" t="s">
        <v>20</v>
      </c>
      <c r="E3664" s="256" t="s">
        <v>1302</v>
      </c>
      <c r="F3664" s="503">
        <v>2006</v>
      </c>
      <c r="G3664" s="139"/>
      <c r="H3664" s="378"/>
      <c r="I3664" s="505">
        <v>1</v>
      </c>
      <c r="J3664" s="139"/>
    </row>
    <row r="3665" spans="1:10" ht="13.5" customHeight="1" x14ac:dyDescent="0.2">
      <c r="A3665" s="504">
        <v>3895</v>
      </c>
      <c r="B3665" s="139" t="s">
        <v>3846</v>
      </c>
      <c r="C3665" s="139" t="s">
        <v>3532</v>
      </c>
      <c r="D3665" s="502" t="s">
        <v>20</v>
      </c>
      <c r="E3665" s="256" t="s">
        <v>1302</v>
      </c>
      <c r="F3665" s="503">
        <v>2008</v>
      </c>
      <c r="G3665" s="139"/>
      <c r="H3665" s="378"/>
      <c r="I3665" s="505">
        <v>1</v>
      </c>
      <c r="J3665" s="139"/>
    </row>
    <row r="3666" spans="1:10" ht="13.5" customHeight="1" x14ac:dyDescent="0.2">
      <c r="A3666" s="504">
        <v>3896</v>
      </c>
      <c r="B3666" s="139" t="s">
        <v>3847</v>
      </c>
      <c r="C3666" s="139" t="s">
        <v>3532</v>
      </c>
      <c r="D3666" s="502" t="s">
        <v>20</v>
      </c>
      <c r="E3666" s="256" t="s">
        <v>394</v>
      </c>
      <c r="F3666" s="503">
        <v>1980</v>
      </c>
      <c r="G3666" s="139"/>
      <c r="H3666" s="378"/>
      <c r="I3666" s="505">
        <v>1</v>
      </c>
      <c r="J3666" s="139"/>
    </row>
    <row r="3667" spans="1:10" ht="13.5" customHeight="1" x14ac:dyDescent="0.2">
      <c r="A3667" s="504">
        <v>3897</v>
      </c>
      <c r="B3667" s="139" t="s">
        <v>3848</v>
      </c>
      <c r="C3667" s="501" t="s">
        <v>4205</v>
      </c>
      <c r="D3667" s="502" t="s">
        <v>20</v>
      </c>
      <c r="E3667" s="256" t="s">
        <v>1302</v>
      </c>
      <c r="F3667" s="503">
        <v>2007</v>
      </c>
      <c r="G3667" s="139"/>
      <c r="H3667" s="378"/>
      <c r="I3667" s="505"/>
      <c r="J3667" s="139"/>
    </row>
    <row r="3668" spans="1:10" ht="13.5" customHeight="1" x14ac:dyDescent="0.2">
      <c r="A3668" s="504">
        <v>3898</v>
      </c>
      <c r="B3668" s="139" t="s">
        <v>3849</v>
      </c>
      <c r="C3668" s="139" t="s">
        <v>3532</v>
      </c>
      <c r="D3668" s="502" t="s">
        <v>20</v>
      </c>
      <c r="E3668" s="256" t="s">
        <v>1302</v>
      </c>
      <c r="F3668" s="503">
        <v>2012</v>
      </c>
      <c r="G3668" s="139"/>
      <c r="H3668" s="378"/>
      <c r="I3668" s="505">
        <v>1</v>
      </c>
      <c r="J3668" s="139"/>
    </row>
    <row r="3669" spans="1:10" ht="13.5" customHeight="1" x14ac:dyDescent="0.2">
      <c r="A3669" s="504">
        <v>3899</v>
      </c>
      <c r="B3669" s="139" t="s">
        <v>3850</v>
      </c>
      <c r="C3669" s="139" t="s">
        <v>3532</v>
      </c>
      <c r="D3669" s="502" t="s">
        <v>20</v>
      </c>
      <c r="E3669" s="256" t="s">
        <v>1989</v>
      </c>
      <c r="F3669" s="503">
        <v>2014</v>
      </c>
      <c r="G3669" s="139"/>
      <c r="H3669" s="378"/>
      <c r="I3669" s="505">
        <v>1</v>
      </c>
      <c r="J3669" s="139"/>
    </row>
    <row r="3670" spans="1:10" ht="13.5" customHeight="1" x14ac:dyDescent="0.2">
      <c r="A3670" s="504">
        <v>3900</v>
      </c>
      <c r="B3670" s="139" t="s">
        <v>3851</v>
      </c>
      <c r="C3670" s="139" t="s">
        <v>3532</v>
      </c>
      <c r="D3670" s="502" t="s">
        <v>20</v>
      </c>
      <c r="E3670" s="256" t="s">
        <v>394</v>
      </c>
      <c r="F3670" s="503">
        <v>1983</v>
      </c>
      <c r="G3670" s="139"/>
      <c r="H3670" s="378"/>
      <c r="I3670" s="505">
        <v>1</v>
      </c>
      <c r="J3670" s="139"/>
    </row>
    <row r="3671" spans="1:10" ht="13.5" customHeight="1" x14ac:dyDescent="0.2">
      <c r="A3671" s="504">
        <v>3901</v>
      </c>
      <c r="B3671" s="139" t="s">
        <v>3852</v>
      </c>
      <c r="C3671" s="139" t="s">
        <v>3532</v>
      </c>
      <c r="D3671" s="502" t="s">
        <v>20</v>
      </c>
      <c r="E3671" s="256" t="s">
        <v>1302</v>
      </c>
      <c r="F3671" s="503">
        <v>2011</v>
      </c>
      <c r="G3671" s="139"/>
      <c r="H3671" s="378"/>
      <c r="I3671" s="505">
        <v>1</v>
      </c>
      <c r="J3671" s="139"/>
    </row>
    <row r="3672" spans="1:10" ht="13.5" customHeight="1" x14ac:dyDescent="0.2">
      <c r="A3672" s="504">
        <v>3902</v>
      </c>
      <c r="B3672" s="139" t="s">
        <v>3853</v>
      </c>
      <c r="C3672" s="501" t="s">
        <v>4205</v>
      </c>
      <c r="D3672" s="502" t="s">
        <v>20</v>
      </c>
      <c r="E3672" s="256" t="s">
        <v>1989</v>
      </c>
      <c r="F3672" s="503">
        <v>2009</v>
      </c>
      <c r="G3672" s="139"/>
      <c r="H3672" s="378"/>
      <c r="I3672" s="505"/>
      <c r="J3672" s="139"/>
    </row>
    <row r="3673" spans="1:10" ht="13.5" customHeight="1" x14ac:dyDescent="0.2">
      <c r="A3673" s="504">
        <v>3903</v>
      </c>
      <c r="B3673" s="139" t="s">
        <v>3854</v>
      </c>
      <c r="C3673" s="139" t="s">
        <v>3532</v>
      </c>
      <c r="D3673" s="502" t="s">
        <v>20</v>
      </c>
      <c r="E3673" s="256" t="s">
        <v>394</v>
      </c>
      <c r="F3673" s="503">
        <v>1981</v>
      </c>
      <c r="G3673" s="139"/>
      <c r="H3673" s="378"/>
      <c r="I3673" s="505">
        <v>1</v>
      </c>
      <c r="J3673" s="139"/>
    </row>
    <row r="3674" spans="1:10" ht="13.5" customHeight="1" x14ac:dyDescent="0.2">
      <c r="A3674" s="504">
        <v>3904</v>
      </c>
      <c r="B3674" s="139" t="s">
        <v>3855</v>
      </c>
      <c r="C3674" s="139" t="s">
        <v>3532</v>
      </c>
      <c r="D3674" s="502" t="s">
        <v>20</v>
      </c>
      <c r="E3674" s="256" t="s">
        <v>76</v>
      </c>
      <c r="F3674" s="503">
        <v>1976</v>
      </c>
      <c r="G3674" s="139"/>
      <c r="H3674" s="378"/>
      <c r="I3674" s="505">
        <v>1</v>
      </c>
      <c r="J3674" s="139"/>
    </row>
    <row r="3675" spans="1:10" ht="13.5" customHeight="1" x14ac:dyDescent="0.2">
      <c r="A3675" s="504">
        <v>3905</v>
      </c>
      <c r="B3675" s="139" t="s">
        <v>3856</v>
      </c>
      <c r="C3675" s="139" t="s">
        <v>3532</v>
      </c>
      <c r="D3675" s="502" t="s">
        <v>20</v>
      </c>
      <c r="E3675" s="256" t="s">
        <v>1302</v>
      </c>
      <c r="F3675" s="503">
        <v>2011</v>
      </c>
      <c r="G3675" s="139"/>
      <c r="H3675" s="378"/>
      <c r="I3675" s="505">
        <v>1</v>
      </c>
      <c r="J3675" s="139"/>
    </row>
    <row r="3676" spans="1:10" ht="13.5" customHeight="1" x14ac:dyDescent="0.2">
      <c r="A3676" s="504">
        <v>3906</v>
      </c>
      <c r="B3676" s="139" t="s">
        <v>3857</v>
      </c>
      <c r="C3676" s="139" t="s">
        <v>3532</v>
      </c>
      <c r="D3676" s="502" t="s">
        <v>20</v>
      </c>
      <c r="E3676" s="256" t="s">
        <v>1302</v>
      </c>
      <c r="F3676" s="503">
        <v>2008</v>
      </c>
      <c r="G3676" s="139"/>
      <c r="H3676" s="378"/>
      <c r="I3676" s="505">
        <v>1</v>
      </c>
      <c r="J3676" s="139"/>
    </row>
    <row r="3677" spans="1:10" ht="13.5" customHeight="1" x14ac:dyDescent="0.2">
      <c r="A3677" s="504">
        <v>3907</v>
      </c>
      <c r="B3677" s="139" t="s">
        <v>3858</v>
      </c>
      <c r="C3677" s="139" t="s">
        <v>3532</v>
      </c>
      <c r="D3677" s="502" t="s">
        <v>20</v>
      </c>
      <c r="E3677" s="256" t="s">
        <v>394</v>
      </c>
      <c r="F3677" s="503">
        <v>1981</v>
      </c>
      <c r="G3677" s="139"/>
      <c r="H3677" s="378"/>
      <c r="I3677" s="505">
        <v>1</v>
      </c>
      <c r="J3677" s="139"/>
    </row>
    <row r="3678" spans="1:10" ht="13.5" customHeight="1" x14ac:dyDescent="0.2">
      <c r="A3678" s="504">
        <v>3908</v>
      </c>
      <c r="B3678" s="139" t="s">
        <v>3859</v>
      </c>
      <c r="C3678" s="139" t="s">
        <v>3532</v>
      </c>
      <c r="D3678" s="502" t="s">
        <v>20</v>
      </c>
      <c r="E3678" s="256" t="s">
        <v>23</v>
      </c>
      <c r="F3678" s="503">
        <v>1970</v>
      </c>
      <c r="G3678" s="139"/>
      <c r="H3678" s="378"/>
      <c r="I3678" s="505">
        <v>1</v>
      </c>
      <c r="J3678" s="139"/>
    </row>
    <row r="3679" spans="1:10" ht="13.5" customHeight="1" x14ac:dyDescent="0.2">
      <c r="A3679" s="504">
        <v>3909</v>
      </c>
      <c r="B3679" s="139" t="s">
        <v>3860</v>
      </c>
      <c r="C3679" s="139" t="s">
        <v>3532</v>
      </c>
      <c r="D3679" s="502" t="s">
        <v>20</v>
      </c>
      <c r="E3679" s="256" t="s">
        <v>1302</v>
      </c>
      <c r="F3679" s="503">
        <v>2006</v>
      </c>
      <c r="G3679" s="139"/>
      <c r="H3679" s="378"/>
      <c r="I3679" s="505">
        <v>1</v>
      </c>
      <c r="J3679" s="139"/>
    </row>
    <row r="3680" spans="1:10" ht="13.5" customHeight="1" x14ac:dyDescent="0.2">
      <c r="A3680" s="504">
        <v>3910</v>
      </c>
      <c r="B3680" s="139" t="s">
        <v>3861</v>
      </c>
      <c r="C3680" s="139" t="s">
        <v>3532</v>
      </c>
      <c r="D3680" s="502" t="s">
        <v>20</v>
      </c>
      <c r="E3680" s="256" t="s">
        <v>33</v>
      </c>
      <c r="F3680" s="503">
        <v>1971</v>
      </c>
      <c r="G3680" s="139"/>
      <c r="H3680" s="378"/>
      <c r="I3680" s="505">
        <v>1</v>
      </c>
      <c r="J3680" s="139"/>
    </row>
    <row r="3681" spans="1:10" ht="13.5" customHeight="1" x14ac:dyDescent="0.2">
      <c r="A3681" s="504">
        <v>3911</v>
      </c>
      <c r="B3681" s="139" t="s">
        <v>3862</v>
      </c>
      <c r="C3681" s="139" t="s">
        <v>3532</v>
      </c>
      <c r="D3681" s="502" t="s">
        <v>20</v>
      </c>
      <c r="E3681" s="256" t="s">
        <v>76</v>
      </c>
      <c r="F3681" s="503">
        <v>1976</v>
      </c>
      <c r="G3681" s="139"/>
      <c r="H3681" s="378"/>
      <c r="I3681" s="505">
        <v>1</v>
      </c>
      <c r="J3681" s="139"/>
    </row>
    <row r="3682" spans="1:10" ht="13.5" customHeight="1" x14ac:dyDescent="0.2">
      <c r="A3682" s="504">
        <v>3912</v>
      </c>
      <c r="B3682" s="139" t="s">
        <v>3863</v>
      </c>
      <c r="C3682" s="139" t="s">
        <v>3532</v>
      </c>
      <c r="D3682" s="502" t="s">
        <v>20</v>
      </c>
      <c r="E3682" s="256" t="s">
        <v>1302</v>
      </c>
      <c r="F3682" s="503">
        <v>2008</v>
      </c>
      <c r="G3682" s="139"/>
      <c r="H3682" s="378"/>
      <c r="I3682" s="505">
        <v>1</v>
      </c>
      <c r="J3682" s="139"/>
    </row>
    <row r="3683" spans="1:10" ht="13.5" customHeight="1" x14ac:dyDescent="0.2">
      <c r="A3683" s="504">
        <v>3913</v>
      </c>
      <c r="B3683" s="139" t="s">
        <v>3864</v>
      </c>
      <c r="C3683" s="139" t="s">
        <v>3532</v>
      </c>
      <c r="D3683" s="502" t="s">
        <v>20</v>
      </c>
      <c r="E3683" s="256" t="s">
        <v>1302</v>
      </c>
      <c r="F3683" s="503">
        <v>2010</v>
      </c>
      <c r="G3683" s="139"/>
      <c r="H3683" s="378"/>
      <c r="I3683" s="505">
        <v>1</v>
      </c>
      <c r="J3683" s="139"/>
    </row>
    <row r="3684" spans="1:10" ht="13.5" customHeight="1" x14ac:dyDescent="0.2">
      <c r="A3684" s="504">
        <v>3914</v>
      </c>
      <c r="B3684" s="139" t="s">
        <v>3865</v>
      </c>
      <c r="C3684" s="139" t="s">
        <v>3532</v>
      </c>
      <c r="D3684" s="502" t="s">
        <v>20</v>
      </c>
      <c r="E3684" s="256" t="s">
        <v>394</v>
      </c>
      <c r="F3684" s="503">
        <v>1978</v>
      </c>
      <c r="G3684" s="139"/>
      <c r="H3684" s="378"/>
      <c r="I3684" s="505">
        <v>1</v>
      </c>
      <c r="J3684" s="139"/>
    </row>
    <row r="3685" spans="1:10" ht="13.5" customHeight="1" x14ac:dyDescent="0.2">
      <c r="A3685" s="504">
        <v>3915</v>
      </c>
      <c r="B3685" s="139" t="s">
        <v>3866</v>
      </c>
      <c r="C3685" s="139" t="s">
        <v>3532</v>
      </c>
      <c r="D3685" s="502" t="s">
        <v>20</v>
      </c>
      <c r="E3685" s="256" t="s">
        <v>23</v>
      </c>
      <c r="F3685" s="503">
        <v>1975</v>
      </c>
      <c r="G3685" s="139"/>
      <c r="H3685" s="378"/>
      <c r="I3685" s="505">
        <v>1</v>
      </c>
      <c r="J3685" s="139"/>
    </row>
    <row r="3686" spans="1:10" ht="13.5" customHeight="1" x14ac:dyDescent="0.2">
      <c r="A3686" s="504">
        <v>3916</v>
      </c>
      <c r="B3686" s="139" t="s">
        <v>3867</v>
      </c>
      <c r="C3686" s="139" t="s">
        <v>3532</v>
      </c>
      <c r="D3686" s="502" t="s">
        <v>20</v>
      </c>
      <c r="E3686" s="256" t="s">
        <v>1302</v>
      </c>
      <c r="F3686" s="503">
        <v>2006</v>
      </c>
      <c r="G3686" s="139"/>
      <c r="H3686" s="378"/>
      <c r="I3686" s="505">
        <v>1</v>
      </c>
      <c r="J3686" s="139"/>
    </row>
    <row r="3687" spans="1:10" ht="13.5" customHeight="1" x14ac:dyDescent="0.2">
      <c r="A3687" s="504">
        <v>3917</v>
      </c>
      <c r="B3687" s="139" t="s">
        <v>3871</v>
      </c>
      <c r="C3687" s="139" t="s">
        <v>3532</v>
      </c>
      <c r="D3687" s="502" t="s">
        <v>20</v>
      </c>
      <c r="E3687" s="256" t="s">
        <v>394</v>
      </c>
      <c r="F3687" s="503">
        <v>2001</v>
      </c>
      <c r="G3687" s="139"/>
      <c r="H3687" s="378"/>
      <c r="I3687" s="505"/>
      <c r="J3687" s="139"/>
    </row>
    <row r="3688" spans="1:10" ht="13.5" customHeight="1" x14ac:dyDescent="0.2">
      <c r="A3688" s="504">
        <v>3918</v>
      </c>
      <c r="B3688" s="139" t="s">
        <v>3872</v>
      </c>
      <c r="C3688" s="139" t="s">
        <v>3537</v>
      </c>
      <c r="D3688" s="502" t="s">
        <v>20</v>
      </c>
      <c r="E3688" s="256" t="s">
        <v>1989</v>
      </c>
      <c r="F3688" s="503">
        <v>2015</v>
      </c>
      <c r="G3688" s="139"/>
      <c r="H3688" s="378"/>
      <c r="I3688" s="505">
        <v>1</v>
      </c>
      <c r="J3688" s="139"/>
    </row>
    <row r="3689" spans="1:10" ht="13.5" customHeight="1" x14ac:dyDescent="0.2">
      <c r="A3689" s="504">
        <v>3919</v>
      </c>
      <c r="B3689" s="139" t="s">
        <v>4081</v>
      </c>
      <c r="C3689" s="139" t="s">
        <v>3537</v>
      </c>
      <c r="D3689" s="502" t="s">
        <v>20</v>
      </c>
      <c r="E3689" s="256" t="s">
        <v>1989</v>
      </c>
      <c r="F3689" s="503">
        <v>2012</v>
      </c>
      <c r="G3689" s="139"/>
      <c r="H3689" s="378"/>
      <c r="I3689" s="505">
        <v>1</v>
      </c>
      <c r="J3689" s="139"/>
    </row>
    <row r="3690" spans="1:10" ht="13.5" customHeight="1" x14ac:dyDescent="0.2">
      <c r="A3690" s="504">
        <v>3920</v>
      </c>
      <c r="B3690" s="139" t="s">
        <v>3873</v>
      </c>
      <c r="C3690" s="139" t="s">
        <v>3561</v>
      </c>
      <c r="D3690" s="502" t="s">
        <v>20</v>
      </c>
      <c r="E3690" s="256" t="s">
        <v>1302</v>
      </c>
      <c r="F3690" s="503">
        <v>2006</v>
      </c>
      <c r="G3690" s="139"/>
      <c r="H3690" s="378"/>
      <c r="I3690" s="505"/>
      <c r="J3690" s="139"/>
    </row>
    <row r="3691" spans="1:10" ht="13.5" customHeight="1" x14ac:dyDescent="0.2">
      <c r="A3691" s="504">
        <v>3921</v>
      </c>
      <c r="B3691" s="139" t="s">
        <v>3874</v>
      </c>
      <c r="C3691" s="139" t="s">
        <v>3561</v>
      </c>
      <c r="D3691" s="502" t="s">
        <v>20</v>
      </c>
      <c r="E3691" s="256" t="s">
        <v>1989</v>
      </c>
      <c r="F3691" s="503">
        <v>2010</v>
      </c>
      <c r="G3691" s="139"/>
      <c r="H3691" s="378"/>
      <c r="I3691" s="505"/>
      <c r="J3691" s="139"/>
    </row>
    <row r="3692" spans="1:10" ht="13.5" customHeight="1" x14ac:dyDescent="0.2">
      <c r="A3692" s="504">
        <v>3922</v>
      </c>
      <c r="B3692" s="139" t="s">
        <v>3875</v>
      </c>
      <c r="C3692" s="139" t="s">
        <v>880</v>
      </c>
      <c r="D3692" s="502" t="s">
        <v>20</v>
      </c>
      <c r="E3692" s="256" t="s">
        <v>76</v>
      </c>
      <c r="F3692" s="503">
        <v>1990</v>
      </c>
      <c r="G3692" s="139"/>
      <c r="H3692" s="378"/>
      <c r="I3692" s="505">
        <v>1</v>
      </c>
      <c r="J3692" s="139"/>
    </row>
    <row r="3693" spans="1:10" ht="13.5" customHeight="1" x14ac:dyDescent="0.2">
      <c r="A3693" s="504">
        <v>3923</v>
      </c>
      <c r="B3693" s="139" t="s">
        <v>3876</v>
      </c>
      <c r="C3693" s="139" t="s">
        <v>198</v>
      </c>
      <c r="D3693" s="502">
        <v>3</v>
      </c>
      <c r="E3693" s="256" t="s">
        <v>23</v>
      </c>
      <c r="F3693" s="503">
        <v>1970</v>
      </c>
      <c r="G3693" s="139"/>
      <c r="H3693" s="378"/>
      <c r="I3693" s="505">
        <v>1</v>
      </c>
      <c r="J3693" s="139"/>
    </row>
    <row r="3694" spans="1:10" ht="13.5" customHeight="1" x14ac:dyDescent="0.2">
      <c r="A3694" s="504">
        <v>3924</v>
      </c>
      <c r="B3694" s="139" t="s">
        <v>3937</v>
      </c>
      <c r="C3694" s="139" t="s">
        <v>198</v>
      </c>
      <c r="D3694" s="502" t="s">
        <v>20</v>
      </c>
      <c r="E3694" s="256" t="s">
        <v>1638</v>
      </c>
      <c r="F3694" s="503">
        <v>2005</v>
      </c>
      <c r="G3694" s="139"/>
      <c r="H3694" s="378"/>
      <c r="I3694" s="505">
        <v>1</v>
      </c>
      <c r="J3694" s="139"/>
    </row>
    <row r="3695" spans="1:10" ht="13.5" customHeight="1" x14ac:dyDescent="0.2">
      <c r="A3695" s="504">
        <v>3925</v>
      </c>
      <c r="B3695" s="139" t="s">
        <v>3877</v>
      </c>
      <c r="C3695" s="139" t="s">
        <v>1750</v>
      </c>
      <c r="D3695" s="502">
        <v>2</v>
      </c>
      <c r="E3695" s="256" t="s">
        <v>76</v>
      </c>
      <c r="F3695" s="503">
        <v>1980</v>
      </c>
      <c r="G3695" s="139"/>
      <c r="H3695" s="378"/>
      <c r="I3695" s="505">
        <v>1</v>
      </c>
      <c r="J3695" s="139"/>
    </row>
    <row r="3696" spans="1:10" ht="13.5" customHeight="1" x14ac:dyDescent="0.2">
      <c r="A3696" s="504">
        <v>3926</v>
      </c>
      <c r="B3696" s="139" t="s">
        <v>3895</v>
      </c>
      <c r="C3696" s="501" t="s">
        <v>4205</v>
      </c>
      <c r="D3696" s="502" t="s">
        <v>20</v>
      </c>
      <c r="E3696" s="256" t="s">
        <v>1302</v>
      </c>
      <c r="F3696" s="503">
        <v>2007</v>
      </c>
      <c r="G3696" s="139"/>
      <c r="H3696" s="378"/>
      <c r="I3696" s="505"/>
      <c r="J3696" s="139"/>
    </row>
    <row r="3697" spans="1:10" ht="13.5" customHeight="1" x14ac:dyDescent="0.2">
      <c r="A3697" s="504">
        <v>3927</v>
      </c>
      <c r="B3697" s="139" t="s">
        <v>3896</v>
      </c>
      <c r="C3697" s="139" t="s">
        <v>3537</v>
      </c>
      <c r="D3697" s="502" t="s">
        <v>20</v>
      </c>
      <c r="E3697" s="256" t="s">
        <v>1989</v>
      </c>
      <c r="F3697" s="503">
        <v>2007</v>
      </c>
      <c r="G3697" s="139"/>
      <c r="H3697" s="378"/>
      <c r="I3697" s="505">
        <v>1</v>
      </c>
      <c r="J3697" s="139"/>
    </row>
    <row r="3698" spans="1:10" ht="13.5" customHeight="1" x14ac:dyDescent="0.2">
      <c r="A3698" s="504">
        <v>3928</v>
      </c>
      <c r="B3698" s="139" t="s">
        <v>3897</v>
      </c>
      <c r="C3698" s="139" t="s">
        <v>3561</v>
      </c>
      <c r="D3698" s="502">
        <v>5</v>
      </c>
      <c r="E3698" s="256" t="s">
        <v>1302</v>
      </c>
      <c r="F3698" s="503">
        <v>2013</v>
      </c>
      <c r="G3698" s="139"/>
      <c r="H3698" s="378"/>
      <c r="I3698" s="505">
        <v>1</v>
      </c>
      <c r="J3698" s="139"/>
    </row>
    <row r="3699" spans="1:10" ht="13.5" customHeight="1" x14ac:dyDescent="0.2">
      <c r="A3699" s="504">
        <v>3929</v>
      </c>
      <c r="B3699" s="139" t="s">
        <v>3898</v>
      </c>
      <c r="C3699" s="139" t="s">
        <v>3561</v>
      </c>
      <c r="D3699" s="502">
        <v>5</v>
      </c>
      <c r="E3699" s="256" t="s">
        <v>1302</v>
      </c>
      <c r="F3699" s="503">
        <v>2010</v>
      </c>
      <c r="G3699" s="139"/>
      <c r="H3699" s="378"/>
      <c r="I3699" s="505">
        <v>1</v>
      </c>
      <c r="J3699" s="139"/>
    </row>
    <row r="3700" spans="1:10" ht="13.5" customHeight="1" x14ac:dyDescent="0.2">
      <c r="A3700" s="504">
        <v>3930</v>
      </c>
      <c r="B3700" s="139" t="s">
        <v>3899</v>
      </c>
      <c r="C3700" s="501" t="s">
        <v>4205</v>
      </c>
      <c r="D3700" s="502" t="s">
        <v>20</v>
      </c>
      <c r="E3700" s="256" t="s">
        <v>1302</v>
      </c>
      <c r="F3700" s="503">
        <v>2009</v>
      </c>
      <c r="G3700" s="139"/>
      <c r="H3700" s="378"/>
      <c r="I3700" s="505"/>
      <c r="J3700" s="139"/>
    </row>
    <row r="3701" spans="1:10" ht="13.5" customHeight="1" x14ac:dyDescent="0.2">
      <c r="A3701" s="504">
        <v>3931</v>
      </c>
      <c r="B3701" s="139" t="s">
        <v>3900</v>
      </c>
      <c r="C3701" s="501" t="s">
        <v>4205</v>
      </c>
      <c r="D3701" s="502" t="s">
        <v>20</v>
      </c>
      <c r="E3701" s="256" t="s">
        <v>1989</v>
      </c>
      <c r="F3701" s="503">
        <v>2006</v>
      </c>
      <c r="G3701" s="139"/>
      <c r="H3701" s="378"/>
      <c r="I3701" s="505"/>
      <c r="J3701" s="139"/>
    </row>
    <row r="3702" spans="1:10" ht="13.5" customHeight="1" x14ac:dyDescent="0.2">
      <c r="A3702" s="504">
        <v>3932</v>
      </c>
      <c r="B3702" s="139" t="s">
        <v>3901</v>
      </c>
      <c r="C3702" s="501" t="s">
        <v>4205</v>
      </c>
      <c r="D3702" s="502" t="s">
        <v>20</v>
      </c>
      <c r="E3702" s="256" t="s">
        <v>1989</v>
      </c>
      <c r="F3702" s="503">
        <v>2009</v>
      </c>
      <c r="G3702" s="139"/>
      <c r="H3702" s="378"/>
      <c r="I3702" s="505"/>
      <c r="J3702" s="139"/>
    </row>
    <row r="3703" spans="1:10" ht="13.5" customHeight="1" x14ac:dyDescent="0.2">
      <c r="A3703" s="504">
        <v>3933</v>
      </c>
      <c r="B3703" s="139" t="s">
        <v>3902</v>
      </c>
      <c r="C3703" s="501" t="s">
        <v>4205</v>
      </c>
      <c r="D3703" s="502" t="s">
        <v>20</v>
      </c>
      <c r="E3703" s="256" t="s">
        <v>1302</v>
      </c>
      <c r="F3703" s="503">
        <v>2012</v>
      </c>
      <c r="G3703" s="139"/>
      <c r="H3703" s="378"/>
      <c r="I3703" s="505"/>
      <c r="J3703" s="139"/>
    </row>
    <row r="3704" spans="1:10" ht="13.5" customHeight="1" x14ac:dyDescent="0.2">
      <c r="A3704" s="504">
        <v>3934</v>
      </c>
      <c r="B3704" s="139" t="s">
        <v>3903</v>
      </c>
      <c r="C3704" s="501" t="s">
        <v>4205</v>
      </c>
      <c r="D3704" s="502" t="s">
        <v>20</v>
      </c>
      <c r="E3704" s="256" t="s">
        <v>1302</v>
      </c>
      <c r="F3704" s="503">
        <v>2010</v>
      </c>
      <c r="G3704" s="139"/>
      <c r="H3704" s="378"/>
      <c r="I3704" s="505"/>
      <c r="J3704" s="139"/>
    </row>
    <row r="3705" spans="1:10" ht="13.5" customHeight="1" x14ac:dyDescent="0.2">
      <c r="A3705" s="504">
        <v>3935</v>
      </c>
      <c r="B3705" s="139" t="s">
        <v>3904</v>
      </c>
      <c r="C3705" s="501" t="s">
        <v>4205</v>
      </c>
      <c r="D3705" s="502" t="s">
        <v>20</v>
      </c>
      <c r="E3705" s="256" t="s">
        <v>1989</v>
      </c>
      <c r="F3705" s="503">
        <v>2008</v>
      </c>
      <c r="G3705" s="139"/>
      <c r="H3705" s="378"/>
      <c r="I3705" s="505"/>
      <c r="J3705" s="139"/>
    </row>
    <row r="3706" spans="1:10" ht="13.5" customHeight="1" x14ac:dyDescent="0.2">
      <c r="A3706" s="504">
        <v>3936</v>
      </c>
      <c r="B3706" s="139" t="s">
        <v>3905</v>
      </c>
      <c r="C3706" s="139" t="s">
        <v>3561</v>
      </c>
      <c r="D3706" s="502" t="s">
        <v>20</v>
      </c>
      <c r="E3706" s="256" t="s">
        <v>1989</v>
      </c>
      <c r="F3706" s="503">
        <v>2009</v>
      </c>
      <c r="G3706" s="139"/>
      <c r="H3706" s="378"/>
      <c r="I3706" s="505">
        <v>1</v>
      </c>
      <c r="J3706" s="139"/>
    </row>
    <row r="3707" spans="1:10" ht="13.5" customHeight="1" x14ac:dyDescent="0.2">
      <c r="A3707" s="504">
        <v>3937</v>
      </c>
      <c r="B3707" s="139" t="s">
        <v>3906</v>
      </c>
      <c r="C3707" s="139" t="s">
        <v>3561</v>
      </c>
      <c r="D3707" s="502" t="s">
        <v>20</v>
      </c>
      <c r="E3707" s="256" t="s">
        <v>1302</v>
      </c>
      <c r="F3707" s="503">
        <v>2006</v>
      </c>
      <c r="G3707" s="139"/>
      <c r="H3707" s="378"/>
      <c r="I3707" s="505">
        <v>1</v>
      </c>
      <c r="J3707" s="139"/>
    </row>
    <row r="3708" spans="1:10" ht="13.5" customHeight="1" x14ac:dyDescent="0.2">
      <c r="A3708" s="504">
        <v>3938</v>
      </c>
      <c r="B3708" s="139" t="s">
        <v>4248</v>
      </c>
      <c r="C3708" s="139" t="s">
        <v>3221</v>
      </c>
      <c r="D3708" s="502" t="s">
        <v>20</v>
      </c>
      <c r="E3708" s="256" t="s">
        <v>1302</v>
      </c>
      <c r="F3708" s="503">
        <v>2009</v>
      </c>
      <c r="G3708" s="139"/>
      <c r="H3708" s="378"/>
      <c r="I3708" s="505"/>
      <c r="J3708" s="139"/>
    </row>
    <row r="3709" spans="1:10" ht="13.5" customHeight="1" x14ac:dyDescent="0.2">
      <c r="A3709" s="504">
        <v>3939</v>
      </c>
      <c r="B3709" s="139" t="s">
        <v>3910</v>
      </c>
      <c r="C3709" s="501" t="s">
        <v>4205</v>
      </c>
      <c r="D3709" s="502" t="s">
        <v>20</v>
      </c>
      <c r="E3709" s="256" t="s">
        <v>1989</v>
      </c>
      <c r="F3709" s="503">
        <v>2009</v>
      </c>
      <c r="G3709" s="139"/>
      <c r="H3709" s="378"/>
      <c r="I3709" s="505"/>
      <c r="J3709" s="139"/>
    </row>
    <row r="3710" spans="1:10" ht="13.5" customHeight="1" x14ac:dyDescent="0.2">
      <c r="A3710" s="504">
        <v>3940</v>
      </c>
      <c r="B3710" s="139" t="s">
        <v>3911</v>
      </c>
      <c r="C3710" s="501" t="s">
        <v>4205</v>
      </c>
      <c r="D3710" s="502" t="s">
        <v>20</v>
      </c>
      <c r="E3710" s="256" t="s">
        <v>1302</v>
      </c>
      <c r="F3710" s="503">
        <v>2007</v>
      </c>
      <c r="G3710" s="139"/>
      <c r="H3710" s="378"/>
      <c r="I3710" s="505"/>
      <c r="J3710" s="139"/>
    </row>
    <row r="3711" spans="1:10" ht="13.5" customHeight="1" x14ac:dyDescent="0.2">
      <c r="A3711" s="504">
        <v>3941</v>
      </c>
      <c r="B3711" s="139" t="s">
        <v>3912</v>
      </c>
      <c r="C3711" s="139" t="s">
        <v>3537</v>
      </c>
      <c r="D3711" s="502" t="s">
        <v>20</v>
      </c>
      <c r="E3711" s="256" t="s">
        <v>1989</v>
      </c>
      <c r="F3711" s="503">
        <v>2015</v>
      </c>
      <c r="G3711" s="139"/>
      <c r="H3711" s="378"/>
      <c r="I3711" s="505"/>
      <c r="J3711" s="139"/>
    </row>
    <row r="3712" spans="1:10" ht="13.5" customHeight="1" x14ac:dyDescent="0.2">
      <c r="A3712" s="504">
        <v>3942</v>
      </c>
      <c r="B3712" s="139" t="s">
        <v>3913</v>
      </c>
      <c r="C3712" s="139" t="s">
        <v>3537</v>
      </c>
      <c r="D3712" s="502">
        <v>5</v>
      </c>
      <c r="E3712" s="256" t="s">
        <v>1302</v>
      </c>
      <c r="F3712" s="503">
        <v>2013</v>
      </c>
      <c r="G3712" s="139"/>
      <c r="H3712" s="378"/>
      <c r="I3712" s="505">
        <v>1</v>
      </c>
      <c r="J3712" s="139"/>
    </row>
    <row r="3713" spans="1:10" ht="13.5" customHeight="1" x14ac:dyDescent="0.2">
      <c r="A3713" s="504">
        <v>3943</v>
      </c>
      <c r="B3713" s="139" t="s">
        <v>3914</v>
      </c>
      <c r="C3713" s="501" t="s">
        <v>4205</v>
      </c>
      <c r="D3713" s="502" t="s">
        <v>20</v>
      </c>
      <c r="E3713" s="256" t="s">
        <v>1302</v>
      </c>
      <c r="F3713" s="503">
        <v>2013</v>
      </c>
      <c r="G3713" s="139"/>
      <c r="H3713" s="378"/>
      <c r="I3713" s="505"/>
      <c r="J3713" s="139"/>
    </row>
    <row r="3714" spans="1:10" ht="13.5" customHeight="1" x14ac:dyDescent="0.2">
      <c r="A3714" s="504">
        <v>3944</v>
      </c>
      <c r="B3714" s="139" t="s">
        <v>3915</v>
      </c>
      <c r="C3714" s="139" t="s">
        <v>3537</v>
      </c>
      <c r="D3714" s="502" t="s">
        <v>20</v>
      </c>
      <c r="E3714" s="256" t="s">
        <v>1302</v>
      </c>
      <c r="F3714" s="503">
        <v>2010</v>
      </c>
      <c r="G3714" s="139"/>
      <c r="H3714" s="378"/>
      <c r="I3714" s="505">
        <v>1</v>
      </c>
      <c r="J3714" s="139"/>
    </row>
    <row r="3715" spans="1:10" ht="13.5" customHeight="1" x14ac:dyDescent="0.2">
      <c r="A3715" s="504">
        <v>3945</v>
      </c>
      <c r="B3715" s="139" t="s">
        <v>3916</v>
      </c>
      <c r="C3715" s="139" t="s">
        <v>3537</v>
      </c>
      <c r="D3715" s="502" t="s">
        <v>20</v>
      </c>
      <c r="E3715" s="256" t="s">
        <v>1302</v>
      </c>
      <c r="F3715" s="503">
        <v>2007</v>
      </c>
      <c r="G3715" s="139"/>
      <c r="H3715" s="378"/>
      <c r="I3715" s="505">
        <v>1</v>
      </c>
      <c r="J3715" s="139"/>
    </row>
    <row r="3716" spans="1:10" ht="13.5" customHeight="1" x14ac:dyDescent="0.2">
      <c r="A3716" s="504">
        <v>3946</v>
      </c>
      <c r="B3716" s="139" t="s">
        <v>3917</v>
      </c>
      <c r="C3716" s="139" t="s">
        <v>3537</v>
      </c>
      <c r="D3716" s="502" t="s">
        <v>20</v>
      </c>
      <c r="E3716" s="256" t="s">
        <v>1989</v>
      </c>
      <c r="F3716" s="503">
        <v>2007</v>
      </c>
      <c r="G3716" s="139"/>
      <c r="H3716" s="378"/>
      <c r="I3716" s="505"/>
      <c r="J3716" s="139"/>
    </row>
    <row r="3717" spans="1:10" ht="13.5" customHeight="1" x14ac:dyDescent="0.2">
      <c r="A3717" s="504">
        <v>3947</v>
      </c>
      <c r="B3717" s="139" t="s">
        <v>3918</v>
      </c>
      <c r="C3717" s="501" t="s">
        <v>4205</v>
      </c>
      <c r="D3717" s="502" t="s">
        <v>20</v>
      </c>
      <c r="E3717" s="256" t="s">
        <v>1302</v>
      </c>
      <c r="F3717" s="503">
        <v>2008</v>
      </c>
      <c r="G3717" s="139"/>
      <c r="H3717" s="378"/>
      <c r="I3717" s="505"/>
      <c r="J3717" s="139"/>
    </row>
    <row r="3718" spans="1:10" ht="13.5" customHeight="1" x14ac:dyDescent="0.2">
      <c r="A3718" s="504">
        <v>3948</v>
      </c>
      <c r="B3718" s="139" t="s">
        <v>3919</v>
      </c>
      <c r="C3718" s="501" t="s">
        <v>4205</v>
      </c>
      <c r="D3718" s="502" t="s">
        <v>20</v>
      </c>
      <c r="E3718" s="256" t="s">
        <v>1989</v>
      </c>
      <c r="F3718" s="503">
        <v>2010</v>
      </c>
      <c r="G3718" s="139"/>
      <c r="H3718" s="378"/>
      <c r="I3718" s="505"/>
      <c r="J3718" s="139"/>
    </row>
    <row r="3719" spans="1:10" ht="13.5" customHeight="1" x14ac:dyDescent="0.2">
      <c r="A3719" s="504">
        <v>3949</v>
      </c>
      <c r="B3719" s="139" t="s">
        <v>3920</v>
      </c>
      <c r="C3719" s="501" t="s">
        <v>4205</v>
      </c>
      <c r="D3719" s="502" t="s">
        <v>20</v>
      </c>
      <c r="E3719" s="256" t="s">
        <v>1989</v>
      </c>
      <c r="F3719" s="503">
        <v>2009</v>
      </c>
      <c r="G3719" s="139"/>
      <c r="H3719" s="378"/>
      <c r="I3719" s="505"/>
      <c r="J3719" s="139"/>
    </row>
    <row r="3720" spans="1:10" ht="13.5" customHeight="1" x14ac:dyDescent="0.2">
      <c r="A3720" s="504">
        <v>3950</v>
      </c>
      <c r="B3720" s="139" t="s">
        <v>3922</v>
      </c>
      <c r="C3720" s="501" t="s">
        <v>4205</v>
      </c>
      <c r="D3720" s="502" t="s">
        <v>20</v>
      </c>
      <c r="E3720" s="256" t="s">
        <v>1302</v>
      </c>
      <c r="F3720" s="503">
        <v>2011</v>
      </c>
      <c r="G3720" s="139"/>
      <c r="H3720" s="378"/>
      <c r="I3720" s="505"/>
      <c r="J3720" s="139"/>
    </row>
    <row r="3721" spans="1:10" ht="13.5" customHeight="1" x14ac:dyDescent="0.2">
      <c r="A3721" s="504">
        <v>3951</v>
      </c>
      <c r="B3721" s="139" t="s">
        <v>3921</v>
      </c>
      <c r="C3721" s="139" t="s">
        <v>3561</v>
      </c>
      <c r="D3721" s="502">
        <v>5</v>
      </c>
      <c r="E3721" s="256" t="s">
        <v>1302</v>
      </c>
      <c r="F3721" s="503">
        <v>2012</v>
      </c>
      <c r="G3721" s="139"/>
      <c r="H3721" s="378"/>
      <c r="I3721" s="505"/>
      <c r="J3721" s="139"/>
    </row>
    <row r="3722" spans="1:10" ht="13.5" customHeight="1" x14ac:dyDescent="0.2">
      <c r="A3722" s="504">
        <v>3952</v>
      </c>
      <c r="B3722" s="139" t="s">
        <v>3926</v>
      </c>
      <c r="C3722" s="139" t="s">
        <v>198</v>
      </c>
      <c r="D3722" s="502" t="s">
        <v>20</v>
      </c>
      <c r="E3722" s="256" t="s">
        <v>1302</v>
      </c>
      <c r="F3722" s="503">
        <v>2018</v>
      </c>
      <c r="G3722" s="139"/>
      <c r="H3722" s="378"/>
      <c r="I3722" s="505">
        <v>1</v>
      </c>
      <c r="J3722" s="139"/>
    </row>
    <row r="3723" spans="1:10" ht="13.5" customHeight="1" x14ac:dyDescent="0.2">
      <c r="A3723" s="504">
        <v>3953</v>
      </c>
      <c r="B3723" s="139" t="s">
        <v>3923</v>
      </c>
      <c r="C3723" s="139" t="s">
        <v>3532</v>
      </c>
      <c r="D3723" s="502" t="s">
        <v>20</v>
      </c>
      <c r="E3723" s="256" t="s">
        <v>33</v>
      </c>
      <c r="F3723" s="503">
        <v>1968</v>
      </c>
      <c r="G3723" s="139"/>
      <c r="H3723" s="378"/>
      <c r="I3723" s="505">
        <v>1</v>
      </c>
      <c r="J3723" s="139"/>
    </row>
    <row r="3724" spans="1:10" ht="13.5" customHeight="1" x14ac:dyDescent="0.2">
      <c r="A3724" s="504">
        <v>3954</v>
      </c>
      <c r="B3724" s="139" t="s">
        <v>2017</v>
      </c>
      <c r="C3724" s="139" t="s">
        <v>3532</v>
      </c>
      <c r="D3724" s="502" t="s">
        <v>20</v>
      </c>
      <c r="E3724" s="256" t="s">
        <v>76</v>
      </c>
      <c r="F3724" s="503">
        <v>1979</v>
      </c>
      <c r="G3724" s="139"/>
      <c r="H3724" s="378"/>
      <c r="I3724" s="505"/>
      <c r="J3724" s="139"/>
    </row>
    <row r="3725" spans="1:10" ht="13.5" customHeight="1" x14ac:dyDescent="0.2">
      <c r="A3725" s="504">
        <v>3955</v>
      </c>
      <c r="B3725" s="139" t="s">
        <v>3924</v>
      </c>
      <c r="C3725" s="139" t="s">
        <v>3532</v>
      </c>
      <c r="D3725" s="502" t="s">
        <v>20</v>
      </c>
      <c r="E3725" s="256" t="s">
        <v>1989</v>
      </c>
      <c r="F3725" s="503">
        <v>2008</v>
      </c>
      <c r="G3725" s="139"/>
      <c r="H3725" s="378"/>
      <c r="I3725" s="505">
        <v>1</v>
      </c>
      <c r="J3725" s="139"/>
    </row>
    <row r="3726" spans="1:10" ht="13.5" customHeight="1" x14ac:dyDescent="0.2">
      <c r="A3726" s="504">
        <v>3956</v>
      </c>
      <c r="B3726" s="139" t="s">
        <v>3925</v>
      </c>
      <c r="C3726" s="139" t="s">
        <v>284</v>
      </c>
      <c r="D3726" s="502" t="s">
        <v>20</v>
      </c>
      <c r="E3726" s="256" t="s">
        <v>1989</v>
      </c>
      <c r="F3726" s="503">
        <v>2008</v>
      </c>
      <c r="G3726" s="139"/>
      <c r="H3726" s="378"/>
      <c r="I3726" s="505"/>
      <c r="J3726" s="139"/>
    </row>
    <row r="3727" spans="1:10" ht="13.5" customHeight="1" x14ac:dyDescent="0.2">
      <c r="A3727" s="504">
        <v>3957</v>
      </c>
      <c r="B3727" s="139" t="s">
        <v>3927</v>
      </c>
      <c r="C3727" s="139" t="s">
        <v>4084</v>
      </c>
      <c r="D3727" s="502">
        <v>1</v>
      </c>
      <c r="E3727" s="256" t="s">
        <v>1302</v>
      </c>
      <c r="F3727" s="503">
        <v>2006</v>
      </c>
      <c r="G3727" s="139"/>
      <c r="H3727" s="500"/>
      <c r="I3727" s="505">
        <v>1</v>
      </c>
      <c r="J3727" s="139"/>
    </row>
    <row r="3728" spans="1:10" ht="13.5" customHeight="1" x14ac:dyDescent="0.2">
      <c r="A3728" s="504">
        <v>3958</v>
      </c>
      <c r="B3728" s="139" t="s">
        <v>3938</v>
      </c>
      <c r="C3728" s="139" t="s">
        <v>284</v>
      </c>
      <c r="D3728" s="502" t="s">
        <v>20</v>
      </c>
      <c r="E3728" s="256" t="s">
        <v>1302</v>
      </c>
      <c r="F3728" s="503">
        <v>2015</v>
      </c>
      <c r="G3728" s="139"/>
      <c r="H3728" s="378"/>
      <c r="I3728" s="505">
        <v>1</v>
      </c>
      <c r="J3728" s="139"/>
    </row>
    <row r="3729" spans="1:10" ht="13.5" customHeight="1" x14ac:dyDescent="0.2">
      <c r="A3729" s="504">
        <v>3959</v>
      </c>
      <c r="B3729" s="139" t="s">
        <v>3939</v>
      </c>
      <c r="C3729" s="139" t="s">
        <v>284</v>
      </c>
      <c r="D3729" s="502" t="s">
        <v>20</v>
      </c>
      <c r="E3729" s="256" t="s">
        <v>1638</v>
      </c>
      <c r="F3729" s="503">
        <v>2004</v>
      </c>
      <c r="G3729" s="139"/>
      <c r="H3729" s="378"/>
      <c r="I3729" s="505">
        <v>1</v>
      </c>
      <c r="J3729" s="139"/>
    </row>
    <row r="3730" spans="1:10" ht="13.5" customHeight="1" x14ac:dyDescent="0.2">
      <c r="A3730" s="504">
        <v>3960</v>
      </c>
      <c r="B3730" s="139" t="s">
        <v>3940</v>
      </c>
      <c r="C3730" s="139" t="s">
        <v>284</v>
      </c>
      <c r="D3730" s="502" t="s">
        <v>20</v>
      </c>
      <c r="E3730" s="256" t="s">
        <v>1302</v>
      </c>
      <c r="F3730" s="503">
        <v>2017</v>
      </c>
      <c r="G3730" s="139"/>
      <c r="H3730" s="378"/>
      <c r="I3730" s="505">
        <v>1</v>
      </c>
      <c r="J3730" s="139"/>
    </row>
    <row r="3731" spans="1:10" ht="13.5" customHeight="1" x14ac:dyDescent="0.2">
      <c r="A3731" s="504">
        <v>3961</v>
      </c>
      <c r="B3731" s="139" t="s">
        <v>3941</v>
      </c>
      <c r="C3731" s="139" t="s">
        <v>284</v>
      </c>
      <c r="D3731" s="502" t="s">
        <v>20</v>
      </c>
      <c r="E3731" s="256" t="s">
        <v>1302</v>
      </c>
      <c r="F3731" s="503">
        <v>2015</v>
      </c>
      <c r="G3731" s="139"/>
      <c r="H3731" s="378"/>
      <c r="I3731" s="505">
        <v>1</v>
      </c>
      <c r="J3731" s="139"/>
    </row>
    <row r="3732" spans="1:10" ht="13.5" customHeight="1" x14ac:dyDescent="0.2">
      <c r="A3732" s="504">
        <v>3962</v>
      </c>
      <c r="B3732" s="139" t="s">
        <v>3942</v>
      </c>
      <c r="C3732" s="139" t="s">
        <v>284</v>
      </c>
      <c r="D3732" s="502" t="s">
        <v>20</v>
      </c>
      <c r="E3732" s="256" t="s">
        <v>1302</v>
      </c>
      <c r="F3732" s="503">
        <v>2017</v>
      </c>
      <c r="G3732" s="139"/>
      <c r="H3732" s="378"/>
      <c r="I3732" s="505">
        <v>1</v>
      </c>
      <c r="J3732" s="139"/>
    </row>
    <row r="3733" spans="1:10" ht="13.5" customHeight="1" x14ac:dyDescent="0.2">
      <c r="A3733" s="504">
        <v>3963</v>
      </c>
      <c r="B3733" s="139" t="s">
        <v>3943</v>
      </c>
      <c r="C3733" s="139" t="s">
        <v>284</v>
      </c>
      <c r="D3733" s="502" t="s">
        <v>20</v>
      </c>
      <c r="E3733" s="256" t="s">
        <v>1989</v>
      </c>
      <c r="F3733" s="503">
        <v>2018</v>
      </c>
      <c r="G3733" s="139"/>
      <c r="H3733" s="378"/>
      <c r="I3733" s="505">
        <v>1</v>
      </c>
      <c r="J3733" s="139"/>
    </row>
    <row r="3734" spans="1:10" ht="13.5" customHeight="1" x14ac:dyDescent="0.2">
      <c r="A3734" s="504">
        <v>3964</v>
      </c>
      <c r="B3734" s="139" t="s">
        <v>3944</v>
      </c>
      <c r="C3734" s="139" t="s">
        <v>284</v>
      </c>
      <c r="D3734" s="502" t="s">
        <v>20</v>
      </c>
      <c r="E3734" s="256" t="s">
        <v>33</v>
      </c>
      <c r="F3734" s="503">
        <v>1965</v>
      </c>
      <c r="G3734" s="139"/>
      <c r="H3734" s="378"/>
      <c r="I3734" s="505">
        <v>1</v>
      </c>
      <c r="J3734" s="139"/>
    </row>
    <row r="3735" spans="1:10" ht="13.5" customHeight="1" x14ac:dyDescent="0.2">
      <c r="A3735" s="504">
        <v>3965</v>
      </c>
      <c r="B3735" s="139" t="s">
        <v>4065</v>
      </c>
      <c r="C3735" s="139" t="s">
        <v>3221</v>
      </c>
      <c r="D3735" s="502" t="s">
        <v>20</v>
      </c>
      <c r="E3735" s="256" t="s">
        <v>1302</v>
      </c>
      <c r="F3735" s="503">
        <v>2009</v>
      </c>
      <c r="G3735" s="139"/>
      <c r="H3735" s="378"/>
      <c r="I3735" s="505">
        <v>1</v>
      </c>
      <c r="J3735" s="139"/>
    </row>
    <row r="3736" spans="1:10" ht="13.5" customHeight="1" x14ac:dyDescent="0.2">
      <c r="A3736" s="504">
        <v>3966</v>
      </c>
      <c r="B3736" s="139" t="s">
        <v>4066</v>
      </c>
      <c r="C3736" s="139" t="s">
        <v>3221</v>
      </c>
      <c r="D3736" s="502" t="s">
        <v>20</v>
      </c>
      <c r="E3736" s="256" t="s">
        <v>1302</v>
      </c>
      <c r="F3736" s="503">
        <v>2011</v>
      </c>
      <c r="G3736" s="139"/>
      <c r="H3736" s="378"/>
      <c r="I3736" s="505">
        <v>1</v>
      </c>
      <c r="J3736" s="139"/>
    </row>
    <row r="3737" spans="1:10" ht="13.5" customHeight="1" x14ac:dyDescent="0.2">
      <c r="A3737" s="504">
        <v>3967</v>
      </c>
      <c r="B3737" s="139" t="s">
        <v>4067</v>
      </c>
      <c r="C3737" s="139" t="s">
        <v>3638</v>
      </c>
      <c r="D3737" s="502">
        <v>5</v>
      </c>
      <c r="E3737" s="256" t="s">
        <v>23</v>
      </c>
      <c r="F3737" s="503">
        <v>1968</v>
      </c>
      <c r="G3737" s="139"/>
      <c r="H3737" s="378"/>
      <c r="I3737" s="505">
        <v>1</v>
      </c>
      <c r="J3737" s="139"/>
    </row>
    <row r="3738" spans="1:10" ht="13.5" customHeight="1" x14ac:dyDescent="0.2">
      <c r="A3738" s="504">
        <v>3968</v>
      </c>
      <c r="B3738" s="139" t="s">
        <v>4068</v>
      </c>
      <c r="C3738" s="139" t="s">
        <v>3638</v>
      </c>
      <c r="D3738" s="502">
        <v>5</v>
      </c>
      <c r="E3738" s="256" t="s">
        <v>1302</v>
      </c>
      <c r="F3738" s="503">
        <v>2008</v>
      </c>
      <c r="G3738" s="378"/>
      <c r="H3738" s="378"/>
      <c r="I3738" s="505">
        <v>1</v>
      </c>
      <c r="J3738" s="139"/>
    </row>
    <row r="3739" spans="1:10" ht="13.5" customHeight="1" x14ac:dyDescent="0.2">
      <c r="A3739" s="504">
        <v>3969</v>
      </c>
      <c r="B3739" s="139" t="s">
        <v>4069</v>
      </c>
      <c r="C3739" s="139" t="s">
        <v>2235</v>
      </c>
      <c r="D3739" s="502" t="s">
        <v>20</v>
      </c>
      <c r="E3739" s="256" t="s">
        <v>394</v>
      </c>
      <c r="F3739" s="503">
        <v>1995</v>
      </c>
      <c r="G3739" s="139"/>
      <c r="H3739" s="378"/>
      <c r="I3739" s="505"/>
      <c r="J3739" s="139"/>
    </row>
    <row r="3740" spans="1:10" ht="13.5" customHeight="1" x14ac:dyDescent="0.2">
      <c r="A3740" s="504">
        <v>3970</v>
      </c>
      <c r="B3740" s="139" t="s">
        <v>4070</v>
      </c>
      <c r="C3740" s="139" t="s">
        <v>2235</v>
      </c>
      <c r="D3740" s="502" t="s">
        <v>20</v>
      </c>
      <c r="E3740" s="256" t="s">
        <v>394</v>
      </c>
      <c r="F3740" s="503">
        <v>1992</v>
      </c>
      <c r="G3740" s="139"/>
      <c r="H3740" s="378"/>
      <c r="I3740" s="505"/>
      <c r="J3740" s="139"/>
    </row>
    <row r="3741" spans="1:10" ht="13.5" customHeight="1" x14ac:dyDescent="0.2">
      <c r="A3741" s="504">
        <v>3971</v>
      </c>
      <c r="B3741" s="139" t="s">
        <v>4097</v>
      </c>
      <c r="C3741" s="139" t="s">
        <v>3638</v>
      </c>
      <c r="D3741" s="502">
        <v>5</v>
      </c>
      <c r="E3741" s="256" t="s">
        <v>23</v>
      </c>
      <c r="F3741" s="503">
        <v>1969</v>
      </c>
      <c r="G3741" s="139"/>
      <c r="H3741" s="378"/>
      <c r="I3741" s="505">
        <v>1</v>
      </c>
      <c r="J3741" s="139"/>
    </row>
    <row r="3742" spans="1:10" ht="13.5" customHeight="1" x14ac:dyDescent="0.2">
      <c r="A3742" s="504">
        <v>3972</v>
      </c>
      <c r="B3742" s="139" t="s">
        <v>4098</v>
      </c>
      <c r="C3742" s="139" t="s">
        <v>3638</v>
      </c>
      <c r="D3742" s="502">
        <v>5</v>
      </c>
      <c r="E3742" s="256" t="s">
        <v>76</v>
      </c>
      <c r="F3742" s="503">
        <v>1976</v>
      </c>
      <c r="G3742" s="139"/>
      <c r="H3742" s="378"/>
      <c r="I3742" s="505">
        <v>1</v>
      </c>
      <c r="J3742" s="139"/>
    </row>
    <row r="3743" spans="1:10" ht="13.5" customHeight="1" x14ac:dyDescent="0.2">
      <c r="A3743" s="504">
        <v>3973</v>
      </c>
      <c r="B3743" s="139" t="s">
        <v>4249</v>
      </c>
      <c r="C3743" s="139" t="s">
        <v>3638</v>
      </c>
      <c r="D3743" s="502">
        <v>5</v>
      </c>
      <c r="E3743" s="256" t="s">
        <v>1989</v>
      </c>
      <c r="F3743" s="503">
        <v>2013</v>
      </c>
      <c r="G3743" s="378"/>
      <c r="H3743" s="378"/>
      <c r="I3743" s="505">
        <v>1</v>
      </c>
      <c r="J3743" s="139"/>
    </row>
    <row r="3744" spans="1:10" ht="13.5" customHeight="1" x14ac:dyDescent="0.2">
      <c r="A3744" s="504">
        <v>3974</v>
      </c>
      <c r="B3744" s="139" t="s">
        <v>4099</v>
      </c>
      <c r="C3744" s="139" t="s">
        <v>166</v>
      </c>
      <c r="D3744" s="502">
        <v>4</v>
      </c>
      <c r="E3744" s="256" t="s">
        <v>76</v>
      </c>
      <c r="F3744" s="503">
        <v>1991</v>
      </c>
      <c r="G3744" s="378"/>
      <c r="H3744" s="378"/>
      <c r="I3744" s="505">
        <v>1</v>
      </c>
      <c r="J3744" s="139"/>
    </row>
    <row r="3745" spans="1:10" ht="13.5" customHeight="1" x14ac:dyDescent="0.2">
      <c r="A3745" s="504">
        <v>3975</v>
      </c>
      <c r="B3745" s="139" t="s">
        <v>4100</v>
      </c>
      <c r="C3745" s="139" t="s">
        <v>166</v>
      </c>
      <c r="D3745" s="502">
        <v>2</v>
      </c>
      <c r="E3745" s="256" t="s">
        <v>394</v>
      </c>
      <c r="F3745" s="503">
        <v>1992</v>
      </c>
      <c r="G3745" s="378"/>
      <c r="H3745" s="378"/>
      <c r="I3745" s="505">
        <v>1</v>
      </c>
      <c r="J3745" s="139"/>
    </row>
    <row r="3746" spans="1:10" ht="13.5" customHeight="1" x14ac:dyDescent="0.2">
      <c r="A3746" s="504">
        <v>3976</v>
      </c>
      <c r="B3746" s="139" t="s">
        <v>4101</v>
      </c>
      <c r="C3746" s="139" t="s">
        <v>166</v>
      </c>
      <c r="D3746" s="502">
        <v>1</v>
      </c>
      <c r="E3746" s="256" t="s">
        <v>1989</v>
      </c>
      <c r="F3746" s="503">
        <v>2006</v>
      </c>
      <c r="G3746" s="139" t="s">
        <v>198</v>
      </c>
      <c r="H3746" s="498">
        <v>44408</v>
      </c>
      <c r="I3746" s="505">
        <v>1</v>
      </c>
      <c r="J3746" s="139"/>
    </row>
    <row r="3747" spans="1:10" ht="13.5" customHeight="1" x14ac:dyDescent="0.2">
      <c r="A3747" s="504">
        <v>3977</v>
      </c>
      <c r="B3747" s="139" t="s">
        <v>4102</v>
      </c>
      <c r="C3747" s="139" t="s">
        <v>413</v>
      </c>
      <c r="D3747" s="502">
        <v>4</v>
      </c>
      <c r="E3747" s="256" t="s">
        <v>1638</v>
      </c>
      <c r="F3747" s="503">
        <v>2005</v>
      </c>
      <c r="G3747" s="378"/>
      <c r="H3747" s="378"/>
      <c r="I3747" s="505">
        <v>1</v>
      </c>
      <c r="J3747" s="139"/>
    </row>
    <row r="3748" spans="1:10" ht="13.5" customHeight="1" x14ac:dyDescent="0.2">
      <c r="A3748" s="504">
        <v>3978</v>
      </c>
      <c r="B3748" s="139" t="s">
        <v>4103</v>
      </c>
      <c r="C3748" s="139" t="s">
        <v>3485</v>
      </c>
      <c r="D3748" s="502">
        <v>5</v>
      </c>
      <c r="E3748" s="256" t="s">
        <v>394</v>
      </c>
      <c r="F3748" s="503">
        <v>1994</v>
      </c>
      <c r="G3748" s="378"/>
      <c r="H3748" s="378"/>
      <c r="I3748" s="505">
        <v>1</v>
      </c>
      <c r="J3748" s="139"/>
    </row>
    <row r="3749" spans="1:10" ht="13.5" customHeight="1" x14ac:dyDescent="0.2">
      <c r="A3749" s="504">
        <v>3979</v>
      </c>
      <c r="B3749" s="139" t="s">
        <v>4105</v>
      </c>
      <c r="C3749" s="139" t="s">
        <v>3065</v>
      </c>
      <c r="D3749" s="502" t="s">
        <v>20</v>
      </c>
      <c r="E3749" s="256" t="s">
        <v>1302</v>
      </c>
      <c r="F3749" s="503">
        <v>2010</v>
      </c>
      <c r="G3749" s="378"/>
      <c r="H3749" s="378"/>
      <c r="I3749" s="505"/>
      <c r="J3749" s="139"/>
    </row>
    <row r="3750" spans="1:10" ht="13.5" customHeight="1" x14ac:dyDescent="0.2">
      <c r="A3750" s="504">
        <v>3980</v>
      </c>
      <c r="B3750" s="139" t="s">
        <v>4250</v>
      </c>
      <c r="C3750" s="139" t="s">
        <v>3065</v>
      </c>
      <c r="D3750" s="502" t="s">
        <v>20</v>
      </c>
      <c r="E3750" s="256" t="s">
        <v>1302</v>
      </c>
      <c r="F3750" s="503">
        <v>2011</v>
      </c>
      <c r="G3750" s="378"/>
      <c r="H3750" s="378"/>
      <c r="I3750" s="505"/>
      <c r="J3750" s="139"/>
    </row>
    <row r="3751" spans="1:10" ht="13.5" customHeight="1" x14ac:dyDescent="0.2">
      <c r="A3751" s="504">
        <v>3981</v>
      </c>
      <c r="B3751" s="139" t="s">
        <v>4106</v>
      </c>
      <c r="C3751" s="139" t="s">
        <v>4085</v>
      </c>
      <c r="D3751" s="502">
        <v>5</v>
      </c>
      <c r="E3751" s="256" t="s">
        <v>1302</v>
      </c>
      <c r="F3751" s="503">
        <v>2006</v>
      </c>
      <c r="G3751" s="378"/>
      <c r="H3751" s="378"/>
      <c r="I3751" s="505">
        <v>1</v>
      </c>
      <c r="J3751" s="139"/>
    </row>
    <row r="3752" spans="1:10" ht="13.5" customHeight="1" x14ac:dyDescent="0.2">
      <c r="A3752" s="504">
        <v>3982</v>
      </c>
      <c r="B3752" s="139" t="s">
        <v>4107</v>
      </c>
      <c r="C3752" s="139" t="s">
        <v>3537</v>
      </c>
      <c r="D3752" s="502">
        <v>4</v>
      </c>
      <c r="E3752" s="256" t="s">
        <v>1302</v>
      </c>
      <c r="F3752" s="503">
        <v>2006</v>
      </c>
      <c r="G3752" s="378"/>
      <c r="H3752" s="378"/>
      <c r="I3752" s="505">
        <v>1</v>
      </c>
      <c r="J3752" s="139"/>
    </row>
    <row r="3753" spans="1:10" ht="13.5" customHeight="1" x14ac:dyDescent="0.2">
      <c r="A3753" s="504">
        <v>3983</v>
      </c>
      <c r="B3753" s="139" t="s">
        <v>4108</v>
      </c>
      <c r="C3753" s="139" t="s">
        <v>3537</v>
      </c>
      <c r="D3753" s="502">
        <v>4</v>
      </c>
      <c r="E3753" s="256" t="s">
        <v>394</v>
      </c>
      <c r="F3753" s="503">
        <v>1978</v>
      </c>
      <c r="G3753" s="378"/>
      <c r="H3753" s="378"/>
      <c r="I3753" s="505">
        <v>1</v>
      </c>
      <c r="J3753" s="139"/>
    </row>
    <row r="3754" spans="1:10" ht="13.5" customHeight="1" x14ac:dyDescent="0.2">
      <c r="A3754" s="504">
        <v>3984</v>
      </c>
      <c r="B3754" s="139" t="s">
        <v>4109</v>
      </c>
      <c r="C3754" s="139" t="s">
        <v>3561</v>
      </c>
      <c r="D3754" s="502" t="s">
        <v>20</v>
      </c>
      <c r="E3754" s="256" t="s">
        <v>1302</v>
      </c>
      <c r="F3754" s="503">
        <v>2009</v>
      </c>
      <c r="G3754" s="378"/>
      <c r="H3754" s="378"/>
      <c r="I3754" s="505">
        <v>1</v>
      </c>
      <c r="J3754" s="139"/>
    </row>
    <row r="3755" spans="1:10" ht="13.5" customHeight="1" x14ac:dyDescent="0.2">
      <c r="A3755" s="504">
        <v>3985</v>
      </c>
      <c r="B3755" s="139" t="s">
        <v>4110</v>
      </c>
      <c r="C3755" s="139" t="s">
        <v>3561</v>
      </c>
      <c r="D3755" s="502" t="s">
        <v>20</v>
      </c>
      <c r="E3755" s="256" t="s">
        <v>1302</v>
      </c>
      <c r="F3755" s="503">
        <v>2012</v>
      </c>
      <c r="G3755" s="378"/>
      <c r="H3755" s="378"/>
      <c r="I3755" s="505">
        <v>1</v>
      </c>
      <c r="J3755" s="139"/>
    </row>
    <row r="3756" spans="1:10" ht="13.5" customHeight="1" x14ac:dyDescent="0.2">
      <c r="A3756" s="504">
        <v>3986</v>
      </c>
      <c r="B3756" s="139" t="s">
        <v>4111</v>
      </c>
      <c r="C3756" s="139" t="s">
        <v>3561</v>
      </c>
      <c r="D3756" s="502">
        <v>4</v>
      </c>
      <c r="E3756" s="256" t="s">
        <v>33</v>
      </c>
      <c r="F3756" s="503">
        <v>1964</v>
      </c>
      <c r="G3756" s="378"/>
      <c r="H3756" s="378"/>
      <c r="I3756" s="505">
        <v>1</v>
      </c>
      <c r="J3756" s="139"/>
    </row>
    <row r="3757" spans="1:10" ht="13.5" customHeight="1" x14ac:dyDescent="0.2">
      <c r="A3757" s="504">
        <v>3987</v>
      </c>
      <c r="B3757" s="139" t="s">
        <v>4112</v>
      </c>
      <c r="C3757" s="139" t="s">
        <v>3561</v>
      </c>
      <c r="D3757" s="502">
        <v>5</v>
      </c>
      <c r="E3757" s="256" t="s">
        <v>4234</v>
      </c>
      <c r="F3757" s="503">
        <v>1958</v>
      </c>
      <c r="G3757" s="378"/>
      <c r="H3757" s="378"/>
      <c r="I3757" s="505">
        <v>1</v>
      </c>
      <c r="J3757" s="139"/>
    </row>
    <row r="3758" spans="1:10" ht="13.5" customHeight="1" x14ac:dyDescent="0.2">
      <c r="A3758" s="504">
        <v>3988</v>
      </c>
      <c r="B3758" s="139" t="s">
        <v>4113</v>
      </c>
      <c r="C3758" s="139" t="s">
        <v>3537</v>
      </c>
      <c r="D3758" s="502">
        <v>4</v>
      </c>
      <c r="E3758" s="256" t="s">
        <v>76</v>
      </c>
      <c r="F3758" s="503">
        <v>1990</v>
      </c>
      <c r="G3758" s="378"/>
      <c r="H3758" s="378"/>
      <c r="I3758" s="505">
        <v>1</v>
      </c>
      <c r="J3758" s="139"/>
    </row>
    <row r="3759" spans="1:10" ht="13.5" customHeight="1" x14ac:dyDescent="0.2">
      <c r="A3759" s="504">
        <v>3989</v>
      </c>
      <c r="B3759" s="139" t="s">
        <v>4118</v>
      </c>
      <c r="C3759" s="139" t="s">
        <v>3048</v>
      </c>
      <c r="D3759" s="502">
        <v>5</v>
      </c>
      <c r="E3759" s="256" t="s">
        <v>1302</v>
      </c>
      <c r="F3759" s="503">
        <v>2007</v>
      </c>
      <c r="G3759" s="378"/>
      <c r="H3759" s="378"/>
      <c r="I3759" s="505">
        <v>1</v>
      </c>
      <c r="J3759" s="139"/>
    </row>
    <row r="3760" spans="1:10" ht="13.5" customHeight="1" x14ac:dyDescent="0.2">
      <c r="A3760" s="504">
        <v>3990</v>
      </c>
      <c r="B3760" s="139" t="s">
        <v>4119</v>
      </c>
      <c r="C3760" s="139" t="s">
        <v>183</v>
      </c>
      <c r="D3760" s="502">
        <v>5</v>
      </c>
      <c r="E3760" s="256" t="s">
        <v>394</v>
      </c>
      <c r="F3760" s="503">
        <v>1984</v>
      </c>
      <c r="G3760" s="378"/>
      <c r="H3760" s="378"/>
      <c r="I3760" s="505">
        <v>1</v>
      </c>
      <c r="J3760" s="139"/>
    </row>
    <row r="3761" spans="1:10" ht="13.5" customHeight="1" x14ac:dyDescent="0.2">
      <c r="A3761" s="504">
        <v>3991</v>
      </c>
      <c r="B3761" s="139" t="s">
        <v>4120</v>
      </c>
      <c r="C3761" s="139" t="s">
        <v>3537</v>
      </c>
      <c r="D3761" s="502" t="s">
        <v>20</v>
      </c>
      <c r="E3761" s="256" t="s">
        <v>4234</v>
      </c>
      <c r="F3761" s="503">
        <v>1957</v>
      </c>
      <c r="G3761" s="378"/>
      <c r="H3761" s="378"/>
      <c r="I3761" s="505">
        <v>1</v>
      </c>
      <c r="J3761" s="139"/>
    </row>
    <row r="3762" spans="1:10" ht="13.5" customHeight="1" x14ac:dyDescent="0.2">
      <c r="A3762" s="504">
        <v>3992</v>
      </c>
      <c r="B3762" s="139" t="s">
        <v>4121</v>
      </c>
      <c r="C3762" s="139" t="s">
        <v>3537</v>
      </c>
      <c r="D3762" s="502" t="s">
        <v>20</v>
      </c>
      <c r="E3762" s="256" t="s">
        <v>21</v>
      </c>
      <c r="F3762" s="503">
        <v>1957</v>
      </c>
      <c r="G3762" s="378"/>
      <c r="H3762" s="378"/>
      <c r="I3762" s="505">
        <v>1</v>
      </c>
      <c r="J3762" s="139"/>
    </row>
    <row r="3763" spans="1:10" ht="13.5" customHeight="1" x14ac:dyDescent="0.2">
      <c r="A3763" s="504">
        <v>3993</v>
      </c>
      <c r="B3763" s="139" t="s">
        <v>4122</v>
      </c>
      <c r="C3763" s="139" t="s">
        <v>3537</v>
      </c>
      <c r="D3763" s="502" t="s">
        <v>20</v>
      </c>
      <c r="E3763" s="256" t="s">
        <v>76</v>
      </c>
      <c r="F3763" s="503">
        <v>1994</v>
      </c>
      <c r="G3763" s="378"/>
      <c r="H3763" s="378"/>
      <c r="I3763" s="505"/>
      <c r="J3763" s="139"/>
    </row>
    <row r="3764" spans="1:10" ht="13.5" customHeight="1" x14ac:dyDescent="0.2">
      <c r="A3764" s="504">
        <v>3994</v>
      </c>
      <c r="B3764" s="139" t="s">
        <v>4123</v>
      </c>
      <c r="C3764" s="139" t="s">
        <v>3537</v>
      </c>
      <c r="D3764" s="502">
        <v>5</v>
      </c>
      <c r="E3764" s="256" t="s">
        <v>1302</v>
      </c>
      <c r="F3764" s="503">
        <v>2010</v>
      </c>
      <c r="G3764" s="378"/>
      <c r="H3764" s="378"/>
      <c r="I3764" s="505"/>
      <c r="J3764" s="139"/>
    </row>
    <row r="3765" spans="1:10" ht="13.5" customHeight="1" x14ac:dyDescent="0.2">
      <c r="A3765" s="504">
        <v>3995</v>
      </c>
      <c r="B3765" s="139" t="s">
        <v>4124</v>
      </c>
      <c r="C3765" s="139" t="s">
        <v>3537</v>
      </c>
      <c r="D3765" s="502">
        <v>5</v>
      </c>
      <c r="E3765" s="256" t="s">
        <v>1989</v>
      </c>
      <c r="F3765" s="503">
        <v>2010</v>
      </c>
      <c r="G3765" s="378"/>
      <c r="H3765" s="378"/>
      <c r="I3765" s="505"/>
      <c r="J3765" s="139"/>
    </row>
    <row r="3766" spans="1:10" ht="13.5" customHeight="1" x14ac:dyDescent="0.2">
      <c r="A3766" s="504">
        <v>3996</v>
      </c>
      <c r="B3766" s="139" t="s">
        <v>4125</v>
      </c>
      <c r="C3766" s="139" t="s">
        <v>3537</v>
      </c>
      <c r="D3766" s="502">
        <v>5</v>
      </c>
      <c r="E3766" s="256" t="s">
        <v>1989</v>
      </c>
      <c r="F3766" s="503">
        <v>2010</v>
      </c>
      <c r="G3766" s="378"/>
      <c r="H3766" s="378"/>
      <c r="I3766" s="505"/>
      <c r="J3766" s="139"/>
    </row>
    <row r="3767" spans="1:10" ht="13.5" customHeight="1" x14ac:dyDescent="0.2">
      <c r="A3767" s="504">
        <v>3997</v>
      </c>
      <c r="B3767" s="139" t="s">
        <v>4126</v>
      </c>
      <c r="C3767" s="139" t="s">
        <v>3537</v>
      </c>
      <c r="D3767" s="502">
        <v>5</v>
      </c>
      <c r="E3767" s="256" t="s">
        <v>1302</v>
      </c>
      <c r="F3767" s="503">
        <v>2011</v>
      </c>
      <c r="G3767" s="378"/>
      <c r="H3767" s="378"/>
      <c r="I3767" s="505">
        <v>1</v>
      </c>
      <c r="J3767" s="139"/>
    </row>
    <row r="3768" spans="1:10" ht="13.5" customHeight="1" x14ac:dyDescent="0.2">
      <c r="A3768" s="504">
        <v>3998</v>
      </c>
      <c r="B3768" s="139" t="s">
        <v>4127</v>
      </c>
      <c r="C3768" s="139" t="s">
        <v>3532</v>
      </c>
      <c r="D3768" s="502" t="s">
        <v>20</v>
      </c>
      <c r="E3768" s="256" t="s">
        <v>1893</v>
      </c>
      <c r="F3768" s="503">
        <v>2002</v>
      </c>
      <c r="G3768" s="378"/>
      <c r="H3768" s="378"/>
      <c r="I3768" s="505"/>
      <c r="J3768" s="139"/>
    </row>
    <row r="3769" spans="1:10" ht="13.5" customHeight="1" x14ac:dyDescent="0.2">
      <c r="A3769" s="504">
        <v>3999</v>
      </c>
      <c r="B3769" s="139" t="s">
        <v>4128</v>
      </c>
      <c r="C3769" s="139" t="s">
        <v>3532</v>
      </c>
      <c r="D3769" s="502" t="s">
        <v>20</v>
      </c>
      <c r="E3769" s="256" t="s">
        <v>76</v>
      </c>
      <c r="F3769" s="503">
        <v>2001</v>
      </c>
      <c r="G3769" s="378"/>
      <c r="H3769" s="378"/>
      <c r="I3769" s="505">
        <v>1</v>
      </c>
      <c r="J3769" s="139"/>
    </row>
    <row r="3770" spans="1:10" ht="13.5" customHeight="1" x14ac:dyDescent="0.2">
      <c r="A3770" s="504">
        <v>4000</v>
      </c>
      <c r="B3770" s="139" t="s">
        <v>4131</v>
      </c>
      <c r="C3770" s="139" t="s">
        <v>198</v>
      </c>
      <c r="D3770" s="502">
        <v>5</v>
      </c>
      <c r="E3770" s="256" t="s">
        <v>23</v>
      </c>
      <c r="F3770" s="503">
        <v>1971</v>
      </c>
      <c r="G3770" s="378"/>
      <c r="H3770" s="378"/>
      <c r="I3770" s="505">
        <v>1</v>
      </c>
      <c r="J3770" s="139"/>
    </row>
    <row r="3771" spans="1:10" ht="13.5" customHeight="1" x14ac:dyDescent="0.2">
      <c r="A3771" s="504">
        <v>4001</v>
      </c>
      <c r="B3771" s="139" t="s">
        <v>4132</v>
      </c>
      <c r="C3771" s="139" t="s">
        <v>3537</v>
      </c>
      <c r="D3771" s="502">
        <v>5</v>
      </c>
      <c r="E3771" s="256" t="s">
        <v>1302</v>
      </c>
      <c r="F3771" s="503">
        <v>2011</v>
      </c>
      <c r="G3771" s="378"/>
      <c r="H3771" s="378"/>
      <c r="I3771" s="505">
        <v>1</v>
      </c>
      <c r="J3771" s="139"/>
    </row>
    <row r="3772" spans="1:10" ht="13.5" customHeight="1" x14ac:dyDescent="0.2">
      <c r="A3772" s="504">
        <v>4002</v>
      </c>
      <c r="B3772" s="139" t="s">
        <v>4133</v>
      </c>
      <c r="C3772" s="139" t="s">
        <v>3537</v>
      </c>
      <c r="D3772" s="502">
        <v>5</v>
      </c>
      <c r="E3772" s="256" t="s">
        <v>1302</v>
      </c>
      <c r="F3772" s="503">
        <v>2011</v>
      </c>
      <c r="G3772" s="378"/>
      <c r="H3772" s="378"/>
      <c r="I3772" s="505">
        <v>1</v>
      </c>
      <c r="J3772" s="139"/>
    </row>
    <row r="3773" spans="1:10" ht="13.5" customHeight="1" x14ac:dyDescent="0.2">
      <c r="A3773" s="504">
        <v>4003</v>
      </c>
      <c r="B3773" s="139" t="s">
        <v>4134</v>
      </c>
      <c r="C3773" s="139" t="s">
        <v>3537</v>
      </c>
      <c r="D3773" s="502">
        <v>5</v>
      </c>
      <c r="E3773" s="256" t="s">
        <v>1302</v>
      </c>
      <c r="F3773" s="503">
        <v>2009</v>
      </c>
      <c r="G3773" s="378"/>
      <c r="H3773" s="378"/>
      <c r="I3773" s="505">
        <v>1</v>
      </c>
      <c r="J3773" s="139"/>
    </row>
    <row r="3774" spans="1:10" ht="13.5" customHeight="1" x14ac:dyDescent="0.2">
      <c r="A3774" s="504">
        <v>4004</v>
      </c>
      <c r="B3774" s="139" t="s">
        <v>4135</v>
      </c>
      <c r="C3774" s="139" t="s">
        <v>3537</v>
      </c>
      <c r="D3774" s="502">
        <v>5</v>
      </c>
      <c r="E3774" s="256" t="s">
        <v>1302</v>
      </c>
      <c r="F3774" s="503">
        <v>2010</v>
      </c>
      <c r="G3774" s="378"/>
      <c r="H3774" s="378"/>
      <c r="I3774" s="505"/>
      <c r="J3774" s="139"/>
    </row>
    <row r="3775" spans="1:10" ht="13.5" customHeight="1" x14ac:dyDescent="0.2">
      <c r="A3775" s="504">
        <v>4005</v>
      </c>
      <c r="B3775" s="139" t="s">
        <v>4136</v>
      </c>
      <c r="C3775" s="139" t="s">
        <v>413</v>
      </c>
      <c r="D3775" s="502">
        <v>4</v>
      </c>
      <c r="E3775" s="256" t="s">
        <v>1638</v>
      </c>
      <c r="F3775" s="503">
        <v>2005</v>
      </c>
      <c r="G3775" s="378"/>
      <c r="H3775" s="378"/>
      <c r="I3775" s="505">
        <v>1</v>
      </c>
      <c r="J3775" s="139"/>
    </row>
    <row r="3776" spans="1:10" ht="13.5" customHeight="1" x14ac:dyDescent="0.2">
      <c r="A3776" s="504">
        <v>4006</v>
      </c>
      <c r="B3776" s="139" t="s">
        <v>4137</v>
      </c>
      <c r="C3776" s="139" t="s">
        <v>357</v>
      </c>
      <c r="D3776" s="502">
        <v>5</v>
      </c>
      <c r="E3776" s="256" t="s">
        <v>1989</v>
      </c>
      <c r="F3776" s="503">
        <v>2006</v>
      </c>
      <c r="G3776" s="378"/>
      <c r="H3776" s="378"/>
      <c r="I3776" s="505">
        <v>1</v>
      </c>
      <c r="J3776" s="139"/>
    </row>
    <row r="3777" spans="1:10" ht="13.5" customHeight="1" x14ac:dyDescent="0.2">
      <c r="A3777" s="504">
        <v>4007</v>
      </c>
      <c r="B3777" s="139" t="s">
        <v>4138</v>
      </c>
      <c r="C3777" s="139" t="s">
        <v>1750</v>
      </c>
      <c r="D3777" s="502" t="s">
        <v>20</v>
      </c>
      <c r="E3777" s="256" t="s">
        <v>1989</v>
      </c>
      <c r="F3777" s="503">
        <v>2019</v>
      </c>
      <c r="G3777" s="378"/>
      <c r="H3777" s="378"/>
      <c r="I3777" s="505">
        <v>1</v>
      </c>
      <c r="J3777" s="139"/>
    </row>
    <row r="3778" spans="1:10" ht="13.5" customHeight="1" x14ac:dyDescent="0.2">
      <c r="A3778" s="504">
        <v>4008</v>
      </c>
      <c r="B3778" s="139" t="s">
        <v>4139</v>
      </c>
      <c r="C3778" s="139" t="s">
        <v>3443</v>
      </c>
      <c r="D3778" s="502">
        <v>5</v>
      </c>
      <c r="E3778" s="256" t="s">
        <v>1302</v>
      </c>
      <c r="F3778" s="503">
        <v>2008</v>
      </c>
      <c r="G3778" s="378"/>
      <c r="H3778" s="378"/>
      <c r="I3778" s="505">
        <v>1</v>
      </c>
      <c r="J3778" s="139"/>
    </row>
    <row r="3779" spans="1:10" ht="13.5" customHeight="1" x14ac:dyDescent="0.2">
      <c r="A3779" s="504">
        <v>4009</v>
      </c>
      <c r="B3779" s="139" t="s">
        <v>4140</v>
      </c>
      <c r="C3779" s="139" t="s">
        <v>284</v>
      </c>
      <c r="D3779" s="502" t="s">
        <v>20</v>
      </c>
      <c r="E3779" s="256" t="s">
        <v>1989</v>
      </c>
      <c r="F3779" s="503">
        <v>2011</v>
      </c>
      <c r="G3779" s="378"/>
      <c r="H3779" s="378"/>
      <c r="I3779" s="505">
        <v>1</v>
      </c>
      <c r="J3779" s="139"/>
    </row>
    <row r="3780" spans="1:10" ht="13.5" customHeight="1" x14ac:dyDescent="0.2">
      <c r="A3780" s="504">
        <v>4010</v>
      </c>
      <c r="B3780" s="139" t="s">
        <v>4141</v>
      </c>
      <c r="C3780" s="139" t="s">
        <v>284</v>
      </c>
      <c r="D3780" s="502" t="s">
        <v>20</v>
      </c>
      <c r="E3780" s="256" t="s">
        <v>1302</v>
      </c>
      <c r="F3780" s="503">
        <v>2011</v>
      </c>
      <c r="G3780" s="378"/>
      <c r="H3780" s="378"/>
      <c r="I3780" s="505">
        <v>1</v>
      </c>
      <c r="J3780" s="139"/>
    </row>
    <row r="3781" spans="1:10" ht="13.5" customHeight="1" x14ac:dyDescent="0.2">
      <c r="A3781" s="504">
        <v>4011</v>
      </c>
      <c r="B3781" s="139" t="s">
        <v>4142</v>
      </c>
      <c r="C3781" s="139" t="s">
        <v>183</v>
      </c>
      <c r="D3781" s="502" t="s">
        <v>20</v>
      </c>
      <c r="E3781" s="256" t="s">
        <v>1638</v>
      </c>
      <c r="F3781" s="503">
        <v>2004</v>
      </c>
      <c r="G3781" s="378"/>
      <c r="H3781" s="378"/>
      <c r="I3781" s="505">
        <v>1</v>
      </c>
      <c r="J3781" s="139"/>
    </row>
    <row r="3782" spans="1:10" ht="13.5" customHeight="1" x14ac:dyDescent="0.2">
      <c r="A3782" s="504">
        <v>4012</v>
      </c>
      <c r="B3782" s="139" t="s">
        <v>4143</v>
      </c>
      <c r="C3782" s="139" t="s">
        <v>183</v>
      </c>
      <c r="D3782" s="502" t="s">
        <v>20</v>
      </c>
      <c r="E3782" s="256" t="s">
        <v>1302</v>
      </c>
      <c r="F3782" s="503">
        <v>2006</v>
      </c>
      <c r="G3782" s="378"/>
      <c r="H3782" s="378"/>
      <c r="I3782" s="505">
        <v>1</v>
      </c>
      <c r="J3782" s="139"/>
    </row>
    <row r="3783" spans="1:10" ht="13.5" customHeight="1" x14ac:dyDescent="0.2">
      <c r="A3783" s="504">
        <v>4013</v>
      </c>
      <c r="B3783" s="139" t="s">
        <v>4144</v>
      </c>
      <c r="C3783" s="139" t="s">
        <v>183</v>
      </c>
      <c r="D3783" s="502" t="s">
        <v>20</v>
      </c>
      <c r="E3783" s="256" t="s">
        <v>1989</v>
      </c>
      <c r="F3783" s="503">
        <v>2007</v>
      </c>
      <c r="G3783" s="378"/>
      <c r="H3783" s="378"/>
      <c r="I3783" s="505">
        <v>1</v>
      </c>
      <c r="J3783" s="139"/>
    </row>
    <row r="3784" spans="1:10" ht="13.5" customHeight="1" x14ac:dyDescent="0.2">
      <c r="A3784" s="504">
        <v>4014</v>
      </c>
      <c r="B3784" s="139" t="s">
        <v>4145</v>
      </c>
      <c r="C3784" s="139" t="s">
        <v>183</v>
      </c>
      <c r="D3784" s="502" t="s">
        <v>20</v>
      </c>
      <c r="E3784" s="256" t="s">
        <v>1989</v>
      </c>
      <c r="F3784" s="503">
        <v>2008</v>
      </c>
      <c r="G3784" s="378"/>
      <c r="H3784" s="378"/>
      <c r="I3784" s="505">
        <v>1</v>
      </c>
      <c r="J3784" s="139"/>
    </row>
    <row r="3785" spans="1:10" ht="13.5" customHeight="1" x14ac:dyDescent="0.2">
      <c r="A3785" s="504">
        <v>4015</v>
      </c>
      <c r="B3785" s="139" t="s">
        <v>4146</v>
      </c>
      <c r="C3785" s="139" t="s">
        <v>3537</v>
      </c>
      <c r="D3785" s="502">
        <v>5</v>
      </c>
      <c r="E3785" s="256" t="s">
        <v>1302</v>
      </c>
      <c r="F3785" s="503">
        <v>2008</v>
      </c>
      <c r="G3785" s="378"/>
      <c r="H3785" s="378"/>
      <c r="I3785" s="505">
        <v>1</v>
      </c>
      <c r="J3785" s="139"/>
    </row>
    <row r="3786" spans="1:10" ht="13.5" customHeight="1" x14ac:dyDescent="0.2">
      <c r="A3786" s="504">
        <v>4016</v>
      </c>
      <c r="B3786" s="139" t="s">
        <v>4147</v>
      </c>
      <c r="C3786" s="139" t="s">
        <v>3561</v>
      </c>
      <c r="D3786" s="502">
        <v>5</v>
      </c>
      <c r="E3786" s="256" t="s">
        <v>1989</v>
      </c>
      <c r="F3786" s="503">
        <v>2010</v>
      </c>
      <c r="G3786" s="378"/>
      <c r="H3786" s="378"/>
      <c r="I3786" s="505">
        <v>1</v>
      </c>
      <c r="J3786" s="139"/>
    </row>
    <row r="3787" spans="1:10" ht="13.5" customHeight="1" x14ac:dyDescent="0.2">
      <c r="A3787" s="504">
        <v>4017</v>
      </c>
      <c r="B3787" s="139" t="s">
        <v>4148</v>
      </c>
      <c r="C3787" s="139" t="s">
        <v>3048</v>
      </c>
      <c r="D3787" s="502">
        <v>5</v>
      </c>
      <c r="E3787" s="256" t="s">
        <v>1302</v>
      </c>
      <c r="F3787" s="503">
        <v>2010</v>
      </c>
      <c r="G3787" s="378"/>
      <c r="H3787" s="378"/>
      <c r="I3787" s="505">
        <v>1</v>
      </c>
      <c r="J3787" s="139"/>
    </row>
    <row r="3788" spans="1:10" ht="13.5" customHeight="1" x14ac:dyDescent="0.2">
      <c r="A3788" s="504">
        <v>4018</v>
      </c>
      <c r="B3788" s="139" t="s">
        <v>4149</v>
      </c>
      <c r="C3788" s="139" t="s">
        <v>198</v>
      </c>
      <c r="D3788" s="502">
        <v>4</v>
      </c>
      <c r="E3788" s="256" t="s">
        <v>1638</v>
      </c>
      <c r="F3788" s="503">
        <v>2005</v>
      </c>
      <c r="G3788" s="378"/>
      <c r="H3788" s="378"/>
      <c r="I3788" s="505">
        <v>1</v>
      </c>
      <c r="J3788" s="139"/>
    </row>
    <row r="3789" spans="1:10" ht="13.5" customHeight="1" x14ac:dyDescent="0.2">
      <c r="A3789" s="504">
        <v>4019</v>
      </c>
      <c r="B3789" s="139" t="s">
        <v>4150</v>
      </c>
      <c r="C3789" s="139" t="s">
        <v>198</v>
      </c>
      <c r="D3789" s="502" t="s">
        <v>20</v>
      </c>
      <c r="E3789" s="256" t="s">
        <v>1302</v>
      </c>
      <c r="F3789" s="503">
        <v>2012</v>
      </c>
      <c r="G3789" s="378"/>
      <c r="H3789" s="378"/>
      <c r="I3789" s="505">
        <v>1</v>
      </c>
      <c r="J3789" s="139"/>
    </row>
    <row r="3790" spans="1:10" ht="13.5" customHeight="1" x14ac:dyDescent="0.2">
      <c r="A3790" s="504">
        <v>4020</v>
      </c>
      <c r="B3790" s="139" t="s">
        <v>4151</v>
      </c>
      <c r="C3790" s="139" t="s">
        <v>3048</v>
      </c>
      <c r="D3790" s="502">
        <v>5</v>
      </c>
      <c r="E3790" s="256" t="s">
        <v>1302</v>
      </c>
      <c r="F3790" s="503">
        <v>2010</v>
      </c>
      <c r="G3790" s="378"/>
      <c r="H3790" s="378"/>
      <c r="I3790" s="505">
        <v>1</v>
      </c>
      <c r="J3790" s="139"/>
    </row>
    <row r="3791" spans="1:10" ht="13.5" customHeight="1" x14ac:dyDescent="0.2">
      <c r="A3791" s="504">
        <v>4021</v>
      </c>
      <c r="B3791" s="139" t="s">
        <v>4152</v>
      </c>
      <c r="C3791" s="139" t="s">
        <v>3048</v>
      </c>
      <c r="D3791" s="502">
        <v>5</v>
      </c>
      <c r="E3791" s="256" t="s">
        <v>1302</v>
      </c>
      <c r="F3791" s="503">
        <v>2012</v>
      </c>
      <c r="G3791" s="378"/>
      <c r="H3791" s="378"/>
      <c r="I3791" s="505">
        <v>1</v>
      </c>
      <c r="J3791" s="139"/>
    </row>
    <row r="3792" spans="1:10" ht="13.5" customHeight="1" x14ac:dyDescent="0.2">
      <c r="A3792" s="504">
        <v>4022</v>
      </c>
      <c r="B3792" s="139" t="s">
        <v>4153</v>
      </c>
      <c r="C3792" s="139" t="s">
        <v>4085</v>
      </c>
      <c r="D3792" s="502">
        <v>5</v>
      </c>
      <c r="E3792" s="256" t="s">
        <v>1302</v>
      </c>
      <c r="F3792" s="503">
        <v>2008</v>
      </c>
      <c r="G3792" s="378"/>
      <c r="H3792" s="378"/>
      <c r="I3792" s="505">
        <v>1</v>
      </c>
      <c r="J3792" s="139"/>
    </row>
    <row r="3793" spans="1:10" ht="13.5" customHeight="1" x14ac:dyDescent="0.2">
      <c r="A3793" s="504">
        <v>4023</v>
      </c>
      <c r="B3793" s="139" t="s">
        <v>4158</v>
      </c>
      <c r="C3793" s="139" t="s">
        <v>3638</v>
      </c>
      <c r="D3793" s="502">
        <v>5</v>
      </c>
      <c r="E3793" s="256" t="s">
        <v>394</v>
      </c>
      <c r="F3793" s="503">
        <v>1990</v>
      </c>
      <c r="G3793" s="378"/>
      <c r="H3793" s="378"/>
      <c r="I3793" s="505">
        <v>1</v>
      </c>
      <c r="J3793" s="139"/>
    </row>
    <row r="3794" spans="1:10" ht="13.5" customHeight="1" x14ac:dyDescent="0.2">
      <c r="A3794" s="504">
        <v>4024</v>
      </c>
      <c r="B3794" s="139" t="s">
        <v>4159</v>
      </c>
      <c r="C3794" s="139" t="s">
        <v>3638</v>
      </c>
      <c r="D3794" s="502">
        <v>5</v>
      </c>
      <c r="E3794" s="256" t="s">
        <v>21</v>
      </c>
      <c r="F3794" s="503">
        <v>1956</v>
      </c>
      <c r="G3794" s="378"/>
      <c r="H3794" s="378"/>
      <c r="I3794" s="505">
        <v>1</v>
      </c>
      <c r="J3794" s="139"/>
    </row>
    <row r="3795" spans="1:10" ht="13.5" customHeight="1" x14ac:dyDescent="0.2">
      <c r="A3795" s="504">
        <v>4025</v>
      </c>
      <c r="B3795" s="139" t="s">
        <v>4160</v>
      </c>
      <c r="C3795" s="139" t="s">
        <v>107</v>
      </c>
      <c r="D3795" s="502" t="s">
        <v>20</v>
      </c>
      <c r="E3795" s="256" t="s">
        <v>1302</v>
      </c>
      <c r="F3795" s="503">
        <v>2006</v>
      </c>
      <c r="G3795" s="378"/>
      <c r="H3795" s="378"/>
      <c r="I3795" s="505">
        <v>1</v>
      </c>
      <c r="J3795" s="139"/>
    </row>
    <row r="3796" spans="1:10" ht="13.5" customHeight="1" x14ac:dyDescent="0.2">
      <c r="A3796" s="504">
        <v>4026</v>
      </c>
      <c r="B3796" s="139" t="s">
        <v>4161</v>
      </c>
      <c r="C3796" s="139" t="s">
        <v>3443</v>
      </c>
      <c r="D3796" s="502">
        <v>5</v>
      </c>
      <c r="E3796" s="256" t="s">
        <v>394</v>
      </c>
      <c r="F3796" s="503">
        <v>1976</v>
      </c>
      <c r="G3796" s="378"/>
      <c r="H3796" s="378"/>
      <c r="I3796" s="505">
        <v>1</v>
      </c>
      <c r="J3796" s="139"/>
    </row>
    <row r="3797" spans="1:10" ht="13.5" customHeight="1" x14ac:dyDescent="0.2">
      <c r="A3797" s="504">
        <v>4027</v>
      </c>
      <c r="B3797" s="139" t="s">
        <v>4169</v>
      </c>
      <c r="C3797" s="139" t="s">
        <v>284</v>
      </c>
      <c r="D3797" s="502" t="s">
        <v>20</v>
      </c>
      <c r="E3797" s="256" t="s">
        <v>76</v>
      </c>
      <c r="F3797" s="503">
        <v>1979</v>
      </c>
      <c r="G3797" s="378"/>
      <c r="H3797" s="378"/>
      <c r="I3797" s="505">
        <v>1</v>
      </c>
      <c r="J3797" s="139"/>
    </row>
    <row r="3798" spans="1:10" ht="13.5" customHeight="1" x14ac:dyDescent="0.2">
      <c r="A3798" s="504">
        <v>4028</v>
      </c>
      <c r="B3798" s="139" t="s">
        <v>4170</v>
      </c>
      <c r="C3798" s="139" t="s">
        <v>284</v>
      </c>
      <c r="D3798" s="502" t="s">
        <v>20</v>
      </c>
      <c r="E3798" s="256" t="s">
        <v>394</v>
      </c>
      <c r="F3798" s="503">
        <v>1984</v>
      </c>
      <c r="G3798" s="378"/>
      <c r="H3798" s="378"/>
      <c r="I3798" s="505">
        <v>1</v>
      </c>
      <c r="J3798" s="139"/>
    </row>
    <row r="3799" spans="1:10" ht="13.5" customHeight="1" x14ac:dyDescent="0.2">
      <c r="A3799" s="504">
        <v>4029</v>
      </c>
      <c r="B3799" s="139" t="s">
        <v>4171</v>
      </c>
      <c r="C3799" s="139" t="s">
        <v>284</v>
      </c>
      <c r="D3799" s="502" t="s">
        <v>20</v>
      </c>
      <c r="E3799" s="256" t="s">
        <v>1302</v>
      </c>
      <c r="F3799" s="503">
        <v>2011</v>
      </c>
      <c r="G3799" s="378"/>
      <c r="H3799" s="378"/>
      <c r="I3799" s="505">
        <v>1</v>
      </c>
      <c r="J3799" s="139"/>
    </row>
    <row r="3800" spans="1:10" ht="13.5" customHeight="1" x14ac:dyDescent="0.2">
      <c r="A3800" s="504">
        <v>4030</v>
      </c>
      <c r="B3800" s="139" t="s">
        <v>4172</v>
      </c>
      <c r="C3800" s="139" t="s">
        <v>284</v>
      </c>
      <c r="D3800" s="502" t="s">
        <v>20</v>
      </c>
      <c r="E3800" s="256" t="s">
        <v>76</v>
      </c>
      <c r="F3800" s="503">
        <v>1985</v>
      </c>
      <c r="G3800" s="378"/>
      <c r="H3800" s="378"/>
      <c r="I3800" s="505">
        <v>1</v>
      </c>
      <c r="J3800" s="139"/>
    </row>
    <row r="3801" spans="1:10" ht="13.5" customHeight="1" x14ac:dyDescent="0.2">
      <c r="A3801" s="504">
        <v>4031</v>
      </c>
      <c r="B3801" s="139" t="s">
        <v>4173</v>
      </c>
      <c r="C3801" s="139" t="s">
        <v>284</v>
      </c>
      <c r="D3801" s="502" t="s">
        <v>20</v>
      </c>
      <c r="E3801" s="256" t="s">
        <v>394</v>
      </c>
      <c r="F3801" s="503">
        <v>1983</v>
      </c>
      <c r="G3801" s="378"/>
      <c r="H3801" s="378"/>
      <c r="I3801" s="505">
        <v>1</v>
      </c>
      <c r="J3801" s="139"/>
    </row>
    <row r="3802" spans="1:10" ht="13.5" customHeight="1" x14ac:dyDescent="0.2">
      <c r="A3802" s="504">
        <v>4032</v>
      </c>
      <c r="B3802" s="139" t="s">
        <v>4174</v>
      </c>
      <c r="C3802" s="139" t="s">
        <v>284</v>
      </c>
      <c r="D3802" s="502" t="s">
        <v>20</v>
      </c>
      <c r="E3802" s="256" t="s">
        <v>1302</v>
      </c>
      <c r="F3802" s="503">
        <v>2007</v>
      </c>
      <c r="G3802" s="378"/>
      <c r="H3802" s="378"/>
      <c r="I3802" s="505">
        <v>1</v>
      </c>
      <c r="J3802" s="139"/>
    </row>
    <row r="3803" spans="1:10" ht="13.5" customHeight="1" x14ac:dyDescent="0.2">
      <c r="A3803" s="504">
        <v>4033</v>
      </c>
      <c r="B3803" s="139" t="s">
        <v>4175</v>
      </c>
      <c r="C3803" s="139" t="s">
        <v>284</v>
      </c>
      <c r="D3803" s="502" t="s">
        <v>20</v>
      </c>
      <c r="E3803" s="256" t="s">
        <v>1989</v>
      </c>
      <c r="F3803" s="503">
        <v>2010</v>
      </c>
      <c r="G3803" s="378"/>
      <c r="H3803" s="378"/>
      <c r="I3803" s="505">
        <v>1</v>
      </c>
      <c r="J3803" s="139"/>
    </row>
    <row r="3804" spans="1:10" ht="13.5" customHeight="1" x14ac:dyDescent="0.2">
      <c r="A3804" s="504">
        <v>4034</v>
      </c>
      <c r="B3804" s="139" t="s">
        <v>4176</v>
      </c>
      <c r="C3804" s="139" t="s">
        <v>284</v>
      </c>
      <c r="D3804" s="502" t="s">
        <v>20</v>
      </c>
      <c r="E3804" s="256" t="s">
        <v>1302</v>
      </c>
      <c r="F3804" s="503">
        <v>2006</v>
      </c>
      <c r="G3804" s="378"/>
      <c r="H3804" s="378"/>
      <c r="I3804" s="505">
        <v>1</v>
      </c>
      <c r="J3804" s="139"/>
    </row>
    <row r="3805" spans="1:10" ht="13.5" customHeight="1" x14ac:dyDescent="0.2">
      <c r="A3805" s="504">
        <v>4035</v>
      </c>
      <c r="B3805" s="139" t="s">
        <v>4177</v>
      </c>
      <c r="C3805" s="139" t="s">
        <v>198</v>
      </c>
      <c r="D3805" s="502" t="s">
        <v>20</v>
      </c>
      <c r="E3805" s="256" t="s">
        <v>1302</v>
      </c>
      <c r="F3805" s="503">
        <v>2007</v>
      </c>
      <c r="G3805" s="378"/>
      <c r="H3805" s="378"/>
      <c r="I3805" s="505">
        <v>1</v>
      </c>
      <c r="J3805" s="139"/>
    </row>
    <row r="3806" spans="1:10" ht="13.5" customHeight="1" x14ac:dyDescent="0.2">
      <c r="A3806" s="504">
        <v>4036</v>
      </c>
      <c r="B3806" s="139" t="s">
        <v>4178</v>
      </c>
      <c r="C3806" s="139" t="s">
        <v>198</v>
      </c>
      <c r="D3806" s="502" t="s">
        <v>20</v>
      </c>
      <c r="E3806" s="256" t="s">
        <v>1989</v>
      </c>
      <c r="F3806" s="503">
        <v>2009</v>
      </c>
      <c r="G3806" s="378"/>
      <c r="H3806" s="378"/>
      <c r="I3806" s="505">
        <v>1</v>
      </c>
      <c r="J3806" s="139"/>
    </row>
    <row r="3807" spans="1:10" ht="13.5" customHeight="1" x14ac:dyDescent="0.2">
      <c r="A3807" s="504">
        <v>4037</v>
      </c>
      <c r="B3807" s="139" t="s">
        <v>4179</v>
      </c>
      <c r="C3807" s="139" t="s">
        <v>198</v>
      </c>
      <c r="D3807" s="502" t="s">
        <v>20</v>
      </c>
      <c r="E3807" s="256" t="s">
        <v>1893</v>
      </c>
      <c r="F3807" s="503">
        <v>2005</v>
      </c>
      <c r="G3807" s="139"/>
      <c r="H3807" s="152"/>
      <c r="I3807" s="505">
        <v>1</v>
      </c>
      <c r="J3807" s="139"/>
    </row>
    <row r="3808" spans="1:10" ht="13.5" customHeight="1" x14ac:dyDescent="0.2">
      <c r="A3808" s="504">
        <v>4038</v>
      </c>
      <c r="B3808" s="139" t="s">
        <v>4182</v>
      </c>
      <c r="C3808" s="139" t="s">
        <v>3638</v>
      </c>
      <c r="D3808" s="502">
        <v>5</v>
      </c>
      <c r="E3808" s="256" t="s">
        <v>1302</v>
      </c>
      <c r="F3808" s="503">
        <v>2010</v>
      </c>
      <c r="G3808" s="378"/>
      <c r="H3808" s="378"/>
      <c r="I3808" s="505">
        <v>1</v>
      </c>
      <c r="J3808" s="139"/>
    </row>
    <row r="3809" spans="1:10" ht="13.5" customHeight="1" x14ac:dyDescent="0.2">
      <c r="A3809" s="504">
        <v>4039</v>
      </c>
      <c r="B3809" s="139" t="s">
        <v>4180</v>
      </c>
      <c r="C3809" s="139" t="s">
        <v>3485</v>
      </c>
      <c r="D3809" s="502" t="s">
        <v>20</v>
      </c>
      <c r="E3809" s="256" t="s">
        <v>4234</v>
      </c>
      <c r="F3809" s="503">
        <v>1962</v>
      </c>
      <c r="G3809" s="378"/>
      <c r="H3809" s="378"/>
      <c r="I3809" s="505">
        <v>1</v>
      </c>
      <c r="J3809" s="139"/>
    </row>
    <row r="3810" spans="1:10" ht="13.5" customHeight="1" x14ac:dyDescent="0.2">
      <c r="A3810" s="504">
        <v>4040</v>
      </c>
      <c r="B3810" s="139" t="s">
        <v>4181</v>
      </c>
      <c r="C3810" s="139" t="s">
        <v>3485</v>
      </c>
      <c r="D3810" s="502">
        <v>5</v>
      </c>
      <c r="E3810" s="256" t="s">
        <v>1989</v>
      </c>
      <c r="F3810" s="503">
        <v>2009</v>
      </c>
      <c r="G3810" s="378"/>
      <c r="H3810" s="378"/>
      <c r="I3810" s="505">
        <v>1</v>
      </c>
      <c r="J3810" s="139"/>
    </row>
    <row r="3811" spans="1:10" ht="13.5" customHeight="1" x14ac:dyDescent="0.2">
      <c r="A3811" s="504">
        <v>4041</v>
      </c>
      <c r="B3811" s="378" t="s">
        <v>4183</v>
      </c>
      <c r="C3811" s="139" t="s">
        <v>3561</v>
      </c>
      <c r="D3811" s="502">
        <v>5</v>
      </c>
      <c r="E3811" s="256" t="s">
        <v>1989</v>
      </c>
      <c r="F3811" s="503">
        <v>2009</v>
      </c>
      <c r="G3811" s="378"/>
      <c r="H3811" s="378"/>
      <c r="I3811" s="505">
        <v>1</v>
      </c>
      <c r="J3811" s="139"/>
    </row>
    <row r="3812" spans="1:10" ht="13.5" customHeight="1" x14ac:dyDescent="0.2">
      <c r="A3812" s="504">
        <v>4042</v>
      </c>
      <c r="B3812" s="378" t="s">
        <v>4184</v>
      </c>
      <c r="C3812" s="139" t="s">
        <v>3561</v>
      </c>
      <c r="D3812" s="502">
        <v>5</v>
      </c>
      <c r="E3812" s="256" t="s">
        <v>1893</v>
      </c>
      <c r="F3812" s="503">
        <v>2005</v>
      </c>
      <c r="G3812" s="378"/>
      <c r="H3812" s="378"/>
      <c r="I3812" s="505">
        <v>1</v>
      </c>
      <c r="J3812" s="139"/>
    </row>
    <row r="3813" spans="1:10" ht="13.5" customHeight="1" x14ac:dyDescent="0.2">
      <c r="A3813" s="504">
        <v>4043</v>
      </c>
      <c r="B3813" s="378" t="s">
        <v>4185</v>
      </c>
      <c r="C3813" s="139" t="s">
        <v>3561</v>
      </c>
      <c r="D3813" s="502">
        <v>5</v>
      </c>
      <c r="E3813" s="256" t="s">
        <v>1302</v>
      </c>
      <c r="F3813" s="503">
        <v>2012</v>
      </c>
      <c r="G3813" s="378"/>
      <c r="H3813" s="378"/>
      <c r="I3813" s="505">
        <v>1</v>
      </c>
      <c r="J3813" s="139"/>
    </row>
    <row r="3814" spans="1:10" ht="13.5" customHeight="1" x14ac:dyDescent="0.2">
      <c r="A3814" s="504">
        <v>4044</v>
      </c>
      <c r="B3814" s="378" t="s">
        <v>4186</v>
      </c>
      <c r="C3814" s="139" t="s">
        <v>3561</v>
      </c>
      <c r="D3814" s="502">
        <v>5</v>
      </c>
      <c r="E3814" s="256" t="s">
        <v>1302</v>
      </c>
      <c r="F3814" s="503">
        <v>2009</v>
      </c>
      <c r="G3814" s="378"/>
      <c r="H3814" s="378"/>
      <c r="I3814" s="505">
        <v>1</v>
      </c>
      <c r="J3814" s="139"/>
    </row>
    <row r="3815" spans="1:10" ht="13.5" customHeight="1" x14ac:dyDescent="0.2">
      <c r="A3815" s="504">
        <v>4045</v>
      </c>
      <c r="B3815" s="378" t="s">
        <v>4187</v>
      </c>
      <c r="C3815" s="139" t="s">
        <v>3561</v>
      </c>
      <c r="D3815" s="502">
        <v>5</v>
      </c>
      <c r="E3815" s="256" t="s">
        <v>1989</v>
      </c>
      <c r="F3815" s="503">
        <v>2006</v>
      </c>
      <c r="G3815" s="378"/>
      <c r="H3815" s="378"/>
      <c r="I3815" s="505">
        <v>1</v>
      </c>
      <c r="J3815" s="139"/>
    </row>
    <row r="3816" spans="1:10" ht="13.5" customHeight="1" x14ac:dyDescent="0.2">
      <c r="A3816" s="504">
        <v>4046</v>
      </c>
      <c r="B3816" s="378" t="s">
        <v>4251</v>
      </c>
      <c r="C3816" s="139" t="s">
        <v>3561</v>
      </c>
      <c r="D3816" s="502">
        <v>5</v>
      </c>
      <c r="E3816" s="256" t="s">
        <v>1989</v>
      </c>
      <c r="F3816" s="503">
        <v>2009</v>
      </c>
      <c r="G3816" s="378"/>
      <c r="H3816" s="378"/>
      <c r="I3816" s="505">
        <v>1</v>
      </c>
      <c r="J3816" s="139"/>
    </row>
    <row r="3817" spans="1:10" ht="13.5" customHeight="1" x14ac:dyDescent="0.2">
      <c r="A3817" s="504">
        <v>4047</v>
      </c>
      <c r="B3817" s="378" t="s">
        <v>4188</v>
      </c>
      <c r="C3817" s="139" t="s">
        <v>3561</v>
      </c>
      <c r="D3817" s="502">
        <v>5</v>
      </c>
      <c r="E3817" s="256" t="s">
        <v>1302</v>
      </c>
      <c r="F3817" s="503">
        <v>2009</v>
      </c>
      <c r="G3817" s="378"/>
      <c r="H3817" s="378"/>
      <c r="I3817" s="505">
        <v>1</v>
      </c>
      <c r="J3817" s="139"/>
    </row>
    <row r="3818" spans="1:10" ht="13.5" customHeight="1" x14ac:dyDescent="0.2">
      <c r="A3818" s="504">
        <v>4048</v>
      </c>
      <c r="B3818" s="378" t="s">
        <v>4189</v>
      </c>
      <c r="C3818" s="139" t="s">
        <v>3537</v>
      </c>
      <c r="D3818" s="502">
        <v>5</v>
      </c>
      <c r="E3818" s="256" t="s">
        <v>1989</v>
      </c>
      <c r="F3818" s="503">
        <v>2012</v>
      </c>
      <c r="G3818" s="378"/>
      <c r="H3818" s="378"/>
      <c r="I3818" s="505">
        <v>1</v>
      </c>
      <c r="J3818" s="139"/>
    </row>
    <row r="3819" spans="1:10" ht="13.5" customHeight="1" x14ac:dyDescent="0.2">
      <c r="A3819" s="504">
        <v>4049</v>
      </c>
      <c r="B3819" s="378" t="s">
        <v>4190</v>
      </c>
      <c r="C3819" s="139" t="s">
        <v>3537</v>
      </c>
      <c r="D3819" s="502">
        <v>5</v>
      </c>
      <c r="E3819" s="256" t="s">
        <v>1989</v>
      </c>
      <c r="F3819" s="503">
        <v>2013</v>
      </c>
      <c r="G3819" s="378"/>
      <c r="H3819" s="378"/>
      <c r="I3819" s="505">
        <v>1</v>
      </c>
      <c r="J3819" s="139"/>
    </row>
    <row r="3820" spans="1:10" ht="13.5" customHeight="1" x14ac:dyDescent="0.2">
      <c r="A3820" s="504">
        <v>4050</v>
      </c>
      <c r="B3820" s="378" t="s">
        <v>4202</v>
      </c>
      <c r="C3820" s="139" t="s">
        <v>3537</v>
      </c>
      <c r="D3820" s="502">
        <v>5</v>
      </c>
      <c r="E3820" s="256" t="s">
        <v>1989</v>
      </c>
      <c r="F3820" s="503">
        <v>2010</v>
      </c>
      <c r="G3820" s="378"/>
      <c r="H3820" s="378"/>
      <c r="I3820" s="505">
        <v>1</v>
      </c>
      <c r="J3820" s="139"/>
    </row>
    <row r="3821" spans="1:10" ht="13.5" customHeight="1" x14ac:dyDescent="0.2">
      <c r="A3821" s="504">
        <v>4051</v>
      </c>
      <c r="B3821" s="378" t="s">
        <v>4191</v>
      </c>
      <c r="C3821" s="139" t="s">
        <v>3537</v>
      </c>
      <c r="D3821" s="502">
        <v>5</v>
      </c>
      <c r="E3821" s="256" t="s">
        <v>1989</v>
      </c>
      <c r="F3821" s="503">
        <v>2012</v>
      </c>
      <c r="G3821" s="378"/>
      <c r="H3821" s="378"/>
      <c r="I3821" s="505">
        <v>1</v>
      </c>
      <c r="J3821" s="139"/>
    </row>
    <row r="3822" spans="1:10" ht="13.5" customHeight="1" x14ac:dyDescent="0.2">
      <c r="A3822" s="504">
        <v>4052</v>
      </c>
      <c r="B3822" s="378" t="s">
        <v>4192</v>
      </c>
      <c r="C3822" s="139" t="s">
        <v>3537</v>
      </c>
      <c r="D3822" s="502">
        <v>5</v>
      </c>
      <c r="E3822" s="256" t="s">
        <v>1302</v>
      </c>
      <c r="F3822" s="503">
        <v>2013</v>
      </c>
      <c r="G3822" s="378"/>
      <c r="H3822" s="378"/>
      <c r="I3822" s="505">
        <v>1</v>
      </c>
      <c r="J3822" s="139"/>
    </row>
    <row r="3823" spans="1:10" ht="13.5" customHeight="1" x14ac:dyDescent="0.2">
      <c r="A3823" s="504">
        <v>4053</v>
      </c>
      <c r="B3823" s="378" t="s">
        <v>4193</v>
      </c>
      <c r="C3823" s="139" t="s">
        <v>3537</v>
      </c>
      <c r="D3823" s="502" t="s">
        <v>20</v>
      </c>
      <c r="E3823" s="256" t="s">
        <v>1989</v>
      </c>
      <c r="F3823" s="503">
        <v>2012</v>
      </c>
      <c r="G3823" s="378"/>
      <c r="H3823" s="378"/>
      <c r="I3823" s="505">
        <v>1</v>
      </c>
      <c r="J3823" s="139"/>
    </row>
    <row r="3824" spans="1:10" ht="13.5" customHeight="1" x14ac:dyDescent="0.2">
      <c r="A3824" s="504">
        <v>4054</v>
      </c>
      <c r="B3824" s="378" t="s">
        <v>4194</v>
      </c>
      <c r="C3824" s="139" t="s">
        <v>3537</v>
      </c>
      <c r="D3824" s="502" t="s">
        <v>20</v>
      </c>
      <c r="E3824" s="256" t="s">
        <v>1302</v>
      </c>
      <c r="F3824" s="503">
        <v>2016</v>
      </c>
      <c r="G3824" s="378"/>
      <c r="H3824" s="378"/>
      <c r="I3824" s="505">
        <v>1</v>
      </c>
      <c r="J3824" s="139"/>
    </row>
    <row r="3825" spans="1:10" ht="13.5" customHeight="1" x14ac:dyDescent="0.2">
      <c r="A3825" s="504">
        <v>4055</v>
      </c>
      <c r="B3825" s="378" t="s">
        <v>4195</v>
      </c>
      <c r="C3825" s="139" t="s">
        <v>3537</v>
      </c>
      <c r="D3825" s="502">
        <v>5</v>
      </c>
      <c r="E3825" s="256" t="s">
        <v>1989</v>
      </c>
      <c r="F3825" s="503">
        <v>2012</v>
      </c>
      <c r="G3825" s="378"/>
      <c r="H3825" s="378"/>
      <c r="I3825" s="505">
        <v>1</v>
      </c>
      <c r="J3825" s="139"/>
    </row>
    <row r="3826" spans="1:10" ht="13.5" customHeight="1" x14ac:dyDescent="0.2">
      <c r="A3826" s="504">
        <v>4056</v>
      </c>
      <c r="B3826" s="378" t="s">
        <v>4196</v>
      </c>
      <c r="C3826" s="139" t="s">
        <v>3537</v>
      </c>
      <c r="D3826" s="502">
        <v>5</v>
      </c>
      <c r="E3826" s="256" t="s">
        <v>1302</v>
      </c>
      <c r="F3826" s="503">
        <v>2011</v>
      </c>
      <c r="G3826" s="378"/>
      <c r="H3826" s="378"/>
      <c r="I3826" s="505">
        <v>1</v>
      </c>
      <c r="J3826" s="139"/>
    </row>
    <row r="3827" spans="1:10" ht="13.5" customHeight="1" x14ac:dyDescent="0.2">
      <c r="A3827" s="504">
        <v>4057</v>
      </c>
      <c r="B3827" s="378" t="s">
        <v>4197</v>
      </c>
      <c r="C3827" s="139" t="s">
        <v>3537</v>
      </c>
      <c r="D3827" s="502">
        <v>5</v>
      </c>
      <c r="E3827" s="256" t="s">
        <v>1989</v>
      </c>
      <c r="F3827" s="503">
        <v>2011</v>
      </c>
      <c r="G3827" s="378"/>
      <c r="H3827" s="378"/>
      <c r="I3827" s="505">
        <v>1</v>
      </c>
      <c r="J3827" s="139"/>
    </row>
    <row r="3828" spans="1:10" ht="13.5" customHeight="1" x14ac:dyDescent="0.2">
      <c r="A3828" s="504">
        <v>4058</v>
      </c>
      <c r="B3828" s="378" t="s">
        <v>4198</v>
      </c>
      <c r="C3828" s="139" t="s">
        <v>3537</v>
      </c>
      <c r="D3828" s="502">
        <v>5</v>
      </c>
      <c r="E3828" s="256" t="s">
        <v>1989</v>
      </c>
      <c r="F3828" s="503">
        <v>2014</v>
      </c>
      <c r="G3828" s="378"/>
      <c r="H3828" s="378"/>
      <c r="I3828" s="505">
        <v>1</v>
      </c>
      <c r="J3828" s="139"/>
    </row>
    <row r="3829" spans="1:10" ht="13.5" customHeight="1" x14ac:dyDescent="0.2">
      <c r="A3829" s="504">
        <v>4059</v>
      </c>
      <c r="B3829" s="378" t="s">
        <v>4199</v>
      </c>
      <c r="C3829" s="139" t="s">
        <v>3537</v>
      </c>
      <c r="D3829" s="502" t="s">
        <v>20</v>
      </c>
      <c r="E3829" s="256" t="s">
        <v>76</v>
      </c>
      <c r="F3829" s="503">
        <v>1982</v>
      </c>
      <c r="G3829" s="378"/>
      <c r="H3829" s="378"/>
      <c r="I3829" s="505">
        <v>1</v>
      </c>
      <c r="J3829" s="139"/>
    </row>
    <row r="3830" spans="1:10" ht="13.5" customHeight="1" x14ac:dyDescent="0.2">
      <c r="A3830" s="504">
        <v>4060</v>
      </c>
      <c r="B3830" s="378" t="s">
        <v>4200</v>
      </c>
      <c r="C3830" s="139" t="s">
        <v>3537</v>
      </c>
      <c r="D3830" s="502">
        <v>5</v>
      </c>
      <c r="E3830" s="256" t="s">
        <v>1302</v>
      </c>
      <c r="F3830" s="503">
        <v>2009</v>
      </c>
      <c r="G3830" s="378"/>
      <c r="H3830" s="378"/>
      <c r="I3830" s="505">
        <v>1</v>
      </c>
      <c r="J3830" s="139"/>
    </row>
    <row r="3831" spans="1:10" ht="13.5" customHeight="1" x14ac:dyDescent="0.2">
      <c r="A3831" s="504">
        <v>4061</v>
      </c>
      <c r="B3831" s="378" t="s">
        <v>4201</v>
      </c>
      <c r="C3831" s="139" t="s">
        <v>3537</v>
      </c>
      <c r="D3831" s="502">
        <v>5</v>
      </c>
      <c r="E3831" s="256" t="s">
        <v>1989</v>
      </c>
      <c r="F3831" s="503">
        <v>2011</v>
      </c>
      <c r="G3831" s="378"/>
      <c r="H3831" s="378"/>
      <c r="I3831" s="505">
        <v>1</v>
      </c>
      <c r="J3831" s="139"/>
    </row>
    <row r="3832" spans="1:10" ht="13.5" customHeight="1" x14ac:dyDescent="0.2">
      <c r="A3832" s="504">
        <v>4062</v>
      </c>
      <c r="B3832" s="139" t="s">
        <v>4252</v>
      </c>
      <c r="C3832" s="139" t="s">
        <v>198</v>
      </c>
      <c r="D3832" s="502" t="s">
        <v>20</v>
      </c>
      <c r="E3832" s="256" t="s">
        <v>1302</v>
      </c>
      <c r="F3832" s="503">
        <v>2010</v>
      </c>
      <c r="G3832" s="378"/>
      <c r="H3832" s="378"/>
      <c r="I3832" s="505">
        <v>1</v>
      </c>
      <c r="J3832" s="139"/>
    </row>
    <row r="3833" spans="1:10" ht="13.5" customHeight="1" x14ac:dyDescent="0.2">
      <c r="A3833" s="504">
        <v>4063</v>
      </c>
      <c r="B3833" s="139" t="s">
        <v>4204</v>
      </c>
      <c r="C3833" s="139" t="s">
        <v>3048</v>
      </c>
      <c r="D3833" s="502" t="s">
        <v>20</v>
      </c>
      <c r="E3833" s="256" t="s">
        <v>4234</v>
      </c>
      <c r="F3833" s="503">
        <v>1955</v>
      </c>
      <c r="G3833" s="378"/>
      <c r="H3833" s="378"/>
      <c r="I3833" s="505">
        <v>1</v>
      </c>
      <c r="J3833" s="139"/>
    </row>
    <row r="3834" spans="1:10" ht="13.5" customHeight="1" x14ac:dyDescent="0.2">
      <c r="A3834" s="504">
        <v>4064</v>
      </c>
      <c r="B3834" s="139" t="s">
        <v>4206</v>
      </c>
      <c r="C3834" s="139" t="s">
        <v>3537</v>
      </c>
      <c r="D3834" s="502">
        <v>5</v>
      </c>
      <c r="E3834" s="256" t="s">
        <v>1302</v>
      </c>
      <c r="F3834" s="503">
        <v>2009</v>
      </c>
      <c r="G3834" s="378"/>
      <c r="H3834" s="378"/>
      <c r="I3834" s="505">
        <v>1</v>
      </c>
      <c r="J3834" s="139"/>
    </row>
    <row r="3835" spans="1:10" ht="13.5" customHeight="1" x14ac:dyDescent="0.2">
      <c r="A3835" s="504">
        <v>4065</v>
      </c>
      <c r="B3835" s="139" t="s">
        <v>4207</v>
      </c>
      <c r="C3835" s="139" t="s">
        <v>3561</v>
      </c>
      <c r="D3835" s="502">
        <v>5</v>
      </c>
      <c r="E3835" s="256" t="s">
        <v>1989</v>
      </c>
      <c r="F3835" s="503">
        <v>2014</v>
      </c>
      <c r="G3835" s="378"/>
      <c r="H3835" s="378"/>
      <c r="I3835" s="505">
        <v>1</v>
      </c>
      <c r="J3835" s="139"/>
    </row>
    <row r="3836" spans="1:10" ht="13.5" customHeight="1" x14ac:dyDescent="0.2">
      <c r="A3836" s="504">
        <v>4066</v>
      </c>
      <c r="B3836" s="139" t="s">
        <v>4208</v>
      </c>
      <c r="C3836" s="139" t="s">
        <v>183</v>
      </c>
      <c r="D3836" s="502" t="s">
        <v>20</v>
      </c>
      <c r="E3836" s="256" t="s">
        <v>1302</v>
      </c>
      <c r="F3836" s="503">
        <v>2007</v>
      </c>
      <c r="G3836" s="378"/>
      <c r="H3836" s="378"/>
      <c r="I3836" s="505">
        <v>1</v>
      </c>
      <c r="J3836" s="139"/>
    </row>
    <row r="3837" spans="1:10" ht="13.5" customHeight="1" x14ac:dyDescent="0.2">
      <c r="A3837" s="504">
        <v>4067</v>
      </c>
      <c r="B3837" s="139" t="s">
        <v>4253</v>
      </c>
      <c r="C3837" s="139" t="s">
        <v>3595</v>
      </c>
      <c r="D3837" s="502" t="s">
        <v>20</v>
      </c>
      <c r="E3837" s="256" t="s">
        <v>1302</v>
      </c>
      <c r="F3837" s="503">
        <v>2008</v>
      </c>
      <c r="G3837" s="378"/>
      <c r="H3837" s="378"/>
      <c r="I3837" s="505">
        <v>1</v>
      </c>
      <c r="J3837" s="139"/>
    </row>
    <row r="3838" spans="1:10" ht="13.5" customHeight="1" x14ac:dyDescent="0.2">
      <c r="A3838" s="504">
        <v>4068</v>
      </c>
      <c r="B3838" s="139" t="s">
        <v>4209</v>
      </c>
      <c r="C3838" s="139" t="s">
        <v>357</v>
      </c>
      <c r="D3838" s="502">
        <v>5</v>
      </c>
      <c r="E3838" s="256" t="s">
        <v>33</v>
      </c>
      <c r="F3838" s="503">
        <v>1973</v>
      </c>
      <c r="G3838" s="378"/>
      <c r="H3838" s="378"/>
      <c r="I3838" s="505">
        <v>1</v>
      </c>
      <c r="J3838" s="139"/>
    </row>
    <row r="3839" spans="1:10" ht="13.5" customHeight="1" x14ac:dyDescent="0.2">
      <c r="A3839" s="504">
        <v>4069</v>
      </c>
      <c r="B3839" s="139" t="s">
        <v>4214</v>
      </c>
      <c r="C3839" s="139" t="s">
        <v>4257</v>
      </c>
      <c r="D3839" s="502" t="s">
        <v>20</v>
      </c>
      <c r="E3839" s="256" t="s">
        <v>1638</v>
      </c>
      <c r="F3839" s="503">
        <v>2005</v>
      </c>
      <c r="G3839" s="378" t="s">
        <v>3638</v>
      </c>
      <c r="H3839" s="500">
        <v>44408</v>
      </c>
      <c r="I3839" s="505">
        <v>1</v>
      </c>
      <c r="J3839" s="139"/>
    </row>
    <row r="3840" spans="1:10" ht="13.5" customHeight="1" x14ac:dyDescent="0.2">
      <c r="A3840" s="504">
        <v>4070</v>
      </c>
      <c r="B3840" s="139" t="s">
        <v>4210</v>
      </c>
      <c r="C3840" s="139" t="s">
        <v>3561</v>
      </c>
      <c r="D3840" s="502" t="s">
        <v>20</v>
      </c>
      <c r="E3840" s="256" t="s">
        <v>4234</v>
      </c>
      <c r="F3840" s="503">
        <v>1960</v>
      </c>
      <c r="G3840" s="378"/>
      <c r="H3840" s="378"/>
      <c r="I3840" s="505">
        <v>1</v>
      </c>
      <c r="J3840" s="139"/>
    </row>
    <row r="3841" spans="1:10" ht="13.5" customHeight="1" x14ac:dyDescent="0.2">
      <c r="A3841" s="504">
        <v>4071</v>
      </c>
      <c r="B3841" s="139" t="s">
        <v>4215</v>
      </c>
      <c r="C3841" s="139" t="s">
        <v>3638</v>
      </c>
      <c r="D3841" s="502" t="s">
        <v>20</v>
      </c>
      <c r="E3841" s="256" t="s">
        <v>33</v>
      </c>
      <c r="F3841" s="503">
        <v>1975</v>
      </c>
      <c r="G3841" s="378"/>
      <c r="H3841" s="378"/>
      <c r="I3841" s="505">
        <v>1</v>
      </c>
      <c r="J3841" s="139"/>
    </row>
    <row r="3842" spans="1:10" ht="13.5" customHeight="1" x14ac:dyDescent="0.2">
      <c r="A3842" s="504">
        <v>4072</v>
      </c>
      <c r="B3842" s="139" t="s">
        <v>4216</v>
      </c>
      <c r="C3842" s="139" t="s">
        <v>284</v>
      </c>
      <c r="D3842" s="502" t="s">
        <v>20</v>
      </c>
      <c r="E3842" s="256" t="s">
        <v>4234</v>
      </c>
      <c r="F3842" s="503">
        <v>1962</v>
      </c>
      <c r="G3842" s="378"/>
      <c r="H3842" s="378"/>
      <c r="I3842" s="505">
        <v>1</v>
      </c>
      <c r="J3842" s="139"/>
    </row>
    <row r="3843" spans="1:10" ht="13.5" customHeight="1" x14ac:dyDescent="0.2">
      <c r="A3843" s="504">
        <v>4073</v>
      </c>
      <c r="B3843" s="139" t="s">
        <v>4217</v>
      </c>
      <c r="C3843" s="139" t="s">
        <v>284</v>
      </c>
      <c r="D3843" s="502" t="s">
        <v>20</v>
      </c>
      <c r="E3843" s="256" t="s">
        <v>1989</v>
      </c>
      <c r="F3843" s="503">
        <v>2008</v>
      </c>
      <c r="G3843" s="378"/>
      <c r="H3843" s="378"/>
      <c r="I3843" s="505">
        <v>1</v>
      </c>
      <c r="J3843" s="139"/>
    </row>
    <row r="3844" spans="1:10" ht="13.5" customHeight="1" x14ac:dyDescent="0.2">
      <c r="A3844" s="504">
        <v>4074</v>
      </c>
      <c r="B3844" s="139" t="s">
        <v>4218</v>
      </c>
      <c r="C3844" s="139" t="s">
        <v>284</v>
      </c>
      <c r="D3844" s="502" t="s">
        <v>20</v>
      </c>
      <c r="E3844" s="256" t="s">
        <v>1302</v>
      </c>
      <c r="F3844" s="503">
        <v>2015</v>
      </c>
      <c r="G3844" s="378"/>
      <c r="H3844" s="378"/>
      <c r="I3844" s="505">
        <v>1</v>
      </c>
      <c r="J3844" s="139"/>
    </row>
    <row r="3845" spans="1:10" ht="13.5" customHeight="1" x14ac:dyDescent="0.2">
      <c r="A3845" s="504">
        <v>4075</v>
      </c>
      <c r="B3845" s="139" t="s">
        <v>4258</v>
      </c>
      <c r="C3845" s="139" t="s">
        <v>3485</v>
      </c>
      <c r="D3845" s="504" t="s">
        <v>20</v>
      </c>
      <c r="E3845" s="256" t="s">
        <v>1302</v>
      </c>
      <c r="F3845" s="503">
        <v>2007</v>
      </c>
      <c r="G3845" s="378"/>
      <c r="H3845" s="378"/>
      <c r="I3845" s="505">
        <v>1</v>
      </c>
      <c r="J3845" s="139"/>
    </row>
    <row r="3846" spans="1:10" ht="13.5" customHeight="1" x14ac:dyDescent="0.2">
      <c r="A3846" s="504">
        <v>4076</v>
      </c>
      <c r="B3846" s="139" t="s">
        <v>4259</v>
      </c>
      <c r="C3846" s="139" t="s">
        <v>3485</v>
      </c>
      <c r="D3846" s="504" t="s">
        <v>20</v>
      </c>
      <c r="E3846" s="256" t="s">
        <v>76</v>
      </c>
      <c r="F3846" s="503">
        <v>1990</v>
      </c>
      <c r="G3846" s="378"/>
      <c r="H3846" s="378"/>
      <c r="I3846" s="505">
        <v>1</v>
      </c>
      <c r="J3846" s="139"/>
    </row>
    <row r="3847" spans="1:10" ht="13.5" customHeight="1" x14ac:dyDescent="0.2">
      <c r="A3847" s="504">
        <v>4077</v>
      </c>
      <c r="B3847" s="139" t="s">
        <v>4260</v>
      </c>
      <c r="C3847" s="139" t="s">
        <v>3485</v>
      </c>
      <c r="D3847" s="504" t="s">
        <v>20</v>
      </c>
      <c r="E3847" s="256" t="s">
        <v>394</v>
      </c>
      <c r="F3847" s="503">
        <v>1988</v>
      </c>
      <c r="G3847" s="378"/>
      <c r="H3847" s="378"/>
      <c r="I3847" s="505">
        <v>1</v>
      </c>
      <c r="J3847" s="139"/>
    </row>
    <row r="3848" spans="1:10" ht="13.5" customHeight="1" x14ac:dyDescent="0.2">
      <c r="A3848" s="504">
        <v>4078</v>
      </c>
      <c r="B3848" s="139" t="s">
        <v>4262</v>
      </c>
      <c r="C3848" s="139" t="s">
        <v>4263</v>
      </c>
      <c r="D3848" s="504" t="s">
        <v>20</v>
      </c>
      <c r="E3848" s="256" t="s">
        <v>23</v>
      </c>
      <c r="F3848" s="503">
        <v>1967</v>
      </c>
      <c r="G3848" s="378"/>
      <c r="H3848" s="378"/>
      <c r="I3848" s="505">
        <v>1</v>
      </c>
      <c r="J3848" s="139"/>
    </row>
    <row r="3849" spans="1:10" ht="13.5" customHeight="1" x14ac:dyDescent="0.2">
      <c r="A3849" s="504">
        <v>4079</v>
      </c>
      <c r="B3849" s="139" t="s">
        <v>4264</v>
      </c>
      <c r="C3849" s="139" t="s">
        <v>4263</v>
      </c>
      <c r="D3849" s="504" t="s">
        <v>20</v>
      </c>
      <c r="E3849" s="256" t="s">
        <v>23</v>
      </c>
      <c r="F3849" s="503">
        <v>1974</v>
      </c>
      <c r="G3849" s="378"/>
      <c r="H3849" s="378"/>
      <c r="I3849" s="505">
        <v>1</v>
      </c>
    </row>
    <row r="3850" spans="1:10" ht="13.5" customHeight="1" x14ac:dyDescent="0.2">
      <c r="A3850" s="504">
        <v>4080</v>
      </c>
      <c r="B3850" s="139" t="s">
        <v>4265</v>
      </c>
      <c r="C3850" s="139" t="s">
        <v>4263</v>
      </c>
      <c r="D3850" s="504" t="s">
        <v>20</v>
      </c>
      <c r="E3850" s="256" t="s">
        <v>76</v>
      </c>
      <c r="F3850" s="503">
        <v>1979</v>
      </c>
      <c r="G3850" s="378"/>
      <c r="H3850" s="378"/>
      <c r="I3850" s="505">
        <v>1</v>
      </c>
    </row>
    <row r="3851" spans="1:10" ht="13.5" customHeight="1" x14ac:dyDescent="0.2">
      <c r="A3851" s="504">
        <v>4081</v>
      </c>
      <c r="B3851" s="139" t="s">
        <v>4266</v>
      </c>
      <c r="C3851" s="139" t="s">
        <v>4263</v>
      </c>
      <c r="D3851" s="504" t="s">
        <v>20</v>
      </c>
      <c r="E3851" s="256" t="s">
        <v>23</v>
      </c>
      <c r="F3851" s="503">
        <v>1975</v>
      </c>
      <c r="G3851" s="378"/>
      <c r="H3851" s="378"/>
      <c r="I3851" s="505">
        <v>1</v>
      </c>
    </row>
    <row r="3852" spans="1:10" ht="13.5" customHeight="1" x14ac:dyDescent="0.2">
      <c r="A3852" s="504">
        <v>4082</v>
      </c>
      <c r="B3852" s="139" t="s">
        <v>4267</v>
      </c>
      <c r="C3852" s="139" t="s">
        <v>4263</v>
      </c>
      <c r="D3852" s="504" t="s">
        <v>20</v>
      </c>
      <c r="E3852" s="256" t="s">
        <v>23</v>
      </c>
      <c r="F3852" s="503">
        <v>1972</v>
      </c>
      <c r="G3852" s="378"/>
      <c r="H3852" s="378"/>
      <c r="I3852" s="505">
        <v>1</v>
      </c>
    </row>
    <row r="3853" spans="1:10" ht="13.5" customHeight="1" x14ac:dyDescent="0.2">
      <c r="A3853" s="504">
        <v>4083</v>
      </c>
      <c r="B3853" s="139" t="s">
        <v>4268</v>
      </c>
      <c r="C3853" s="139" t="s">
        <v>4263</v>
      </c>
      <c r="D3853" s="504" t="s">
        <v>20</v>
      </c>
      <c r="E3853" s="256" t="s">
        <v>76</v>
      </c>
      <c r="F3853" s="503">
        <v>1981</v>
      </c>
      <c r="G3853" s="378"/>
      <c r="H3853" s="378"/>
      <c r="I3853" s="505">
        <v>1</v>
      </c>
    </row>
    <row r="3854" spans="1:10" ht="13.5" customHeight="1" x14ac:dyDescent="0.2">
      <c r="A3854" s="504">
        <v>4084</v>
      </c>
      <c r="B3854" s="139" t="s">
        <v>4269</v>
      </c>
      <c r="C3854" s="139" t="s">
        <v>4263</v>
      </c>
      <c r="D3854" s="504" t="s">
        <v>20</v>
      </c>
      <c r="E3854" s="256" t="s">
        <v>23</v>
      </c>
      <c r="F3854" s="503">
        <v>1975</v>
      </c>
      <c r="G3854" s="378"/>
      <c r="H3854" s="378"/>
      <c r="I3854" s="505">
        <v>1</v>
      </c>
    </row>
    <row r="3855" spans="1:10" ht="13.5" customHeight="1" x14ac:dyDescent="0.2">
      <c r="A3855" s="504">
        <v>4085</v>
      </c>
      <c r="B3855" s="139" t="s">
        <v>4270</v>
      </c>
      <c r="C3855" s="139" t="s">
        <v>4263</v>
      </c>
      <c r="D3855" s="504" t="s">
        <v>20</v>
      </c>
      <c r="E3855" s="256" t="s">
        <v>33</v>
      </c>
      <c r="F3855" s="503">
        <v>1973</v>
      </c>
      <c r="G3855" s="378"/>
      <c r="H3855" s="378"/>
      <c r="I3855" s="505">
        <v>1</v>
      </c>
    </row>
    <row r="3856" spans="1:10" ht="13.5" customHeight="1" x14ac:dyDescent="0.2">
      <c r="A3856" s="504">
        <v>4086</v>
      </c>
      <c r="B3856" s="139" t="s">
        <v>4271</v>
      </c>
      <c r="C3856" s="139" t="s">
        <v>4263</v>
      </c>
      <c r="D3856" s="504" t="s">
        <v>20</v>
      </c>
      <c r="E3856" s="256" t="s">
        <v>23</v>
      </c>
      <c r="F3856" s="503">
        <v>1975</v>
      </c>
      <c r="G3856" s="378"/>
      <c r="H3856" s="378"/>
      <c r="I3856" s="505">
        <v>1</v>
      </c>
    </row>
    <row r="3857" spans="1:9" ht="13.5" customHeight="1" x14ac:dyDescent="0.2">
      <c r="A3857" s="504">
        <v>4087</v>
      </c>
      <c r="B3857" s="139" t="s">
        <v>4272</v>
      </c>
      <c r="C3857" s="139" t="s">
        <v>4263</v>
      </c>
      <c r="D3857" s="504" t="s">
        <v>20</v>
      </c>
      <c r="E3857" s="256" t="s">
        <v>76</v>
      </c>
      <c r="F3857" s="503">
        <v>1981</v>
      </c>
      <c r="G3857" s="378"/>
      <c r="H3857" s="378"/>
      <c r="I3857" s="505">
        <v>1</v>
      </c>
    </row>
    <row r="3858" spans="1:9" ht="13.5" customHeight="1" x14ac:dyDescent="0.2">
      <c r="A3858" s="504">
        <v>4088</v>
      </c>
      <c r="B3858" s="139" t="s">
        <v>4273</v>
      </c>
      <c r="C3858" s="139" t="s">
        <v>4263</v>
      </c>
      <c r="D3858" s="504" t="s">
        <v>20</v>
      </c>
      <c r="E3858" s="256" t="s">
        <v>23</v>
      </c>
      <c r="F3858" s="503">
        <v>1964</v>
      </c>
      <c r="G3858" s="378"/>
      <c r="H3858" s="378"/>
      <c r="I3858" s="505">
        <v>1</v>
      </c>
    </row>
    <row r="3859" spans="1:9" ht="13.5" customHeight="1" x14ac:dyDescent="0.2">
      <c r="A3859" s="504">
        <v>4089</v>
      </c>
      <c r="B3859" s="139" t="s">
        <v>4274</v>
      </c>
      <c r="C3859" s="139" t="s">
        <v>4263</v>
      </c>
      <c r="D3859" s="504" t="s">
        <v>20</v>
      </c>
      <c r="E3859" s="256" t="s">
        <v>23</v>
      </c>
      <c r="F3859" s="503">
        <v>1975</v>
      </c>
      <c r="G3859" s="378"/>
      <c r="H3859" s="378"/>
      <c r="I3859" s="505">
        <v>1</v>
      </c>
    </row>
    <row r="3860" spans="1:9" ht="13.5" customHeight="1" x14ac:dyDescent="0.2">
      <c r="A3860" s="504">
        <v>4090</v>
      </c>
      <c r="B3860" s="139" t="s">
        <v>4275</v>
      </c>
      <c r="C3860" s="139" t="s">
        <v>4263</v>
      </c>
      <c r="D3860" s="504" t="s">
        <v>20</v>
      </c>
      <c r="E3860" s="256" t="s">
        <v>394</v>
      </c>
      <c r="F3860" s="503">
        <v>1986</v>
      </c>
      <c r="G3860" s="378"/>
      <c r="H3860" s="378"/>
      <c r="I3860" s="505">
        <v>1</v>
      </c>
    </row>
    <row r="3861" spans="1:9" ht="13.5" customHeight="1" x14ac:dyDescent="0.2">
      <c r="A3861" s="504">
        <v>4091</v>
      </c>
      <c r="B3861" s="139" t="s">
        <v>4276</v>
      </c>
      <c r="C3861" s="139" t="s">
        <v>4263</v>
      </c>
      <c r="D3861" s="504" t="s">
        <v>20</v>
      </c>
      <c r="E3861" s="256" t="s">
        <v>76</v>
      </c>
      <c r="F3861" s="503">
        <v>1979</v>
      </c>
      <c r="G3861" s="378"/>
      <c r="H3861" s="378"/>
      <c r="I3861" s="505">
        <v>1</v>
      </c>
    </row>
    <row r="3862" spans="1:9" ht="13.5" customHeight="1" x14ac:dyDescent="0.2">
      <c r="A3862" s="504">
        <v>4092</v>
      </c>
      <c r="B3862" s="139" t="s">
        <v>4272</v>
      </c>
      <c r="C3862" s="139" t="s">
        <v>4263</v>
      </c>
      <c r="D3862" s="504" t="s">
        <v>20</v>
      </c>
      <c r="E3862" s="256" t="s">
        <v>21</v>
      </c>
      <c r="F3862" s="503">
        <v>1959</v>
      </c>
      <c r="G3862" s="378"/>
      <c r="H3862" s="378"/>
      <c r="I3862" s="505">
        <v>1</v>
      </c>
    </row>
    <row r="3863" spans="1:9" ht="13.5" customHeight="1" x14ac:dyDescent="0.2">
      <c r="A3863" s="504">
        <v>4093</v>
      </c>
      <c r="B3863" s="139" t="s">
        <v>4277</v>
      </c>
      <c r="C3863" s="139" t="s">
        <v>4263</v>
      </c>
      <c r="D3863" s="504" t="s">
        <v>20</v>
      </c>
      <c r="E3863" s="256" t="s">
        <v>76</v>
      </c>
      <c r="F3863" s="503">
        <v>1976</v>
      </c>
      <c r="G3863" s="378"/>
      <c r="H3863" s="378"/>
      <c r="I3863" s="505">
        <v>1</v>
      </c>
    </row>
    <row r="3864" spans="1:9" ht="13.5" customHeight="1" x14ac:dyDescent="0.2">
      <c r="A3864" s="504">
        <v>4094</v>
      </c>
      <c r="B3864" s="139" t="s">
        <v>4278</v>
      </c>
      <c r="C3864" s="139" t="s">
        <v>4263</v>
      </c>
      <c r="D3864" s="504" t="s">
        <v>20</v>
      </c>
      <c r="E3864" s="256" t="s">
        <v>394</v>
      </c>
      <c r="F3864" s="503">
        <v>1982</v>
      </c>
      <c r="G3864" s="378"/>
      <c r="H3864" s="378"/>
      <c r="I3864" s="505">
        <v>1</v>
      </c>
    </row>
    <row r="3865" spans="1:9" ht="13.5" customHeight="1" x14ac:dyDescent="0.2">
      <c r="A3865" s="504">
        <v>4095</v>
      </c>
      <c r="B3865" s="139" t="s">
        <v>4279</v>
      </c>
      <c r="C3865" s="139" t="s">
        <v>4263</v>
      </c>
      <c r="D3865" s="504" t="s">
        <v>20</v>
      </c>
      <c r="E3865" s="256" t="s">
        <v>1893</v>
      </c>
      <c r="F3865" s="503">
        <v>2003</v>
      </c>
      <c r="G3865" s="378"/>
      <c r="H3865" s="378"/>
      <c r="I3865" s="505">
        <v>1</v>
      </c>
    </row>
    <row r="3866" spans="1:9" ht="13.5" customHeight="1" x14ac:dyDescent="0.2">
      <c r="A3866" s="504">
        <v>4096</v>
      </c>
      <c r="B3866" s="139" t="s">
        <v>4280</v>
      </c>
      <c r="C3866" s="139" t="s">
        <v>4263</v>
      </c>
      <c r="D3866" s="504" t="s">
        <v>20</v>
      </c>
      <c r="E3866" s="256" t="s">
        <v>23</v>
      </c>
      <c r="F3866" s="503">
        <v>1969</v>
      </c>
      <c r="G3866" s="378"/>
      <c r="H3866" s="378"/>
      <c r="I3866" s="505">
        <v>1</v>
      </c>
    </row>
    <row r="3867" spans="1:9" ht="13.5" customHeight="1" x14ac:dyDescent="0.2">
      <c r="A3867" s="504">
        <v>4097</v>
      </c>
      <c r="B3867" s="139" t="s">
        <v>4281</v>
      </c>
      <c r="C3867" s="139" t="s">
        <v>4263</v>
      </c>
      <c r="D3867" s="504" t="s">
        <v>20</v>
      </c>
      <c r="E3867" s="256" t="s">
        <v>1989</v>
      </c>
      <c r="F3867" s="503">
        <v>2006</v>
      </c>
      <c r="G3867" s="378"/>
      <c r="H3867" s="378"/>
      <c r="I3867" s="505">
        <v>1</v>
      </c>
    </row>
    <row r="3868" spans="1:9" ht="13.5" customHeight="1" x14ac:dyDescent="0.2">
      <c r="A3868" s="504">
        <v>4098</v>
      </c>
      <c r="B3868" s="139" t="s">
        <v>4282</v>
      </c>
      <c r="C3868" s="139" t="s">
        <v>4263</v>
      </c>
      <c r="D3868" s="504" t="s">
        <v>20</v>
      </c>
      <c r="E3868" s="256" t="s">
        <v>76</v>
      </c>
      <c r="F3868" s="503">
        <v>1979</v>
      </c>
      <c r="G3868" s="378"/>
      <c r="H3868" s="378"/>
      <c r="I3868" s="505">
        <v>1</v>
      </c>
    </row>
    <row r="3869" spans="1:9" ht="13.5" customHeight="1" x14ac:dyDescent="0.2">
      <c r="A3869" s="504">
        <v>4099</v>
      </c>
      <c r="B3869" s="139" t="s">
        <v>4284</v>
      </c>
      <c r="C3869" s="139" t="s">
        <v>3638</v>
      </c>
      <c r="D3869" s="504" t="s">
        <v>20</v>
      </c>
      <c r="E3869" s="256" t="s">
        <v>394</v>
      </c>
      <c r="F3869" s="515">
        <v>1986</v>
      </c>
      <c r="H3869" s="378"/>
      <c r="I3869" s="505">
        <v>1</v>
      </c>
    </row>
    <row r="3870" spans="1:9" ht="13.5" customHeight="1" x14ac:dyDescent="0.2">
      <c r="A3870" s="504">
        <v>4100</v>
      </c>
      <c r="B3870" s="139" t="s">
        <v>4285</v>
      </c>
      <c r="C3870" s="139" t="s">
        <v>284</v>
      </c>
      <c r="D3870" s="504" t="s">
        <v>20</v>
      </c>
      <c r="E3870" s="256" t="s">
        <v>21</v>
      </c>
      <c r="F3870" s="515">
        <v>1956</v>
      </c>
      <c r="H3870" s="378"/>
      <c r="I3870" s="505">
        <v>1</v>
      </c>
    </row>
    <row r="3871" spans="1:9" ht="13.5" customHeight="1" x14ac:dyDescent="0.2">
      <c r="A3871" s="504">
        <v>4101</v>
      </c>
      <c r="B3871" s="139" t="s">
        <v>4286</v>
      </c>
      <c r="C3871" s="139" t="s">
        <v>284</v>
      </c>
      <c r="D3871" s="504" t="s">
        <v>20</v>
      </c>
      <c r="E3871" s="256" t="s">
        <v>4234</v>
      </c>
      <c r="F3871" s="515">
        <v>1953</v>
      </c>
      <c r="H3871" s="378"/>
      <c r="I3871" s="505">
        <v>1</v>
      </c>
    </row>
    <row r="3872" spans="1:9" ht="13.5" customHeight="1" x14ac:dyDescent="0.2">
      <c r="A3872" s="137">
        <v>4102</v>
      </c>
      <c r="B3872" s="136" t="s">
        <v>4288</v>
      </c>
      <c r="C3872" s="136" t="s">
        <v>4289</v>
      </c>
      <c r="D3872" s="504" t="s">
        <v>20</v>
      </c>
      <c r="E3872" s="256" t="s">
        <v>1302</v>
      </c>
      <c r="F3872" s="515">
        <v>2008</v>
      </c>
      <c r="H3872" s="378"/>
      <c r="I3872" s="505">
        <v>1</v>
      </c>
    </row>
    <row r="3873" spans="1:9" ht="13.5" customHeight="1" x14ac:dyDescent="0.2">
      <c r="A3873" s="137">
        <v>4103</v>
      </c>
      <c r="B3873" s="136" t="s">
        <v>4290</v>
      </c>
      <c r="C3873" s="136" t="s">
        <v>4289</v>
      </c>
      <c r="D3873" s="504" t="s">
        <v>20</v>
      </c>
      <c r="E3873" s="256" t="s">
        <v>1302</v>
      </c>
      <c r="F3873" s="515">
        <v>2009</v>
      </c>
      <c r="H3873" s="378"/>
      <c r="I3873" s="505">
        <v>1</v>
      </c>
    </row>
    <row r="3874" spans="1:9" ht="13.5" customHeight="1" x14ac:dyDescent="0.2">
      <c r="A3874" s="137">
        <v>4104</v>
      </c>
      <c r="B3874" s="136" t="s">
        <v>4291</v>
      </c>
      <c r="C3874" s="136" t="s">
        <v>4289</v>
      </c>
      <c r="D3874" s="504" t="s">
        <v>20</v>
      </c>
      <c r="E3874" s="256" t="s">
        <v>23</v>
      </c>
      <c r="F3874" s="515">
        <v>1963</v>
      </c>
      <c r="H3874" s="378"/>
      <c r="I3874" s="505">
        <v>1</v>
      </c>
    </row>
    <row r="3875" spans="1:9" ht="13.5" customHeight="1" x14ac:dyDescent="0.2">
      <c r="A3875" s="137">
        <v>4105</v>
      </c>
      <c r="B3875" s="136" t="s">
        <v>4292</v>
      </c>
      <c r="C3875" s="136" t="s">
        <v>4289</v>
      </c>
      <c r="D3875" s="504" t="s">
        <v>20</v>
      </c>
      <c r="E3875" s="256" t="s">
        <v>33</v>
      </c>
      <c r="F3875" s="515">
        <v>1969</v>
      </c>
      <c r="H3875" s="378"/>
      <c r="I3875" s="505">
        <v>1</v>
      </c>
    </row>
    <row r="3876" spans="1:9" ht="13.5" customHeight="1" x14ac:dyDescent="0.2">
      <c r="A3876" s="137">
        <v>4106</v>
      </c>
      <c r="B3876" s="136" t="s">
        <v>4293</v>
      </c>
      <c r="C3876" s="136" t="s">
        <v>218</v>
      </c>
      <c r="D3876" s="504" t="s">
        <v>20</v>
      </c>
      <c r="E3876" s="256" t="s">
        <v>1302</v>
      </c>
      <c r="F3876" s="515">
        <v>2010</v>
      </c>
      <c r="H3876" s="378"/>
      <c r="I3876" s="505">
        <v>1</v>
      </c>
    </row>
    <row r="3877" spans="1:9" ht="13.5" customHeight="1" x14ac:dyDescent="0.2">
      <c r="D3877" s="504"/>
      <c r="E3877" s="256"/>
      <c r="F3877" s="515"/>
      <c r="H3877" s="378"/>
    </row>
    <row r="3878" spans="1:9" ht="13.5" customHeight="1" x14ac:dyDescent="0.2">
      <c r="H3878" s="378"/>
    </row>
    <row r="3879" spans="1:9" ht="13.5" customHeight="1" x14ac:dyDescent="0.2">
      <c r="H3879" s="378"/>
    </row>
    <row r="3880" spans="1:9" ht="13.5" customHeight="1" x14ac:dyDescent="0.2">
      <c r="H3880" s="378"/>
    </row>
    <row r="3881" spans="1:9" ht="13.5" customHeight="1" x14ac:dyDescent="0.2">
      <c r="H3881" s="378"/>
    </row>
    <row r="3882" spans="1:9" ht="13.5" customHeight="1" x14ac:dyDescent="0.2">
      <c r="H3882" s="378"/>
    </row>
    <row r="3883" spans="1:9" ht="13.5" customHeight="1" x14ac:dyDescent="0.2">
      <c r="H3883" s="378"/>
    </row>
    <row r="3884" spans="1:9" ht="13.5" customHeight="1" x14ac:dyDescent="0.2">
      <c r="H3884" s="378"/>
    </row>
    <row r="3885" spans="1:9" ht="13.5" customHeight="1" x14ac:dyDescent="0.2">
      <c r="H3885" s="378"/>
    </row>
    <row r="3886" spans="1:9" ht="13.5" customHeight="1" x14ac:dyDescent="0.2">
      <c r="H3886" s="378"/>
    </row>
    <row r="3887" spans="1:9" ht="13.5" customHeight="1" x14ac:dyDescent="0.2">
      <c r="H3887" s="378"/>
    </row>
    <row r="3888" spans="1:9" ht="13.5" customHeight="1" x14ac:dyDescent="0.2">
      <c r="H3888" s="378"/>
    </row>
    <row r="3889" spans="8:8" ht="13.5" customHeight="1" x14ac:dyDescent="0.2">
      <c r="H3889" s="378"/>
    </row>
    <row r="3890" spans="8:8" ht="13.5" customHeight="1" x14ac:dyDescent="0.2">
      <c r="H3890" s="378"/>
    </row>
    <row r="3891" spans="8:8" ht="13.5" customHeight="1" x14ac:dyDescent="0.2">
      <c r="H3891" s="378"/>
    </row>
    <row r="3892" spans="8:8" ht="13.5" customHeight="1" x14ac:dyDescent="0.2">
      <c r="H3892" s="378"/>
    </row>
    <row r="3893" spans="8:8" ht="13.5" customHeight="1" x14ac:dyDescent="0.2">
      <c r="H3893" s="378"/>
    </row>
    <row r="3894" spans="8:8" ht="13.5" customHeight="1" x14ac:dyDescent="0.2">
      <c r="H3894" s="378"/>
    </row>
    <row r="3895" spans="8:8" ht="13.5" customHeight="1" x14ac:dyDescent="0.2">
      <c r="H3895" s="378"/>
    </row>
    <row r="3896" spans="8:8" ht="13.5" customHeight="1" x14ac:dyDescent="0.2">
      <c r="H3896" s="378"/>
    </row>
    <row r="3897" spans="8:8" ht="13.5" customHeight="1" x14ac:dyDescent="0.2">
      <c r="H3897" s="378"/>
    </row>
    <row r="3898" spans="8:8" ht="13.5" customHeight="1" x14ac:dyDescent="0.2">
      <c r="H3898" s="378"/>
    </row>
    <row r="3899" spans="8:8" ht="13.5" customHeight="1" x14ac:dyDescent="0.2">
      <c r="H3899" s="378"/>
    </row>
    <row r="3900" spans="8:8" ht="13.5" customHeight="1" x14ac:dyDescent="0.2">
      <c r="H3900" s="378"/>
    </row>
    <row r="3901" spans="8:8" ht="13.5" customHeight="1" x14ac:dyDescent="0.2">
      <c r="H3901" s="378"/>
    </row>
    <row r="3902" spans="8:8" ht="13.5" customHeight="1" x14ac:dyDescent="0.2">
      <c r="H3902" s="378"/>
    </row>
    <row r="3903" spans="8:8" ht="13.5" customHeight="1" x14ac:dyDescent="0.2">
      <c r="H3903" s="378"/>
    </row>
    <row r="3904" spans="8:8" ht="13.5" customHeight="1" x14ac:dyDescent="0.2">
      <c r="H3904" s="378"/>
    </row>
    <row r="3905" spans="8:8" ht="13.5" customHeight="1" x14ac:dyDescent="0.2">
      <c r="H3905" s="378"/>
    </row>
    <row r="3906" spans="8:8" ht="13.5" customHeight="1" x14ac:dyDescent="0.2">
      <c r="H3906" s="378"/>
    </row>
    <row r="3907" spans="8:8" ht="13.5" customHeight="1" x14ac:dyDescent="0.2">
      <c r="H3907" s="378"/>
    </row>
    <row r="3908" spans="8:8" ht="13.5" customHeight="1" x14ac:dyDescent="0.2">
      <c r="H3908" s="378"/>
    </row>
    <row r="3909" spans="8:8" ht="13.5" customHeight="1" x14ac:dyDescent="0.2">
      <c r="H3909" s="378"/>
    </row>
    <row r="3910" spans="8:8" ht="13.5" customHeight="1" x14ac:dyDescent="0.2">
      <c r="H3910" s="378"/>
    </row>
    <row r="3911" spans="8:8" ht="13.5" customHeight="1" x14ac:dyDescent="0.2">
      <c r="H3911" s="378"/>
    </row>
    <row r="3912" spans="8:8" ht="13.5" customHeight="1" x14ac:dyDescent="0.2">
      <c r="H3912" s="378"/>
    </row>
    <row r="3913" spans="8:8" ht="13.5" customHeight="1" x14ac:dyDescent="0.2">
      <c r="H3913" s="378"/>
    </row>
    <row r="3914" spans="8:8" ht="13.5" customHeight="1" x14ac:dyDescent="0.2">
      <c r="H3914" s="378"/>
    </row>
    <row r="3915" spans="8:8" ht="13.5" customHeight="1" x14ac:dyDescent="0.2">
      <c r="H3915" s="378"/>
    </row>
    <row r="3916" spans="8:8" ht="13.5" customHeight="1" x14ac:dyDescent="0.2">
      <c r="H3916" s="378"/>
    </row>
    <row r="3917" spans="8:8" ht="13.5" customHeight="1" x14ac:dyDescent="0.2">
      <c r="H3917" s="378"/>
    </row>
    <row r="3918" spans="8:8" ht="13.5" customHeight="1" x14ac:dyDescent="0.2">
      <c r="H3918" s="378"/>
    </row>
    <row r="3919" spans="8:8" ht="13.5" customHeight="1" x14ac:dyDescent="0.2">
      <c r="H3919" s="378"/>
    </row>
    <row r="3920" spans="8:8" ht="13.5" customHeight="1" x14ac:dyDescent="0.2">
      <c r="H3920" s="378"/>
    </row>
    <row r="3921" spans="8:8" ht="13.5" customHeight="1" x14ac:dyDescent="0.2">
      <c r="H3921" s="378"/>
    </row>
    <row r="3922" spans="8:8" ht="13.5" customHeight="1" x14ac:dyDescent="0.2">
      <c r="H3922" s="378"/>
    </row>
    <row r="3923" spans="8:8" ht="13.5" customHeight="1" x14ac:dyDescent="0.2">
      <c r="H3923" s="378"/>
    </row>
    <row r="3924" spans="8:8" ht="13.5" customHeight="1" x14ac:dyDescent="0.2">
      <c r="H3924" s="378"/>
    </row>
    <row r="3925" spans="8:8" ht="13.5" customHeight="1" x14ac:dyDescent="0.2">
      <c r="H3925" s="378"/>
    </row>
    <row r="3926" spans="8:8" ht="13.5" customHeight="1" x14ac:dyDescent="0.2">
      <c r="H3926" s="378"/>
    </row>
    <row r="3927" spans="8:8" ht="13.5" customHeight="1" x14ac:dyDescent="0.2">
      <c r="H3927" s="378"/>
    </row>
    <row r="3928" spans="8:8" ht="13.5" customHeight="1" x14ac:dyDescent="0.2">
      <c r="H3928" s="378"/>
    </row>
    <row r="3929" spans="8:8" ht="13.5" customHeight="1" x14ac:dyDescent="0.2">
      <c r="H3929" s="378"/>
    </row>
    <row r="3930" spans="8:8" ht="13.5" customHeight="1" x14ac:dyDescent="0.2">
      <c r="H3930" s="378"/>
    </row>
    <row r="3931" spans="8:8" ht="13.5" customHeight="1" x14ac:dyDescent="0.2">
      <c r="H3931" s="378"/>
    </row>
    <row r="3932" spans="8:8" ht="13.5" customHeight="1" x14ac:dyDescent="0.2">
      <c r="H3932" s="378"/>
    </row>
    <row r="3933" spans="8:8" ht="13.5" customHeight="1" x14ac:dyDescent="0.2">
      <c r="H3933" s="378"/>
    </row>
    <row r="3934" spans="8:8" ht="13.5" customHeight="1" x14ac:dyDescent="0.2">
      <c r="H3934" s="378"/>
    </row>
    <row r="3935" spans="8:8" ht="13.5" customHeight="1" x14ac:dyDescent="0.2">
      <c r="H3935" s="378"/>
    </row>
    <row r="3936" spans="8:8" ht="13.5" customHeight="1" x14ac:dyDescent="0.2">
      <c r="H3936" s="378"/>
    </row>
    <row r="3937" spans="8:8" ht="13.5" customHeight="1" x14ac:dyDescent="0.2">
      <c r="H3937" s="378"/>
    </row>
    <row r="3938" spans="8:8" ht="13.5" customHeight="1" x14ac:dyDescent="0.2">
      <c r="H3938" s="378"/>
    </row>
    <row r="3939" spans="8:8" ht="13.5" customHeight="1" x14ac:dyDescent="0.2">
      <c r="H3939" s="378"/>
    </row>
    <row r="3940" spans="8:8" ht="13.5" customHeight="1" x14ac:dyDescent="0.2">
      <c r="H3940" s="378"/>
    </row>
    <row r="3941" spans="8:8" ht="13.5" customHeight="1" x14ac:dyDescent="0.2">
      <c r="H3941" s="378"/>
    </row>
    <row r="3942" spans="8:8" ht="13.5" customHeight="1" x14ac:dyDescent="0.2">
      <c r="H3942" s="378"/>
    </row>
    <row r="3943" spans="8:8" ht="13.5" customHeight="1" x14ac:dyDescent="0.2">
      <c r="H3943" s="378"/>
    </row>
    <row r="3944" spans="8:8" ht="13.5" customHeight="1" x14ac:dyDescent="0.2">
      <c r="H3944" s="378"/>
    </row>
    <row r="3945" spans="8:8" ht="13.5" customHeight="1" x14ac:dyDescent="0.2">
      <c r="H3945" s="378"/>
    </row>
    <row r="3946" spans="8:8" ht="13.5" customHeight="1" x14ac:dyDescent="0.2">
      <c r="H3946" s="378"/>
    </row>
    <row r="3947" spans="8:8" ht="13.5" customHeight="1" x14ac:dyDescent="0.2">
      <c r="H3947" s="378"/>
    </row>
    <row r="3948" spans="8:8" ht="13.5" customHeight="1" x14ac:dyDescent="0.2">
      <c r="H3948" s="378"/>
    </row>
    <row r="3949" spans="8:8" ht="13.5" customHeight="1" x14ac:dyDescent="0.2">
      <c r="H3949" s="378"/>
    </row>
    <row r="3950" spans="8:8" ht="13.5" customHeight="1" x14ac:dyDescent="0.2">
      <c r="H3950" s="378"/>
    </row>
    <row r="3951" spans="8:8" ht="13.5" customHeight="1" x14ac:dyDescent="0.2">
      <c r="H3951" s="378"/>
    </row>
    <row r="3952" spans="8:8" ht="13.5" customHeight="1" x14ac:dyDescent="0.2">
      <c r="H3952" s="378"/>
    </row>
    <row r="3953" spans="8:8" ht="13.5" customHeight="1" x14ac:dyDescent="0.2">
      <c r="H3953" s="378"/>
    </row>
    <row r="3954" spans="8:8" ht="13.5" customHeight="1" x14ac:dyDescent="0.2">
      <c r="H3954" s="378"/>
    </row>
    <row r="3955" spans="8:8" ht="13.5" customHeight="1" x14ac:dyDescent="0.2">
      <c r="H3955" s="378"/>
    </row>
    <row r="3956" spans="8:8" ht="13.5" customHeight="1" x14ac:dyDescent="0.2">
      <c r="H3956" s="378"/>
    </row>
    <row r="3957" spans="8:8" ht="13.5" customHeight="1" x14ac:dyDescent="0.2">
      <c r="H3957" s="378"/>
    </row>
    <row r="3958" spans="8:8" ht="13.5" customHeight="1" x14ac:dyDescent="0.2">
      <c r="H3958" s="378"/>
    </row>
    <row r="3959" spans="8:8" ht="13.5" customHeight="1" x14ac:dyDescent="0.2">
      <c r="H3959" s="378"/>
    </row>
    <row r="3960" spans="8:8" ht="13.5" customHeight="1" x14ac:dyDescent="0.2">
      <c r="H3960" s="378"/>
    </row>
    <row r="3961" spans="8:8" ht="13.5" customHeight="1" x14ac:dyDescent="0.2">
      <c r="H3961" s="378"/>
    </row>
    <row r="3962" spans="8:8" ht="13.5" customHeight="1" x14ac:dyDescent="0.2">
      <c r="H3962" s="378"/>
    </row>
    <row r="3963" spans="8:8" ht="13.5" customHeight="1" x14ac:dyDescent="0.2">
      <c r="H3963" s="378"/>
    </row>
    <row r="3964" spans="8:8" ht="13.5" customHeight="1" x14ac:dyDescent="0.2">
      <c r="H3964" s="378"/>
    </row>
    <row r="3965" spans="8:8" ht="13.5" customHeight="1" x14ac:dyDescent="0.2">
      <c r="H3965" s="378"/>
    </row>
    <row r="3966" spans="8:8" ht="13.5" customHeight="1" x14ac:dyDescent="0.2">
      <c r="H3966" s="378"/>
    </row>
    <row r="3967" spans="8:8" ht="13.5" customHeight="1" x14ac:dyDescent="0.2">
      <c r="H3967" s="378"/>
    </row>
    <row r="3968" spans="8:8" ht="13.5" customHeight="1" x14ac:dyDescent="0.2">
      <c r="H3968" s="378"/>
    </row>
    <row r="3969" spans="8:8" ht="13.5" customHeight="1" x14ac:dyDescent="0.2">
      <c r="H3969" s="378"/>
    </row>
    <row r="3970" spans="8:8" ht="13.5" customHeight="1" x14ac:dyDescent="0.2">
      <c r="H3970" s="378"/>
    </row>
    <row r="3971" spans="8:8" ht="13.5" customHeight="1" x14ac:dyDescent="0.2">
      <c r="H3971" s="378"/>
    </row>
    <row r="3972" spans="8:8" ht="13.5" customHeight="1" x14ac:dyDescent="0.2">
      <c r="H3972" s="378"/>
    </row>
    <row r="3973" spans="8:8" ht="13.5" customHeight="1" x14ac:dyDescent="0.2">
      <c r="H3973" s="378"/>
    </row>
    <row r="3974" spans="8:8" ht="13.5" customHeight="1" x14ac:dyDescent="0.2">
      <c r="H3974" s="378"/>
    </row>
    <row r="3975" spans="8:8" ht="13.5" customHeight="1" x14ac:dyDescent="0.2">
      <c r="H3975" s="378"/>
    </row>
    <row r="3976" spans="8:8" ht="13.5" customHeight="1" x14ac:dyDescent="0.2">
      <c r="H3976" s="378"/>
    </row>
    <row r="3977" spans="8:8" ht="13.5" customHeight="1" x14ac:dyDescent="0.2">
      <c r="H3977" s="378"/>
    </row>
    <row r="3978" spans="8:8" ht="13.5" customHeight="1" x14ac:dyDescent="0.2">
      <c r="H3978" s="378"/>
    </row>
    <row r="3979" spans="8:8" ht="13.5" customHeight="1" x14ac:dyDescent="0.2">
      <c r="H3979" s="378"/>
    </row>
    <row r="3980" spans="8:8" ht="13.5" customHeight="1" x14ac:dyDescent="0.2">
      <c r="H3980" s="378"/>
    </row>
    <row r="3981" spans="8:8" ht="13.5" customHeight="1" x14ac:dyDescent="0.2">
      <c r="H3981" s="378"/>
    </row>
    <row r="3982" spans="8:8" ht="13.5" customHeight="1" x14ac:dyDescent="0.2">
      <c r="H3982" s="378"/>
    </row>
    <row r="3983" spans="8:8" ht="13.5" customHeight="1" x14ac:dyDescent="0.2">
      <c r="H3983" s="378"/>
    </row>
    <row r="3984" spans="8:8" ht="13.5" customHeight="1" x14ac:dyDescent="0.2">
      <c r="H3984" s="378"/>
    </row>
    <row r="3985" spans="8:8" ht="13.5" customHeight="1" x14ac:dyDescent="0.2">
      <c r="H3985" s="378"/>
    </row>
    <row r="3986" spans="8:8" ht="13.5" customHeight="1" x14ac:dyDescent="0.2">
      <c r="H3986" s="378"/>
    </row>
    <row r="3987" spans="8:8" ht="13.5" customHeight="1" x14ac:dyDescent="0.2">
      <c r="H3987" s="378"/>
    </row>
    <row r="3988" spans="8:8" ht="13.5" customHeight="1" x14ac:dyDescent="0.2">
      <c r="H3988" s="378"/>
    </row>
    <row r="3989" spans="8:8" ht="13.5" customHeight="1" x14ac:dyDescent="0.2">
      <c r="H3989" s="378"/>
    </row>
    <row r="3990" spans="8:8" ht="13.5" customHeight="1" x14ac:dyDescent="0.2">
      <c r="H3990" s="378"/>
    </row>
    <row r="3991" spans="8:8" ht="13.5" customHeight="1" x14ac:dyDescent="0.2">
      <c r="H3991" s="378"/>
    </row>
    <row r="3992" spans="8:8" ht="13.5" customHeight="1" x14ac:dyDescent="0.2">
      <c r="H3992" s="378"/>
    </row>
    <row r="3993" spans="8:8" ht="13.5" customHeight="1" x14ac:dyDescent="0.2">
      <c r="H3993" s="378"/>
    </row>
    <row r="3994" spans="8:8" ht="13.5" customHeight="1" x14ac:dyDescent="0.2">
      <c r="H3994" s="378"/>
    </row>
    <row r="3995" spans="8:8" ht="13.5" customHeight="1" x14ac:dyDescent="0.2">
      <c r="H3995" s="378"/>
    </row>
    <row r="3996" spans="8:8" ht="13.5" customHeight="1" x14ac:dyDescent="0.2">
      <c r="H3996" s="378"/>
    </row>
    <row r="3997" spans="8:8" ht="13.5" customHeight="1" x14ac:dyDescent="0.2">
      <c r="H3997" s="378"/>
    </row>
    <row r="3998" spans="8:8" ht="13.5" customHeight="1" x14ac:dyDescent="0.2">
      <c r="H3998" s="378"/>
    </row>
    <row r="3999" spans="8:8" ht="13.5" customHeight="1" x14ac:dyDescent="0.2">
      <c r="H3999" s="378"/>
    </row>
    <row r="4000" spans="8:8" ht="13.5" customHeight="1" x14ac:dyDescent="0.2">
      <c r="H4000" s="378"/>
    </row>
    <row r="4001" spans="8:8" ht="13.5" customHeight="1" x14ac:dyDescent="0.2">
      <c r="H4001" s="378"/>
    </row>
    <row r="4002" spans="8:8" ht="13.5" customHeight="1" x14ac:dyDescent="0.2">
      <c r="H4002" s="378"/>
    </row>
    <row r="4003" spans="8:8" ht="13.5" customHeight="1" x14ac:dyDescent="0.2">
      <c r="H4003" s="378"/>
    </row>
    <row r="4004" spans="8:8" ht="13.5" customHeight="1" x14ac:dyDescent="0.2">
      <c r="H4004" s="378"/>
    </row>
    <row r="4005" spans="8:8" ht="13.5" customHeight="1" x14ac:dyDescent="0.2">
      <c r="H4005" s="378"/>
    </row>
    <row r="4006" spans="8:8" ht="13.5" customHeight="1" x14ac:dyDescent="0.2">
      <c r="H4006" s="378"/>
    </row>
    <row r="4007" spans="8:8" ht="13.5" customHeight="1" x14ac:dyDescent="0.2">
      <c r="H4007" s="378"/>
    </row>
    <row r="4008" spans="8:8" ht="13.5" customHeight="1" x14ac:dyDescent="0.2">
      <c r="H4008" s="378"/>
    </row>
    <row r="4009" spans="8:8" ht="13.5" customHeight="1" x14ac:dyDescent="0.2">
      <c r="H4009" s="378"/>
    </row>
    <row r="4010" spans="8:8" ht="13.5" customHeight="1" x14ac:dyDescent="0.2">
      <c r="H4010" s="378"/>
    </row>
    <row r="4011" spans="8:8" ht="13.5" customHeight="1" x14ac:dyDescent="0.2">
      <c r="H4011" s="378"/>
    </row>
    <row r="4012" spans="8:8" ht="13.5" customHeight="1" x14ac:dyDescent="0.2">
      <c r="H4012" s="378"/>
    </row>
    <row r="4013" spans="8:8" ht="13.5" customHeight="1" x14ac:dyDescent="0.2">
      <c r="H4013" s="378"/>
    </row>
    <row r="4014" spans="8:8" ht="13.5" customHeight="1" x14ac:dyDescent="0.2">
      <c r="H4014" s="378"/>
    </row>
    <row r="4015" spans="8:8" ht="13.5" customHeight="1" x14ac:dyDescent="0.2">
      <c r="H4015" s="378"/>
    </row>
    <row r="4016" spans="8:8" ht="13.5" customHeight="1" x14ac:dyDescent="0.2">
      <c r="H4016" s="378"/>
    </row>
    <row r="4017" spans="8:8" ht="13.5" customHeight="1" x14ac:dyDescent="0.2">
      <c r="H4017" s="378"/>
    </row>
    <row r="4018" spans="8:8" ht="13.5" customHeight="1" x14ac:dyDescent="0.2">
      <c r="H4018" s="378"/>
    </row>
    <row r="4019" spans="8:8" ht="13.5" customHeight="1" x14ac:dyDescent="0.2">
      <c r="H4019" s="378"/>
    </row>
    <row r="4020" spans="8:8" ht="13.5" customHeight="1" x14ac:dyDescent="0.2">
      <c r="H4020" s="378"/>
    </row>
    <row r="4021" spans="8:8" ht="13.5" customHeight="1" x14ac:dyDescent="0.2">
      <c r="H4021" s="378"/>
    </row>
    <row r="4022" spans="8:8" ht="13.5" customHeight="1" x14ac:dyDescent="0.2">
      <c r="H4022" s="378"/>
    </row>
    <row r="4023" spans="8:8" ht="13.5" customHeight="1" x14ac:dyDescent="0.2">
      <c r="H4023" s="378"/>
    </row>
    <row r="4024" spans="8:8" ht="13.5" customHeight="1" x14ac:dyDescent="0.2">
      <c r="H4024" s="378"/>
    </row>
    <row r="4025" spans="8:8" ht="13.5" customHeight="1" x14ac:dyDescent="0.2">
      <c r="H4025" s="378"/>
    </row>
    <row r="4026" spans="8:8" ht="13.5" customHeight="1" x14ac:dyDescent="0.2">
      <c r="H4026" s="378"/>
    </row>
    <row r="4027" spans="8:8" ht="13.5" customHeight="1" x14ac:dyDescent="0.2">
      <c r="H4027" s="378"/>
    </row>
    <row r="4028" spans="8:8" ht="13.5" customHeight="1" x14ac:dyDescent="0.2">
      <c r="H4028" s="378"/>
    </row>
    <row r="4029" spans="8:8" ht="13.5" customHeight="1" x14ac:dyDescent="0.2">
      <c r="H4029" s="378"/>
    </row>
    <row r="4030" spans="8:8" ht="13.5" customHeight="1" x14ac:dyDescent="0.2">
      <c r="H4030" s="378"/>
    </row>
    <row r="4031" spans="8:8" ht="13.5" customHeight="1" x14ac:dyDescent="0.2">
      <c r="H4031" s="378"/>
    </row>
    <row r="4032" spans="8:8" ht="13.5" customHeight="1" x14ac:dyDescent="0.2">
      <c r="H4032" s="378"/>
    </row>
    <row r="4033" spans="8:8" ht="13.5" customHeight="1" x14ac:dyDescent="0.2">
      <c r="H4033" s="378"/>
    </row>
    <row r="4034" spans="8:8" ht="13.5" customHeight="1" x14ac:dyDescent="0.2">
      <c r="H4034" s="378"/>
    </row>
    <row r="4035" spans="8:8" ht="13.5" customHeight="1" x14ac:dyDescent="0.2">
      <c r="H4035" s="378"/>
    </row>
    <row r="4036" spans="8:8" ht="13.5" customHeight="1" x14ac:dyDescent="0.2">
      <c r="H4036" s="378"/>
    </row>
    <row r="4037" spans="8:8" ht="13.5" customHeight="1" x14ac:dyDescent="0.2">
      <c r="H4037" s="378"/>
    </row>
    <row r="4038" spans="8:8" ht="13.5" customHeight="1" x14ac:dyDescent="0.2">
      <c r="H4038" s="378"/>
    </row>
    <row r="4039" spans="8:8" ht="13.5" customHeight="1" x14ac:dyDescent="0.2">
      <c r="H4039" s="378"/>
    </row>
    <row r="4040" spans="8:8" ht="13.5" customHeight="1" x14ac:dyDescent="0.2">
      <c r="H4040" s="378"/>
    </row>
    <row r="4041" spans="8:8" ht="13.5" customHeight="1" x14ac:dyDescent="0.2">
      <c r="H4041" s="378"/>
    </row>
    <row r="4042" spans="8:8" ht="13.5" customHeight="1" x14ac:dyDescent="0.2">
      <c r="H4042" s="378"/>
    </row>
    <row r="4043" spans="8:8" ht="13.5" customHeight="1" x14ac:dyDescent="0.2">
      <c r="H4043" s="378"/>
    </row>
    <row r="4044" spans="8:8" ht="13.5" customHeight="1" x14ac:dyDescent="0.2">
      <c r="H4044" s="378"/>
    </row>
    <row r="4045" spans="8:8" ht="13.5" customHeight="1" x14ac:dyDescent="0.2">
      <c r="H4045" s="378"/>
    </row>
    <row r="4046" spans="8:8" ht="13.5" customHeight="1" x14ac:dyDescent="0.2">
      <c r="H4046" s="378"/>
    </row>
    <row r="4047" spans="8:8" ht="13.5" customHeight="1" x14ac:dyDescent="0.2">
      <c r="H4047" s="378"/>
    </row>
    <row r="4048" spans="8:8" ht="13.5" customHeight="1" x14ac:dyDescent="0.2">
      <c r="H4048" s="378"/>
    </row>
    <row r="4049" spans="8:8" ht="13.5" customHeight="1" x14ac:dyDescent="0.2">
      <c r="H4049" s="378"/>
    </row>
    <row r="4050" spans="8:8" ht="13.5" customHeight="1" x14ac:dyDescent="0.2">
      <c r="H4050" s="378"/>
    </row>
    <row r="4051" spans="8:8" ht="13.5" customHeight="1" x14ac:dyDescent="0.2">
      <c r="H4051" s="378"/>
    </row>
    <row r="4052" spans="8:8" ht="13.5" customHeight="1" x14ac:dyDescent="0.2">
      <c r="H4052" s="378"/>
    </row>
    <row r="4053" spans="8:8" ht="13.5" customHeight="1" x14ac:dyDescent="0.2">
      <c r="H4053" s="378"/>
    </row>
    <row r="4054" spans="8:8" ht="13.5" customHeight="1" x14ac:dyDescent="0.2">
      <c r="H4054" s="378"/>
    </row>
    <row r="4055" spans="8:8" ht="13.5" customHeight="1" x14ac:dyDescent="0.2">
      <c r="H4055" s="378"/>
    </row>
    <row r="4056" spans="8:8" ht="13.5" customHeight="1" x14ac:dyDescent="0.2">
      <c r="H4056" s="378"/>
    </row>
    <row r="4057" spans="8:8" ht="13.5" customHeight="1" x14ac:dyDescent="0.2">
      <c r="H4057" s="378"/>
    </row>
    <row r="4058" spans="8:8" ht="13.5" customHeight="1" x14ac:dyDescent="0.2">
      <c r="H4058" s="378"/>
    </row>
    <row r="4059" spans="8:8" ht="13.5" customHeight="1" x14ac:dyDescent="0.2">
      <c r="H4059" s="378"/>
    </row>
    <row r="4060" spans="8:8" ht="13.5" customHeight="1" x14ac:dyDescent="0.2">
      <c r="H4060" s="378"/>
    </row>
    <row r="4061" spans="8:8" ht="13.5" customHeight="1" x14ac:dyDescent="0.2">
      <c r="H4061" s="378"/>
    </row>
    <row r="4062" spans="8:8" ht="13.5" customHeight="1" x14ac:dyDescent="0.2">
      <c r="H4062" s="378"/>
    </row>
    <row r="4063" spans="8:8" ht="13.5" customHeight="1" x14ac:dyDescent="0.2">
      <c r="H4063" s="378"/>
    </row>
    <row r="4064" spans="8:8" ht="13.5" customHeight="1" x14ac:dyDescent="0.2">
      <c r="H4064" s="378"/>
    </row>
    <row r="4065" spans="8:8" ht="13.5" customHeight="1" x14ac:dyDescent="0.2">
      <c r="H4065" s="378"/>
    </row>
    <row r="4066" spans="8:8" ht="13.5" customHeight="1" x14ac:dyDescent="0.2">
      <c r="H4066" s="378"/>
    </row>
    <row r="4067" spans="8:8" ht="13.5" customHeight="1" x14ac:dyDescent="0.2">
      <c r="H4067" s="378"/>
    </row>
    <row r="4068" spans="8:8" ht="13.5" customHeight="1" x14ac:dyDescent="0.2">
      <c r="H4068" s="378"/>
    </row>
    <row r="4069" spans="8:8" ht="13.5" customHeight="1" x14ac:dyDescent="0.2">
      <c r="H4069" s="378"/>
    </row>
    <row r="4070" spans="8:8" ht="13.5" customHeight="1" x14ac:dyDescent="0.2">
      <c r="H4070" s="378"/>
    </row>
    <row r="4071" spans="8:8" ht="13.5" customHeight="1" x14ac:dyDescent="0.2">
      <c r="H4071" s="378"/>
    </row>
    <row r="4072" spans="8:8" ht="13.5" customHeight="1" x14ac:dyDescent="0.2">
      <c r="H4072" s="378"/>
    </row>
    <row r="4073" spans="8:8" ht="13.5" customHeight="1" x14ac:dyDescent="0.2">
      <c r="H4073" s="378"/>
    </row>
    <row r="4074" spans="8:8" ht="13.5" customHeight="1" x14ac:dyDescent="0.2">
      <c r="H4074" s="378"/>
    </row>
    <row r="4075" spans="8:8" ht="13.5" customHeight="1" x14ac:dyDescent="0.2">
      <c r="H4075" s="378"/>
    </row>
    <row r="4076" spans="8:8" ht="13.5" customHeight="1" x14ac:dyDescent="0.2">
      <c r="H4076" s="378"/>
    </row>
    <row r="4077" spans="8:8" ht="13.5" customHeight="1" x14ac:dyDescent="0.2">
      <c r="H4077" s="378"/>
    </row>
    <row r="4078" spans="8:8" ht="13.5" customHeight="1" x14ac:dyDescent="0.2">
      <c r="H4078" s="378"/>
    </row>
    <row r="4079" spans="8:8" ht="13.5" customHeight="1" x14ac:dyDescent="0.2">
      <c r="H4079" s="378"/>
    </row>
    <row r="4080" spans="8:8" ht="13.5" customHeight="1" x14ac:dyDescent="0.2">
      <c r="H4080" s="378"/>
    </row>
    <row r="4081" spans="8:8" ht="13.5" customHeight="1" x14ac:dyDescent="0.2">
      <c r="H4081" s="378"/>
    </row>
    <row r="4082" spans="8:8" ht="13.5" customHeight="1" x14ac:dyDescent="0.2">
      <c r="H4082" s="378"/>
    </row>
    <row r="4083" spans="8:8" ht="13.5" customHeight="1" x14ac:dyDescent="0.2">
      <c r="H4083" s="378"/>
    </row>
    <row r="4084" spans="8:8" ht="13.5" customHeight="1" x14ac:dyDescent="0.2">
      <c r="H4084" s="378"/>
    </row>
    <row r="4085" spans="8:8" ht="13.5" customHeight="1" x14ac:dyDescent="0.2">
      <c r="H4085" s="378"/>
    </row>
    <row r="4086" spans="8:8" ht="13.5" customHeight="1" x14ac:dyDescent="0.2">
      <c r="H4086" s="378"/>
    </row>
    <row r="4087" spans="8:8" ht="13.5" customHeight="1" x14ac:dyDescent="0.2">
      <c r="H4087" s="378"/>
    </row>
    <row r="4088" spans="8:8" ht="13.5" customHeight="1" x14ac:dyDescent="0.2">
      <c r="H4088" s="378"/>
    </row>
    <row r="4089" spans="8:8" ht="13.5" customHeight="1" x14ac:dyDescent="0.2">
      <c r="H4089" s="378"/>
    </row>
    <row r="4090" spans="8:8" ht="13.5" customHeight="1" x14ac:dyDescent="0.2">
      <c r="H4090" s="378"/>
    </row>
    <row r="4091" spans="8:8" ht="13.5" customHeight="1" x14ac:dyDescent="0.2">
      <c r="H4091" s="378"/>
    </row>
    <row r="4092" spans="8:8" ht="13.5" customHeight="1" x14ac:dyDescent="0.2">
      <c r="H4092" s="378"/>
    </row>
    <row r="4093" spans="8:8" ht="13.5" customHeight="1" x14ac:dyDescent="0.2">
      <c r="H4093" s="378"/>
    </row>
    <row r="4094" spans="8:8" ht="13.5" customHeight="1" x14ac:dyDescent="0.2">
      <c r="H4094" s="378"/>
    </row>
    <row r="4095" spans="8:8" ht="13.5" customHeight="1" x14ac:dyDescent="0.2">
      <c r="H4095" s="378"/>
    </row>
    <row r="4096" spans="8:8" ht="13.5" customHeight="1" x14ac:dyDescent="0.2">
      <c r="H4096" s="378"/>
    </row>
    <row r="4097" spans="8:8" ht="13.5" customHeight="1" x14ac:dyDescent="0.2">
      <c r="H4097" s="378"/>
    </row>
    <row r="4098" spans="8:8" ht="13.5" customHeight="1" x14ac:dyDescent="0.2">
      <c r="H4098" s="378"/>
    </row>
    <row r="4099" spans="8:8" ht="13.5" customHeight="1" x14ac:dyDescent="0.2">
      <c r="H4099" s="378"/>
    </row>
    <row r="4100" spans="8:8" ht="13.5" customHeight="1" x14ac:dyDescent="0.2">
      <c r="H4100" s="378"/>
    </row>
    <row r="4101" spans="8:8" ht="13.5" customHeight="1" x14ac:dyDescent="0.2">
      <c r="H4101" s="378"/>
    </row>
    <row r="4102" spans="8:8" ht="13.5" customHeight="1" x14ac:dyDescent="0.2">
      <c r="H4102" s="378"/>
    </row>
    <row r="4103" spans="8:8" ht="13.5" customHeight="1" x14ac:dyDescent="0.2">
      <c r="H4103" s="378"/>
    </row>
    <row r="4104" spans="8:8" ht="13.5" customHeight="1" x14ac:dyDescent="0.2">
      <c r="H4104" s="378"/>
    </row>
    <row r="4105" spans="8:8" ht="13.5" customHeight="1" x14ac:dyDescent="0.2">
      <c r="H4105" s="378"/>
    </row>
    <row r="4106" spans="8:8" ht="13.5" customHeight="1" x14ac:dyDescent="0.2">
      <c r="H4106" s="378"/>
    </row>
    <row r="4107" spans="8:8" ht="13.5" customHeight="1" x14ac:dyDescent="0.2">
      <c r="H4107" s="378"/>
    </row>
    <row r="4108" spans="8:8" ht="13.5" customHeight="1" x14ac:dyDescent="0.2">
      <c r="H4108" s="378"/>
    </row>
    <row r="4109" spans="8:8" ht="13.5" customHeight="1" x14ac:dyDescent="0.2">
      <c r="H4109" s="378"/>
    </row>
    <row r="4110" spans="8:8" ht="13.5" customHeight="1" x14ac:dyDescent="0.2">
      <c r="H4110" s="378"/>
    </row>
    <row r="4111" spans="8:8" ht="13.5" customHeight="1" x14ac:dyDescent="0.2">
      <c r="H4111" s="378"/>
    </row>
    <row r="4112" spans="8:8" ht="13.5" customHeight="1" x14ac:dyDescent="0.2">
      <c r="H4112" s="378"/>
    </row>
    <row r="4113" spans="8:8" ht="13.5" customHeight="1" x14ac:dyDescent="0.2">
      <c r="H4113" s="378"/>
    </row>
    <row r="4114" spans="8:8" ht="13.5" customHeight="1" x14ac:dyDescent="0.2">
      <c r="H4114" s="378"/>
    </row>
    <row r="4115" spans="8:8" ht="13.5" customHeight="1" x14ac:dyDescent="0.2">
      <c r="H4115" s="378"/>
    </row>
    <row r="4116" spans="8:8" ht="13.5" customHeight="1" x14ac:dyDescent="0.2">
      <c r="H4116" s="378"/>
    </row>
    <row r="4117" spans="8:8" ht="13.5" customHeight="1" x14ac:dyDescent="0.2">
      <c r="H4117" s="378"/>
    </row>
    <row r="4118" spans="8:8" ht="13.5" customHeight="1" x14ac:dyDescent="0.2">
      <c r="H4118" s="378"/>
    </row>
    <row r="4119" spans="8:8" ht="13.5" customHeight="1" x14ac:dyDescent="0.2">
      <c r="H4119" s="378"/>
    </row>
    <row r="4120" spans="8:8" ht="13.5" customHeight="1" x14ac:dyDescent="0.2">
      <c r="H4120" s="378"/>
    </row>
    <row r="4121" spans="8:8" ht="13.5" customHeight="1" x14ac:dyDescent="0.2">
      <c r="H4121" s="378"/>
    </row>
    <row r="4122" spans="8:8" ht="13.5" customHeight="1" x14ac:dyDescent="0.2">
      <c r="H4122" s="378"/>
    </row>
    <row r="4123" spans="8:8" ht="13.5" customHeight="1" x14ac:dyDescent="0.2">
      <c r="H4123" s="378"/>
    </row>
    <row r="4124" spans="8:8" ht="13.5" customHeight="1" x14ac:dyDescent="0.2">
      <c r="H4124" s="378"/>
    </row>
    <row r="4125" spans="8:8" ht="13.5" customHeight="1" x14ac:dyDescent="0.2">
      <c r="H4125" s="378"/>
    </row>
    <row r="4126" spans="8:8" ht="13.5" customHeight="1" x14ac:dyDescent="0.2">
      <c r="H4126" s="378"/>
    </row>
    <row r="4127" spans="8:8" ht="13.5" customHeight="1" x14ac:dyDescent="0.2">
      <c r="H4127" s="378"/>
    </row>
    <row r="4128" spans="8:8" ht="13.5" customHeight="1" x14ac:dyDescent="0.2">
      <c r="H4128" s="378"/>
    </row>
    <row r="4129" spans="8:8" ht="13.5" customHeight="1" x14ac:dyDescent="0.2">
      <c r="H4129" s="378"/>
    </row>
    <row r="4130" spans="8:8" ht="13.5" customHeight="1" x14ac:dyDescent="0.2">
      <c r="H4130" s="378"/>
    </row>
    <row r="4131" spans="8:8" ht="13.5" customHeight="1" x14ac:dyDescent="0.2">
      <c r="H4131" s="378"/>
    </row>
    <row r="4132" spans="8:8" ht="13.5" customHeight="1" x14ac:dyDescent="0.2">
      <c r="H4132" s="378"/>
    </row>
    <row r="4133" spans="8:8" ht="13.5" customHeight="1" x14ac:dyDescent="0.2">
      <c r="H4133" s="378"/>
    </row>
    <row r="4134" spans="8:8" ht="13.5" customHeight="1" x14ac:dyDescent="0.2">
      <c r="H4134" s="378"/>
    </row>
    <row r="4135" spans="8:8" ht="13.5" customHeight="1" x14ac:dyDescent="0.2">
      <c r="H4135" s="378"/>
    </row>
    <row r="4136" spans="8:8" ht="13.5" customHeight="1" x14ac:dyDescent="0.2">
      <c r="H4136" s="378"/>
    </row>
    <row r="4137" spans="8:8" ht="13.5" customHeight="1" x14ac:dyDescent="0.2">
      <c r="H4137" s="378"/>
    </row>
    <row r="4138" spans="8:8" ht="13.5" customHeight="1" x14ac:dyDescent="0.2">
      <c r="H4138" s="378"/>
    </row>
    <row r="4139" spans="8:8" ht="13.5" customHeight="1" x14ac:dyDescent="0.2">
      <c r="H4139" s="378"/>
    </row>
    <row r="4140" spans="8:8" ht="13.5" customHeight="1" x14ac:dyDescent="0.2">
      <c r="H4140" s="378"/>
    </row>
    <row r="4141" spans="8:8" ht="13.5" customHeight="1" x14ac:dyDescent="0.2">
      <c r="H4141" s="378"/>
    </row>
    <row r="4142" spans="8:8" ht="13.5" customHeight="1" x14ac:dyDescent="0.2">
      <c r="H4142" s="378"/>
    </row>
    <row r="4143" spans="8:8" ht="13.5" customHeight="1" x14ac:dyDescent="0.2">
      <c r="H4143" s="378"/>
    </row>
    <row r="4144" spans="8:8" ht="13.5" customHeight="1" x14ac:dyDescent="0.2">
      <c r="H4144" s="378"/>
    </row>
    <row r="4145" spans="8:8" ht="13.5" customHeight="1" x14ac:dyDescent="0.2">
      <c r="H4145" s="378"/>
    </row>
    <row r="4146" spans="8:8" ht="13.5" customHeight="1" x14ac:dyDescent="0.2">
      <c r="H4146" s="378"/>
    </row>
    <row r="4147" spans="8:8" ht="13.5" customHeight="1" x14ac:dyDescent="0.2">
      <c r="H4147" s="378"/>
    </row>
    <row r="4148" spans="8:8" ht="13.5" customHeight="1" x14ac:dyDescent="0.2">
      <c r="H4148" s="378"/>
    </row>
    <row r="4149" spans="8:8" ht="13.5" customHeight="1" x14ac:dyDescent="0.2">
      <c r="H4149" s="378"/>
    </row>
    <row r="4150" spans="8:8" ht="13.5" customHeight="1" x14ac:dyDescent="0.2">
      <c r="H4150" s="378"/>
    </row>
    <row r="4151" spans="8:8" ht="13.5" customHeight="1" x14ac:dyDescent="0.2">
      <c r="H4151" s="378"/>
    </row>
    <row r="4152" spans="8:8" ht="13.5" customHeight="1" x14ac:dyDescent="0.2">
      <c r="H4152" s="378"/>
    </row>
    <row r="4153" spans="8:8" ht="13.5" customHeight="1" x14ac:dyDescent="0.2">
      <c r="H4153" s="378"/>
    </row>
    <row r="4154" spans="8:8" ht="13.5" customHeight="1" x14ac:dyDescent="0.2">
      <c r="H4154" s="378"/>
    </row>
    <row r="4155" spans="8:8" ht="13.5" customHeight="1" x14ac:dyDescent="0.2">
      <c r="H4155" s="378"/>
    </row>
    <row r="4156" spans="8:8" ht="13.5" customHeight="1" x14ac:dyDescent="0.2">
      <c r="H4156" s="378"/>
    </row>
    <row r="4157" spans="8:8" ht="13.5" customHeight="1" x14ac:dyDescent="0.2">
      <c r="H4157" s="378"/>
    </row>
    <row r="4158" spans="8:8" ht="13.5" customHeight="1" x14ac:dyDescent="0.2">
      <c r="H4158" s="378"/>
    </row>
    <row r="4159" spans="8:8" ht="13.5" customHeight="1" x14ac:dyDescent="0.2">
      <c r="H4159" s="378"/>
    </row>
    <row r="4160" spans="8:8" ht="13.5" customHeight="1" x14ac:dyDescent="0.2">
      <c r="H4160" s="378"/>
    </row>
    <row r="4161" spans="8:8" ht="13.5" customHeight="1" x14ac:dyDescent="0.2">
      <c r="H4161" s="378"/>
    </row>
    <row r="4162" spans="8:8" ht="13.5" customHeight="1" x14ac:dyDescent="0.2">
      <c r="H4162" s="378"/>
    </row>
    <row r="4163" spans="8:8" ht="13.5" customHeight="1" x14ac:dyDescent="0.2">
      <c r="H4163" s="378"/>
    </row>
    <row r="4164" spans="8:8" ht="13.5" customHeight="1" x14ac:dyDescent="0.2">
      <c r="H4164" s="378"/>
    </row>
    <row r="4165" spans="8:8" ht="13.5" customHeight="1" x14ac:dyDescent="0.2">
      <c r="H4165" s="378"/>
    </row>
    <row r="4166" spans="8:8" ht="13.5" customHeight="1" x14ac:dyDescent="0.2">
      <c r="H4166" s="378"/>
    </row>
    <row r="4167" spans="8:8" ht="13.5" customHeight="1" x14ac:dyDescent="0.2">
      <c r="H4167" s="378"/>
    </row>
    <row r="4168" spans="8:8" ht="13.5" customHeight="1" x14ac:dyDescent="0.2">
      <c r="H4168" s="378"/>
    </row>
    <row r="4169" spans="8:8" ht="13.5" customHeight="1" x14ac:dyDescent="0.2">
      <c r="H4169" s="378"/>
    </row>
    <row r="4170" spans="8:8" ht="13.5" customHeight="1" x14ac:dyDescent="0.2">
      <c r="H4170" s="378"/>
    </row>
    <row r="4171" spans="8:8" ht="13.5" customHeight="1" x14ac:dyDescent="0.2">
      <c r="H4171" s="378"/>
    </row>
    <row r="4172" spans="8:8" ht="13.5" customHeight="1" x14ac:dyDescent="0.2">
      <c r="H4172" s="378"/>
    </row>
    <row r="4173" spans="8:8" ht="13.5" customHeight="1" x14ac:dyDescent="0.2">
      <c r="H4173" s="378"/>
    </row>
    <row r="4174" spans="8:8" ht="13.5" customHeight="1" x14ac:dyDescent="0.2">
      <c r="H4174" s="378"/>
    </row>
    <row r="4175" spans="8:8" ht="13.5" customHeight="1" x14ac:dyDescent="0.2">
      <c r="H4175" s="378"/>
    </row>
    <row r="4176" spans="8:8" ht="13.5" customHeight="1" x14ac:dyDescent="0.2">
      <c r="H4176" s="378"/>
    </row>
    <row r="4177" spans="8:8" ht="13.5" customHeight="1" x14ac:dyDescent="0.2">
      <c r="H4177" s="378"/>
    </row>
    <row r="4178" spans="8:8" ht="13.5" customHeight="1" x14ac:dyDescent="0.2">
      <c r="H4178" s="378"/>
    </row>
    <row r="4179" spans="8:8" ht="13.5" customHeight="1" x14ac:dyDescent="0.2">
      <c r="H4179" s="378"/>
    </row>
    <row r="4180" spans="8:8" ht="13.5" customHeight="1" x14ac:dyDescent="0.2">
      <c r="H4180" s="378"/>
    </row>
    <row r="4181" spans="8:8" ht="13.5" customHeight="1" x14ac:dyDescent="0.2">
      <c r="H4181" s="378"/>
    </row>
    <row r="4182" spans="8:8" ht="13.5" customHeight="1" x14ac:dyDescent="0.2">
      <c r="H4182" s="378"/>
    </row>
    <row r="4183" spans="8:8" ht="13.5" customHeight="1" x14ac:dyDescent="0.2">
      <c r="H4183" s="378"/>
    </row>
    <row r="4184" spans="8:8" ht="13.5" customHeight="1" x14ac:dyDescent="0.2">
      <c r="H4184" s="378"/>
    </row>
    <row r="4185" spans="8:8" ht="13.5" customHeight="1" x14ac:dyDescent="0.2">
      <c r="H4185" s="378"/>
    </row>
    <row r="4186" spans="8:8" ht="13.5" customHeight="1" x14ac:dyDescent="0.2">
      <c r="H4186" s="378"/>
    </row>
    <row r="4187" spans="8:8" ht="13.5" customHeight="1" x14ac:dyDescent="0.2">
      <c r="H4187" s="378"/>
    </row>
    <row r="4188" spans="8:8" ht="13.5" customHeight="1" x14ac:dyDescent="0.2">
      <c r="H4188" s="378"/>
    </row>
    <row r="4189" spans="8:8" ht="13.5" customHeight="1" x14ac:dyDescent="0.2">
      <c r="H4189" s="378"/>
    </row>
    <row r="4190" spans="8:8" ht="13.5" customHeight="1" x14ac:dyDescent="0.2">
      <c r="H4190" s="378"/>
    </row>
    <row r="4191" spans="8:8" ht="13.5" customHeight="1" x14ac:dyDescent="0.2">
      <c r="H4191" s="378"/>
    </row>
    <row r="4192" spans="8:8" ht="13.5" customHeight="1" x14ac:dyDescent="0.2">
      <c r="H4192" s="378"/>
    </row>
    <row r="4193" spans="8:8" ht="13.5" customHeight="1" x14ac:dyDescent="0.2">
      <c r="H4193" s="378"/>
    </row>
    <row r="4194" spans="8:8" ht="13.5" customHeight="1" x14ac:dyDescent="0.2">
      <c r="H4194" s="378"/>
    </row>
    <row r="4195" spans="8:8" ht="13.5" customHeight="1" x14ac:dyDescent="0.2">
      <c r="H4195" s="378"/>
    </row>
    <row r="4196" spans="8:8" ht="13.5" customHeight="1" x14ac:dyDescent="0.2">
      <c r="H4196" s="378"/>
    </row>
    <row r="4197" spans="8:8" ht="13.5" customHeight="1" x14ac:dyDescent="0.2">
      <c r="H4197" s="378"/>
    </row>
    <row r="4198" spans="8:8" ht="13.5" customHeight="1" x14ac:dyDescent="0.2">
      <c r="H4198" s="378"/>
    </row>
    <row r="4199" spans="8:8" ht="13.5" customHeight="1" x14ac:dyDescent="0.2">
      <c r="H4199" s="378"/>
    </row>
    <row r="4200" spans="8:8" ht="13.5" customHeight="1" x14ac:dyDescent="0.2">
      <c r="H4200" s="378"/>
    </row>
    <row r="4201" spans="8:8" ht="13.5" customHeight="1" x14ac:dyDescent="0.2">
      <c r="H4201" s="378"/>
    </row>
    <row r="4202" spans="8:8" ht="13.5" customHeight="1" x14ac:dyDescent="0.2">
      <c r="H4202" s="378"/>
    </row>
    <row r="4203" spans="8:8" ht="13.5" customHeight="1" x14ac:dyDescent="0.2">
      <c r="H4203" s="378"/>
    </row>
    <row r="4204" spans="8:8" ht="13.5" customHeight="1" x14ac:dyDescent="0.2">
      <c r="H4204" s="378"/>
    </row>
    <row r="4205" spans="8:8" ht="13.5" customHeight="1" x14ac:dyDescent="0.2">
      <c r="H4205" s="378"/>
    </row>
    <row r="4206" spans="8:8" ht="13.5" customHeight="1" x14ac:dyDescent="0.2">
      <c r="H4206" s="378"/>
    </row>
    <row r="4207" spans="8:8" ht="13.5" customHeight="1" x14ac:dyDescent="0.2">
      <c r="H4207" s="378"/>
    </row>
    <row r="4208" spans="8:8" ht="13.5" customHeight="1" x14ac:dyDescent="0.2">
      <c r="H4208" s="378"/>
    </row>
    <row r="4209" spans="8:8" ht="13.5" customHeight="1" x14ac:dyDescent="0.2">
      <c r="H4209" s="378"/>
    </row>
    <row r="4210" spans="8:8" ht="13.5" customHeight="1" x14ac:dyDescent="0.2">
      <c r="H4210" s="378"/>
    </row>
    <row r="4211" spans="8:8" ht="13.5" customHeight="1" x14ac:dyDescent="0.2">
      <c r="H4211" s="378"/>
    </row>
    <row r="4212" spans="8:8" ht="13.5" customHeight="1" x14ac:dyDescent="0.2">
      <c r="H4212" s="378"/>
    </row>
    <row r="4213" spans="8:8" ht="13.5" customHeight="1" x14ac:dyDescent="0.2">
      <c r="H4213" s="378"/>
    </row>
  </sheetData>
  <sheetProtection password="C6D4" sheet="1" selectLockedCells="1"/>
  <mergeCells count="1">
    <mergeCell ref="K6:L6"/>
  </mergeCells>
  <phoneticPr fontId="22" type="noConversion"/>
  <conditionalFormatting sqref="E2:E51">
    <cfRule type="containsText" dxfId="132" priority="2695" operator="containsText" text="Se">
      <formula>NOT(ISERROR(SEARCH("Se",E2)))</formula>
    </cfRule>
    <cfRule type="containsText" dxfId="131" priority="2696" operator="containsText" text="Ju">
      <formula>NOT(ISERROR(SEARCH("Ju",E2)))</formula>
    </cfRule>
    <cfRule type="containsText" dxfId="130" priority="2697" operator="containsText" text="S2">
      <formula>NOT(ISERROR(SEARCH("S2",E2)))</formula>
    </cfRule>
    <cfRule type="containsText" dxfId="129" priority="2694" operator="containsText" text="Jza">
      <formula>NOT(ISERROR(SEARCH("Jza",E2)))</formula>
    </cfRule>
    <cfRule type="containsText" dxfId="128" priority="2698" operator="containsText" text="J">
      <formula>NOT(ISERROR(SEARCH("J",E2)))</formula>
    </cfRule>
    <cfRule type="containsText" dxfId="127" priority="2699" operator="containsText" text="Z">
      <formula>NOT(ISERROR(SEARCH("Z",E2)))</formula>
    </cfRule>
    <cfRule type="containsText" dxfId="126" priority="2700" operator="containsText" text="M">
      <formula>NOT(ISERROR(SEARCH("M",E2)))</formula>
    </cfRule>
  </conditionalFormatting>
  <conditionalFormatting sqref="K6 E1:E51">
    <cfRule type="containsText" dxfId="125" priority="2693" operator="containsText" text="Jz">
      <formula>NOT(ISERROR(SEARCH("Jz",E1)))</formula>
    </cfRule>
  </conditionalFormatting>
  <conditionalFormatting sqref="K6 E1:E51">
    <cfRule type="containsText" dxfId="124" priority="2584" operator="containsText" text="Jz">
      <formula>NOT(ISERROR(SEARCH("Jz",E1)))</formula>
    </cfRule>
    <cfRule type="containsText" dxfId="123" priority="2586" operator="containsText" text="Se">
      <formula>NOT(ISERROR(SEARCH("Se",E1)))</formula>
    </cfRule>
    <cfRule type="containsText" dxfId="122" priority="2587" operator="containsText" text="Ju">
      <formula>NOT(ISERROR(SEARCH("Ju",E1)))</formula>
    </cfRule>
    <cfRule type="containsText" dxfId="121" priority="2585" operator="containsText" text="Jza">
      <formula>NOT(ISERROR(SEARCH("Jza",E1)))</formula>
    </cfRule>
    <cfRule type="containsText" dxfId="120" priority="2588" operator="containsText" text="S2">
      <formula>NOT(ISERROR(SEARCH("S2",E1)))</formula>
    </cfRule>
    <cfRule type="containsText" dxfId="119" priority="2589" operator="containsText" text="J">
      <formula>NOT(ISERROR(SEARCH("J",E1)))</formula>
    </cfRule>
    <cfRule type="containsText" dxfId="118" priority="2590" operator="containsText" text="Z">
      <formula>NOT(ISERROR(SEARCH("Z",E1)))</formula>
    </cfRule>
    <cfRule type="containsText" dxfId="117" priority="2591" operator="containsText" text="M">
      <formula>NOT(ISERROR(SEARCH("M",E1)))</formula>
    </cfRule>
  </conditionalFormatting>
  <conditionalFormatting sqref="G4214:H5019 G3869:G4213">
    <cfRule type="cellIs" dxfId="116" priority="2579" operator="between">
      <formula>1999</formula>
      <formula>2014</formula>
    </cfRule>
    <cfRule type="cellIs" dxfId="115" priority="2580" operator="between">
      <formula>1995</formula>
      <formula>1998</formula>
    </cfRule>
    <cfRule type="cellIs" dxfId="114" priority="2581" operator="between">
      <formula>1969</formula>
      <formula>1994</formula>
    </cfRule>
    <cfRule type="cellIs" dxfId="113" priority="2582" operator="between">
      <formula>1956</formula>
      <formula>1968</formula>
    </cfRule>
    <cfRule type="cellIs" dxfId="112" priority="2583" operator="between">
      <formula>1900</formula>
      <formula>1955</formula>
    </cfRule>
  </conditionalFormatting>
  <conditionalFormatting sqref="F1:F51">
    <cfRule type="cellIs" dxfId="111" priority="2245" operator="between">
      <formula>1956</formula>
      <formula>1900</formula>
    </cfRule>
    <cfRule type="cellIs" dxfId="110" priority="2246" operator="between">
      <formula>1969</formula>
      <formula>1957</formula>
    </cfRule>
    <cfRule type="cellIs" dxfId="109" priority="2247" operator="between">
      <formula>1995</formula>
      <formula>1970</formula>
    </cfRule>
    <cfRule type="cellIs" dxfId="108" priority="2248" operator="between">
      <formula>1999</formula>
      <formula>1996</formula>
    </cfRule>
    <cfRule type="cellIs" dxfId="107" priority="2249" operator="between">
      <formula>2000</formula>
      <formula>2015</formula>
    </cfRule>
  </conditionalFormatting>
  <conditionalFormatting sqref="F1:F51">
    <cfRule type="cellIs" dxfId="106" priority="1420" operator="between">
      <formula>1957</formula>
      <formula>1900</formula>
    </cfRule>
    <cfRule type="cellIs" dxfId="105" priority="1421" operator="between">
      <formula>1970</formula>
      <formula>1958</formula>
    </cfRule>
    <cfRule type="cellIs" dxfId="104" priority="1422" operator="between">
      <formula>1996</formula>
      <formula>1971</formula>
    </cfRule>
    <cfRule type="cellIs" dxfId="103" priority="1423" operator="between">
      <formula>2000</formula>
      <formula>1997</formula>
    </cfRule>
    <cfRule type="cellIs" dxfId="102" priority="1424" operator="between">
      <formula>2001</formula>
      <formula>2016</formula>
    </cfRule>
  </conditionalFormatting>
  <conditionalFormatting sqref="I2:I51 I3878:I4797">
    <cfRule type="cellIs" dxfId="101" priority="825" operator="equal">
      <formula>"V"</formula>
    </cfRule>
  </conditionalFormatting>
  <conditionalFormatting sqref="B2:C51 E2:E51 L9:L14 L16:L20">
    <cfRule type="cellIs" dxfId="100" priority="696" operator="between">
      <formula>20</formula>
      <formula>24</formula>
    </cfRule>
  </conditionalFormatting>
  <conditionalFormatting sqref="B2:C51 E2:E51 L9:L14 L16:L20">
    <cfRule type="cellIs" dxfId="99" priority="693" operator="equal">
      <formula>18</formula>
    </cfRule>
    <cfRule type="cellIs" dxfId="98" priority="694" operator="equal">
      <formula>19</formula>
    </cfRule>
    <cfRule type="cellIs" dxfId="97" priority="695" operator="between">
      <formula>25</formula>
      <formula>29</formula>
    </cfRule>
  </conditionalFormatting>
  <conditionalFormatting sqref="C3329">
    <cfRule type="cellIs" dxfId="96" priority="72" stopIfTrue="1" operator="equal">
      <formula>"zahraniční klub"</formula>
    </cfRule>
  </conditionalFormatting>
  <conditionalFormatting sqref="G3226:G3227 C3226:C3227 G3241:G3329 G3506:G3562 G3593:G3726 G3169:G3222 C3752:C3759 C3761:C3769 G413:G417 G595:G634 G1503:G1891 C3788:C3789 G3348:G3351 G3353:G3413 G3459:G3484 G3486:G3490 G3568:G3591 C3771:C3786 C3792:C3803 C3805 C3242:C3329 G3492:G3504 G1893:G2600 G3161:G3167 G3564:G3566 G3331:G3346 G3728:G3737 G3739:G3742 G2602:G2909 G52:H54 G886:G1501 G2911:G3111 G3113:G3159 G55:G243 G3416:G3457 C3331:C3746 G419:G593 G245:G411 G636:G884 C52:C3222">
    <cfRule type="cellIs" dxfId="95" priority="97" stopIfTrue="1" operator="equal">
      <formula>"zahraniční klub"</formula>
    </cfRule>
  </conditionalFormatting>
  <conditionalFormatting sqref="H3416:H3424">
    <cfRule type="containsText" dxfId="94" priority="96" operator="containsText" text="Jza">
      <formula>NOT(ISERROR(SEARCH("Jza",H3416)))</formula>
    </cfRule>
  </conditionalFormatting>
  <conditionalFormatting sqref="I52:I3845">
    <cfRule type="containsText" dxfId="93" priority="95" operator="containsText" text="1">
      <formula>NOT(ISERROR(SEARCH("1",I52)))</formula>
    </cfRule>
  </conditionalFormatting>
  <conditionalFormatting sqref="G3112">
    <cfRule type="cellIs" dxfId="92" priority="94" stopIfTrue="1" operator="equal">
      <formula>"zahraniční klub"</formula>
    </cfRule>
  </conditionalFormatting>
  <conditionalFormatting sqref="G3347">
    <cfRule type="cellIs" dxfId="91" priority="93" stopIfTrue="1" operator="equal">
      <formula>"zahraniční klub"</formula>
    </cfRule>
  </conditionalFormatting>
  <conditionalFormatting sqref="G3352">
    <cfRule type="cellIs" dxfId="90" priority="92" stopIfTrue="1" operator="equal">
      <formula>"zahraniční klub"</formula>
    </cfRule>
  </conditionalFormatting>
  <conditionalFormatting sqref="G3485">
    <cfRule type="cellIs" dxfId="89" priority="91" stopIfTrue="1" operator="equal">
      <formula>"zahraniční klub"</formula>
    </cfRule>
  </conditionalFormatting>
  <conditionalFormatting sqref="G3567">
    <cfRule type="cellIs" dxfId="88" priority="90" stopIfTrue="1" operator="equal">
      <formula>"zahraniční klub"</formula>
    </cfRule>
  </conditionalFormatting>
  <conditionalFormatting sqref="I3846:I3876">
    <cfRule type="containsText" dxfId="87" priority="89" operator="containsText" text="1">
      <formula>NOT(ISERROR(SEARCH("1",I3846)))</formula>
    </cfRule>
  </conditionalFormatting>
  <conditionalFormatting sqref="C3811:C3817">
    <cfRule type="cellIs" dxfId="86" priority="88" stopIfTrue="1" operator="equal">
      <formula>"zahraniční klub"</formula>
    </cfRule>
  </conditionalFormatting>
  <conditionalFormatting sqref="C3818:C3831">
    <cfRule type="cellIs" dxfId="85" priority="87" stopIfTrue="1" operator="equal">
      <formula>"zahraniční klub"</formula>
    </cfRule>
  </conditionalFormatting>
  <conditionalFormatting sqref="G3491">
    <cfRule type="cellIs" dxfId="84" priority="86" stopIfTrue="1" operator="equal">
      <formula>"zahraniční klub"</formula>
    </cfRule>
  </conditionalFormatting>
  <conditionalFormatting sqref="G3727">
    <cfRule type="cellIs" dxfId="83" priority="85" stopIfTrue="1" operator="equal">
      <formula>"zahraniční klub"</formula>
    </cfRule>
  </conditionalFormatting>
  <conditionalFormatting sqref="G1892">
    <cfRule type="cellIs" dxfId="82" priority="84" stopIfTrue="1" operator="equal">
      <formula>"zahraniční klub"</formula>
    </cfRule>
  </conditionalFormatting>
  <conditionalFormatting sqref="G244">
    <cfRule type="cellIs" dxfId="81" priority="83" stopIfTrue="1" operator="equal">
      <formula>"zahraniční klub"</formula>
    </cfRule>
  </conditionalFormatting>
  <conditionalFormatting sqref="G3160">
    <cfRule type="cellIs" dxfId="80" priority="82" stopIfTrue="1" operator="equal">
      <formula>"zahraniční klub"</formula>
    </cfRule>
  </conditionalFormatting>
  <conditionalFormatting sqref="G3563">
    <cfRule type="cellIs" dxfId="79" priority="81" stopIfTrue="1" operator="equal">
      <formula>"zahraniční klub"</formula>
    </cfRule>
  </conditionalFormatting>
  <conditionalFormatting sqref="G418">
    <cfRule type="cellIs" dxfId="78" priority="80" stopIfTrue="1" operator="equal">
      <formula>"zahraniční klub"</formula>
    </cfRule>
  </conditionalFormatting>
  <conditionalFormatting sqref="G885">
    <cfRule type="cellIs" dxfId="77" priority="79" stopIfTrue="1" operator="equal">
      <formula>"zahraniční klub"</formula>
    </cfRule>
  </conditionalFormatting>
  <conditionalFormatting sqref="G3330 C3330">
    <cfRule type="cellIs" dxfId="76" priority="78" stopIfTrue="1" operator="equal">
      <formula>"zahraniční klub"</formula>
    </cfRule>
  </conditionalFormatting>
  <conditionalFormatting sqref="E52:E3844">
    <cfRule type="containsText" dxfId="75" priority="62" operator="containsText" text="Se2">
      <formula>NOT(ISERROR(SEARCH("Se2",E52)))</formula>
    </cfRule>
    <cfRule type="containsText" dxfId="74" priority="63" operator="containsText" text="Jza">
      <formula>NOT(ISERROR(SEARCH("Jza",E52)))</formula>
    </cfRule>
    <cfRule type="containsText" dxfId="73" priority="64" operator="containsText" text="Jz">
      <formula>NOT(ISERROR(SEARCH("Jz",E52)))</formula>
    </cfRule>
    <cfRule type="containsText" dxfId="72" priority="71" operator="containsText" text="S">
      <formula>NOT(ISERROR(SEARCH("S",E52)))</formula>
    </cfRule>
  </conditionalFormatting>
  <conditionalFormatting sqref="E52:E3844">
    <cfRule type="containsText" dxfId="71" priority="65" operator="containsText" text="Se">
      <formula>NOT(ISERROR(SEARCH("Se",E52)))</formula>
    </cfRule>
    <cfRule type="containsText" dxfId="70" priority="66" operator="containsText" text="S2">
      <formula>NOT(ISERROR(SEARCH("S2",E52)))</formula>
    </cfRule>
    <cfRule type="containsText" dxfId="69" priority="67" operator="containsText" text="Ju">
      <formula>NOT(ISERROR(SEARCH("Ju",E52)))</formula>
    </cfRule>
    <cfRule type="containsText" dxfId="68" priority="68" operator="containsText" text="J">
      <formula>NOT(ISERROR(SEARCH("J",E52)))</formula>
    </cfRule>
    <cfRule type="containsText" dxfId="67" priority="69" operator="containsText" text="Z">
      <formula>NOT(ISERROR(SEARCH("Z",E52)))</formula>
    </cfRule>
    <cfRule type="containsText" dxfId="66" priority="70" operator="containsText" text="M">
      <formula>NOT(ISERROR(SEARCH("M",E52)))</formula>
    </cfRule>
  </conditionalFormatting>
  <conditionalFormatting sqref="F52:F3795">
    <cfRule type="cellIs" dxfId="65" priority="73" operator="between">
      <formula>1962</formula>
      <formula>1921</formula>
    </cfRule>
    <cfRule type="cellIs" dxfId="64" priority="74" operator="between">
      <formula>1975</formula>
      <formula>1963</formula>
    </cfRule>
    <cfRule type="cellIs" dxfId="63" priority="75" operator="between">
      <formula>2001</formula>
      <formula>1976</formula>
    </cfRule>
    <cfRule type="cellIs" dxfId="62" priority="76" operator="between">
      <formula>2005</formula>
      <formula>2002</formula>
    </cfRule>
    <cfRule type="cellIs" dxfId="61" priority="77" operator="between">
      <formula>2006</formula>
      <formula>2021</formula>
    </cfRule>
  </conditionalFormatting>
  <conditionalFormatting sqref="E3845">
    <cfRule type="containsText" dxfId="60" priority="52" operator="containsText" text="Se2">
      <formula>NOT(ISERROR(SEARCH("Se2",E3845)))</formula>
    </cfRule>
    <cfRule type="containsText" dxfId="59" priority="53" operator="containsText" text="Jza">
      <formula>NOT(ISERROR(SEARCH("Jza",E3845)))</formula>
    </cfRule>
    <cfRule type="containsText" dxfId="58" priority="54" operator="containsText" text="Jz">
      <formula>NOT(ISERROR(SEARCH("Jz",E3845)))</formula>
    </cfRule>
    <cfRule type="containsText" dxfId="57" priority="61" operator="containsText" text="S">
      <formula>NOT(ISERROR(SEARCH("S",E3845)))</formula>
    </cfRule>
  </conditionalFormatting>
  <conditionalFormatting sqref="E3845">
    <cfRule type="containsText" dxfId="56" priority="55" operator="containsText" text="Se">
      <formula>NOT(ISERROR(SEARCH("Se",E3845)))</formula>
    </cfRule>
    <cfRule type="containsText" dxfId="55" priority="56" operator="containsText" text="S2">
      <formula>NOT(ISERROR(SEARCH("S2",E3845)))</formula>
    </cfRule>
    <cfRule type="containsText" dxfId="54" priority="57" operator="containsText" text="Ju">
      <formula>NOT(ISERROR(SEARCH("Ju",E3845)))</formula>
    </cfRule>
    <cfRule type="containsText" dxfId="53" priority="58" operator="containsText" text="J">
      <formula>NOT(ISERROR(SEARCH("J",E3845)))</formula>
    </cfRule>
    <cfRule type="containsText" dxfId="52" priority="59" operator="containsText" text="Z">
      <formula>NOT(ISERROR(SEARCH("Z",E3845)))</formula>
    </cfRule>
    <cfRule type="containsText" dxfId="51" priority="60" operator="containsText" text="M">
      <formula>NOT(ISERROR(SEARCH("M",E3845)))</formula>
    </cfRule>
  </conditionalFormatting>
  <conditionalFormatting sqref="E3846">
    <cfRule type="containsText" dxfId="50" priority="42" operator="containsText" text="Se2">
      <formula>NOT(ISERROR(SEARCH("Se2",E3846)))</formula>
    </cfRule>
    <cfRule type="containsText" dxfId="49" priority="43" operator="containsText" text="Jza">
      <formula>NOT(ISERROR(SEARCH("Jza",E3846)))</formula>
    </cfRule>
    <cfRule type="containsText" dxfId="48" priority="44" operator="containsText" text="Jz">
      <formula>NOT(ISERROR(SEARCH("Jz",E3846)))</formula>
    </cfRule>
    <cfRule type="containsText" dxfId="47" priority="51" operator="containsText" text="S">
      <formula>NOT(ISERROR(SEARCH("S",E3846)))</formula>
    </cfRule>
  </conditionalFormatting>
  <conditionalFormatting sqref="E3846">
    <cfRule type="containsText" dxfId="46" priority="45" operator="containsText" text="Se">
      <formula>NOT(ISERROR(SEARCH("Se",E3846)))</formula>
    </cfRule>
    <cfRule type="containsText" dxfId="45" priority="46" operator="containsText" text="S2">
      <formula>NOT(ISERROR(SEARCH("S2",E3846)))</formula>
    </cfRule>
    <cfRule type="containsText" dxfId="44" priority="47" operator="containsText" text="Ju">
      <formula>NOT(ISERROR(SEARCH("Ju",E3846)))</formula>
    </cfRule>
    <cfRule type="containsText" dxfId="43" priority="48" operator="containsText" text="J">
      <formula>NOT(ISERROR(SEARCH("J",E3846)))</formula>
    </cfRule>
    <cfRule type="containsText" dxfId="42" priority="49" operator="containsText" text="Z">
      <formula>NOT(ISERROR(SEARCH("Z",E3846)))</formula>
    </cfRule>
    <cfRule type="containsText" dxfId="41" priority="50" operator="containsText" text="M">
      <formula>NOT(ISERROR(SEARCH("M",E3846)))</formula>
    </cfRule>
  </conditionalFormatting>
  <conditionalFormatting sqref="E3847">
    <cfRule type="containsText" dxfId="40" priority="32" operator="containsText" text="Se2">
      <formula>NOT(ISERROR(SEARCH("Se2",E3847)))</formula>
    </cfRule>
    <cfRule type="containsText" dxfId="39" priority="33" operator="containsText" text="Jza">
      <formula>NOT(ISERROR(SEARCH("Jza",E3847)))</formula>
    </cfRule>
    <cfRule type="containsText" dxfId="38" priority="34" operator="containsText" text="Jz">
      <formula>NOT(ISERROR(SEARCH("Jz",E3847)))</formula>
    </cfRule>
    <cfRule type="containsText" dxfId="37" priority="41" operator="containsText" text="S">
      <formula>NOT(ISERROR(SEARCH("S",E3847)))</formula>
    </cfRule>
  </conditionalFormatting>
  <conditionalFormatting sqref="E3847">
    <cfRule type="containsText" dxfId="36" priority="35" operator="containsText" text="Se">
      <formula>NOT(ISERROR(SEARCH("Se",E3847)))</formula>
    </cfRule>
    <cfRule type="containsText" dxfId="35" priority="36" operator="containsText" text="S2">
      <formula>NOT(ISERROR(SEARCH("S2",E3847)))</formula>
    </cfRule>
    <cfRule type="containsText" dxfId="34" priority="37" operator="containsText" text="Ju">
      <formula>NOT(ISERROR(SEARCH("Ju",E3847)))</formula>
    </cfRule>
    <cfRule type="containsText" dxfId="33" priority="38" operator="containsText" text="J">
      <formula>NOT(ISERROR(SEARCH("J",E3847)))</formula>
    </cfRule>
    <cfRule type="containsText" dxfId="32" priority="39" operator="containsText" text="Z">
      <formula>NOT(ISERROR(SEARCH("Z",E3847)))</formula>
    </cfRule>
    <cfRule type="containsText" dxfId="31" priority="40" operator="containsText" text="M">
      <formula>NOT(ISERROR(SEARCH("M",E3847)))</formula>
    </cfRule>
  </conditionalFormatting>
  <conditionalFormatting sqref="E3848:E3868">
    <cfRule type="containsText" dxfId="30" priority="22" operator="containsText" text="Se2">
      <formula>NOT(ISERROR(SEARCH("Se2",E3848)))</formula>
    </cfRule>
    <cfRule type="containsText" dxfId="29" priority="23" operator="containsText" text="Jza">
      <formula>NOT(ISERROR(SEARCH("Jza",E3848)))</formula>
    </cfRule>
    <cfRule type="containsText" dxfId="28" priority="24" operator="containsText" text="Jz">
      <formula>NOT(ISERROR(SEARCH("Jz",E3848)))</formula>
    </cfRule>
    <cfRule type="containsText" dxfId="27" priority="31" operator="containsText" text="S">
      <formula>NOT(ISERROR(SEARCH("S",E3848)))</formula>
    </cfRule>
  </conditionalFormatting>
  <conditionalFormatting sqref="E3848:E3868">
    <cfRule type="containsText" dxfId="26" priority="25" operator="containsText" text="Se">
      <formula>NOT(ISERROR(SEARCH("Se",E3848)))</formula>
    </cfRule>
    <cfRule type="containsText" dxfId="25" priority="26" operator="containsText" text="S2">
      <formula>NOT(ISERROR(SEARCH("S2",E3848)))</formula>
    </cfRule>
    <cfRule type="containsText" dxfId="24" priority="27" operator="containsText" text="Ju">
      <formula>NOT(ISERROR(SEARCH("Ju",E3848)))</formula>
    </cfRule>
    <cfRule type="containsText" dxfId="23" priority="28" operator="containsText" text="J">
      <formula>NOT(ISERROR(SEARCH("J",E3848)))</formula>
    </cfRule>
    <cfRule type="containsText" dxfId="22" priority="29" operator="containsText" text="Z">
      <formula>NOT(ISERROR(SEARCH("Z",E3848)))</formula>
    </cfRule>
    <cfRule type="containsText" dxfId="21" priority="30" operator="containsText" text="M">
      <formula>NOT(ISERROR(SEARCH("M",E3848)))</formula>
    </cfRule>
  </conditionalFormatting>
  <conditionalFormatting sqref="F3796:F3868">
    <cfRule type="cellIs" dxfId="20" priority="17" operator="between">
      <formula>1962</formula>
      <formula>1921</formula>
    </cfRule>
    <cfRule type="cellIs" dxfId="19" priority="18" operator="between">
      <formula>1975</formula>
      <formula>1963</formula>
    </cfRule>
    <cfRule type="cellIs" dxfId="18" priority="19" operator="between">
      <formula>2001</formula>
      <formula>1976</formula>
    </cfRule>
    <cfRule type="cellIs" dxfId="17" priority="20" operator="between">
      <formula>2005</formula>
      <formula>2002</formula>
    </cfRule>
    <cfRule type="cellIs" dxfId="16" priority="21" operator="between">
      <formula>2006</formula>
      <formula>2021</formula>
    </cfRule>
  </conditionalFormatting>
  <conditionalFormatting sqref="F3869:F3877">
    <cfRule type="cellIs" dxfId="15" priority="12" operator="between">
      <formula>1961</formula>
      <formula>1920</formula>
    </cfRule>
    <cfRule type="cellIs" dxfId="14" priority="13" operator="between">
      <formula>1974</formula>
      <formula>1962</formula>
    </cfRule>
    <cfRule type="cellIs" dxfId="13" priority="14" operator="between">
      <formula>2000</formula>
      <formula>1975</formula>
    </cfRule>
    <cfRule type="cellIs" dxfId="12" priority="15" operator="between">
      <formula>2004</formula>
      <formula>2001</formula>
    </cfRule>
    <cfRule type="cellIs" dxfId="11" priority="16" operator="between">
      <formula>2005</formula>
      <formula>2020</formula>
    </cfRule>
  </conditionalFormatting>
  <conditionalFormatting sqref="E3869:E3877">
    <cfRule type="containsText" dxfId="10" priority="2" operator="containsText" text="Se2">
      <formula>NOT(ISERROR(SEARCH("Se2",E3869)))</formula>
    </cfRule>
    <cfRule type="containsText" dxfId="9" priority="3" operator="containsText" text="Jza">
      <formula>NOT(ISERROR(SEARCH("Jza",E3869)))</formula>
    </cfRule>
    <cfRule type="containsText" dxfId="8" priority="4" operator="containsText" text="Jz">
      <formula>NOT(ISERROR(SEARCH("Jz",E3869)))</formula>
    </cfRule>
    <cfRule type="containsText" dxfId="7" priority="11" operator="containsText" text="S">
      <formula>NOT(ISERROR(SEARCH("S",E3869)))</formula>
    </cfRule>
  </conditionalFormatting>
  <conditionalFormatting sqref="E3869:E3877">
    <cfRule type="containsText" dxfId="6" priority="5" operator="containsText" text="Se">
      <formula>NOT(ISERROR(SEARCH("Se",E3869)))</formula>
    </cfRule>
    <cfRule type="containsText" dxfId="5" priority="6" operator="containsText" text="S2">
      <formula>NOT(ISERROR(SEARCH("S2",E3869)))</formula>
    </cfRule>
    <cfRule type="containsText" dxfId="4" priority="7" operator="containsText" text="Ju">
      <formula>NOT(ISERROR(SEARCH("Ju",E3869)))</formula>
    </cfRule>
    <cfRule type="containsText" dxfId="3" priority="8" operator="containsText" text="J">
      <formula>NOT(ISERROR(SEARCH("J",E3869)))</formula>
    </cfRule>
    <cfRule type="containsText" dxfId="2" priority="9" operator="containsText" text="Z">
      <formula>NOT(ISERROR(SEARCH("Z",E3869)))</formula>
    </cfRule>
    <cfRule type="containsText" dxfId="1" priority="10" operator="containsText" text="M">
      <formula>NOT(ISERROR(SEARCH("M",E3869)))</formula>
    </cfRule>
  </conditionalFormatting>
  <conditionalFormatting sqref="I3877">
    <cfRule type="cellIs" dxfId="0" priority="1" operator="equal">
      <formula>"V"</formula>
    </cfRule>
  </conditionalFormatting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>
    <tabColor theme="0" tint="-4.9989318521683403E-2"/>
  </sheetPr>
  <dimension ref="A9:H39"/>
  <sheetViews>
    <sheetView tabSelected="1" workbookViewId="0">
      <selection activeCell="A19" sqref="A19:H32"/>
    </sheetView>
  </sheetViews>
  <sheetFormatPr defaultColWidth="9.140625" defaultRowHeight="15" x14ac:dyDescent="0.25"/>
  <cols>
    <col min="1" max="1" width="17.7109375" style="21" customWidth="1"/>
    <col min="2" max="2" width="3.42578125" style="21" customWidth="1"/>
    <col min="3" max="8" width="10.5703125" style="21" customWidth="1"/>
    <col min="9" max="11" width="10.42578125" style="21" customWidth="1"/>
    <col min="12" max="16384" width="9.140625" style="21"/>
  </cols>
  <sheetData>
    <row r="9" spans="1:8" ht="61.5" x14ac:dyDescent="0.9">
      <c r="A9" s="517" t="s">
        <v>6</v>
      </c>
      <c r="B9" s="517"/>
      <c r="C9" s="517"/>
      <c r="D9" s="517"/>
      <c r="E9" s="517"/>
      <c r="F9" s="517"/>
      <c r="G9" s="517"/>
      <c r="H9" s="517"/>
    </row>
    <row r="10" spans="1:8" x14ac:dyDescent="0.25">
      <c r="A10" s="516"/>
      <c r="B10" s="516"/>
      <c r="C10" s="516"/>
      <c r="D10" s="516"/>
      <c r="E10" s="516"/>
      <c r="F10" s="516"/>
      <c r="G10" s="516"/>
      <c r="H10" s="516"/>
    </row>
    <row r="11" spans="1:8" x14ac:dyDescent="0.25">
      <c r="A11" s="523" t="s">
        <v>3399</v>
      </c>
      <c r="B11" s="516"/>
      <c r="C11" s="516"/>
      <c r="D11" s="516"/>
      <c r="E11" s="516"/>
      <c r="F11" s="516"/>
      <c r="G11" s="523" t="s">
        <v>3413</v>
      </c>
      <c r="H11" s="516"/>
    </row>
    <row r="12" spans="1:8" ht="31.5" x14ac:dyDescent="0.5">
      <c r="A12" s="367" t="s">
        <v>3348</v>
      </c>
      <c r="B12" s="521" t="s">
        <v>3352</v>
      </c>
      <c r="C12" s="521"/>
      <c r="D12" s="521"/>
      <c r="E12" s="521"/>
      <c r="F12" s="521"/>
      <c r="G12" s="526" t="s">
        <v>3075</v>
      </c>
      <c r="H12" s="526"/>
    </row>
    <row r="13" spans="1:8" x14ac:dyDescent="0.25">
      <c r="A13" s="368"/>
      <c r="B13" s="368"/>
      <c r="C13" s="368"/>
      <c r="D13" s="368"/>
      <c r="E13" s="368"/>
      <c r="F13" s="368"/>
      <c r="G13" s="368"/>
      <c r="H13" s="368"/>
    </row>
    <row r="14" spans="1:8" ht="31.5" x14ac:dyDescent="0.5">
      <c r="A14" s="527" t="s">
        <v>3348</v>
      </c>
      <c r="B14" s="527"/>
      <c r="C14" s="527"/>
      <c r="D14" s="527"/>
      <c r="E14" s="521" t="s">
        <v>3348</v>
      </c>
      <c r="F14" s="521"/>
      <c r="G14" s="521"/>
      <c r="H14" s="521"/>
    </row>
    <row r="15" spans="1:8" x14ac:dyDescent="0.25">
      <c r="A15" s="524" t="s">
        <v>3414</v>
      </c>
      <c r="B15" s="525"/>
      <c r="C15" s="525"/>
      <c r="D15" s="525"/>
      <c r="E15" s="525"/>
      <c r="F15" s="525"/>
      <c r="G15" s="525"/>
      <c r="H15" s="525"/>
    </row>
    <row r="16" spans="1:8" ht="31.5" x14ac:dyDescent="0.5">
      <c r="A16" s="528">
        <v>44367</v>
      </c>
      <c r="B16" s="528"/>
      <c r="C16" s="528"/>
      <c r="D16" s="528"/>
      <c r="E16" s="528"/>
      <c r="F16" s="528"/>
      <c r="G16" s="528"/>
      <c r="H16" s="528"/>
    </row>
    <row r="17" spans="1:8" x14ac:dyDescent="0.25">
      <c r="A17" s="524" t="s">
        <v>3415</v>
      </c>
      <c r="B17" s="525"/>
      <c r="C17" s="525"/>
      <c r="D17" s="525"/>
      <c r="E17" s="524" t="s">
        <v>3416</v>
      </c>
      <c r="F17" s="525"/>
      <c r="G17" s="525"/>
      <c r="H17" s="525"/>
    </row>
    <row r="18" spans="1:8" ht="28.5" x14ac:dyDescent="0.45">
      <c r="A18" s="522" t="s">
        <v>183</v>
      </c>
      <c r="B18" s="522"/>
      <c r="C18" s="522"/>
      <c r="D18" s="522"/>
      <c r="E18" s="522" t="s">
        <v>4296</v>
      </c>
      <c r="F18" s="522"/>
      <c r="G18" s="522"/>
      <c r="H18" s="522"/>
    </row>
    <row r="19" spans="1:8" ht="15" customHeight="1" x14ac:dyDescent="0.25">
      <c r="A19" s="518"/>
      <c r="B19" s="518"/>
      <c r="C19" s="518"/>
      <c r="D19" s="518"/>
      <c r="E19" s="518"/>
      <c r="F19" s="518"/>
      <c r="G19" s="518"/>
      <c r="H19" s="518"/>
    </row>
    <row r="20" spans="1:8" ht="15" customHeight="1" x14ac:dyDescent="0.25">
      <c r="A20" s="518"/>
      <c r="B20" s="518"/>
      <c r="C20" s="518"/>
      <c r="D20" s="518"/>
      <c r="E20" s="518"/>
      <c r="F20" s="518"/>
      <c r="G20" s="518"/>
      <c r="H20" s="518"/>
    </row>
    <row r="21" spans="1:8" ht="15" customHeight="1" x14ac:dyDescent="0.25">
      <c r="A21" s="518"/>
      <c r="B21" s="518"/>
      <c r="C21" s="518"/>
      <c r="D21" s="518"/>
      <c r="E21" s="518"/>
      <c r="F21" s="518"/>
      <c r="G21" s="518"/>
      <c r="H21" s="518"/>
    </row>
    <row r="22" spans="1:8" ht="15" customHeight="1" x14ac:dyDescent="0.25">
      <c r="A22" s="518"/>
      <c r="B22" s="518"/>
      <c r="C22" s="518"/>
      <c r="D22" s="518"/>
      <c r="E22" s="518"/>
      <c r="F22" s="518"/>
      <c r="G22" s="518"/>
      <c r="H22" s="518"/>
    </row>
    <row r="23" spans="1:8" ht="15" customHeight="1" x14ac:dyDescent="0.25">
      <c r="A23" s="518"/>
      <c r="B23" s="518"/>
      <c r="C23" s="518"/>
      <c r="D23" s="518"/>
      <c r="E23" s="518"/>
      <c r="F23" s="518"/>
      <c r="G23" s="518"/>
      <c r="H23" s="518"/>
    </row>
    <row r="24" spans="1:8" ht="15" customHeight="1" x14ac:dyDescent="0.25">
      <c r="A24" s="518"/>
      <c r="B24" s="518"/>
      <c r="C24" s="518"/>
      <c r="D24" s="518"/>
      <c r="E24" s="518"/>
      <c r="F24" s="518"/>
      <c r="G24" s="518"/>
      <c r="H24" s="518"/>
    </row>
    <row r="25" spans="1:8" ht="15" customHeight="1" x14ac:dyDescent="0.25">
      <c r="A25" s="518"/>
      <c r="B25" s="518"/>
      <c r="C25" s="518"/>
      <c r="D25" s="518"/>
      <c r="E25" s="518"/>
      <c r="F25" s="518"/>
      <c r="G25" s="518"/>
      <c r="H25" s="518"/>
    </row>
    <row r="26" spans="1:8" ht="15" customHeight="1" x14ac:dyDescent="0.25">
      <c r="A26" s="518"/>
      <c r="B26" s="518"/>
      <c r="C26" s="518"/>
      <c r="D26" s="518"/>
      <c r="E26" s="518"/>
      <c r="F26" s="518"/>
      <c r="G26" s="518"/>
      <c r="H26" s="518"/>
    </row>
    <row r="27" spans="1:8" ht="15" customHeight="1" x14ac:dyDescent="0.25">
      <c r="A27" s="518"/>
      <c r="B27" s="518"/>
      <c r="C27" s="518"/>
      <c r="D27" s="518"/>
      <c r="E27" s="518"/>
      <c r="F27" s="518"/>
      <c r="G27" s="518"/>
      <c r="H27" s="518"/>
    </row>
    <row r="28" spans="1:8" ht="15" customHeight="1" x14ac:dyDescent="0.25">
      <c r="A28" s="518"/>
      <c r="B28" s="518"/>
      <c r="C28" s="518"/>
      <c r="D28" s="518"/>
      <c r="E28" s="518"/>
      <c r="F28" s="518"/>
      <c r="G28" s="518"/>
      <c r="H28" s="518"/>
    </row>
    <row r="29" spans="1:8" ht="15" customHeight="1" x14ac:dyDescent="0.25">
      <c r="A29" s="518"/>
      <c r="B29" s="518"/>
      <c r="C29" s="518"/>
      <c r="D29" s="518"/>
      <c r="E29" s="518"/>
      <c r="F29" s="518"/>
      <c r="G29" s="518"/>
      <c r="H29" s="518"/>
    </row>
    <row r="30" spans="1:8" ht="15" customHeight="1" x14ac:dyDescent="0.25">
      <c r="A30" s="518"/>
      <c r="B30" s="518"/>
      <c r="C30" s="518"/>
      <c r="D30" s="518"/>
      <c r="E30" s="518"/>
      <c r="F30" s="518"/>
      <c r="G30" s="518"/>
      <c r="H30" s="518"/>
    </row>
    <row r="31" spans="1:8" ht="15" customHeight="1" x14ac:dyDescent="0.25">
      <c r="A31" s="518"/>
      <c r="B31" s="518"/>
      <c r="C31" s="518"/>
      <c r="D31" s="518"/>
      <c r="E31" s="518"/>
      <c r="F31" s="518"/>
      <c r="G31" s="518"/>
      <c r="H31" s="518"/>
    </row>
    <row r="32" spans="1:8" ht="15" customHeight="1" x14ac:dyDescent="0.25">
      <c r="A32" s="518"/>
      <c r="B32" s="518"/>
      <c r="C32" s="518"/>
      <c r="D32" s="518"/>
      <c r="E32" s="518"/>
      <c r="F32" s="518"/>
      <c r="G32" s="518"/>
      <c r="H32" s="518"/>
    </row>
    <row r="33" spans="1:8" x14ac:dyDescent="0.25">
      <c r="A33" s="1" t="s">
        <v>3116</v>
      </c>
      <c r="B33" s="519" t="s">
        <v>1986</v>
      </c>
      <c r="C33" s="520"/>
      <c r="D33" s="520"/>
      <c r="E33" s="520"/>
      <c r="F33" s="520"/>
      <c r="G33" s="520"/>
      <c r="H33" s="520"/>
    </row>
    <row r="34" spans="1:8" x14ac:dyDescent="0.25">
      <c r="A34" s="1"/>
    </row>
    <row r="35" spans="1:8" x14ac:dyDescent="0.25">
      <c r="A35" s="1" t="s">
        <v>3117</v>
      </c>
      <c r="B35" s="519" t="s">
        <v>3499</v>
      </c>
      <c r="C35" s="520"/>
      <c r="D35" s="520"/>
      <c r="E35" s="520"/>
      <c r="F35" s="520"/>
      <c r="G35" s="520"/>
      <c r="H35" s="520"/>
    </row>
    <row r="36" spans="1:8" x14ac:dyDescent="0.25">
      <c r="A36" s="1"/>
    </row>
    <row r="37" spans="1:8" x14ac:dyDescent="0.25">
      <c r="A37" s="1" t="s">
        <v>3118</v>
      </c>
      <c r="B37" s="519" t="s">
        <v>3348</v>
      </c>
      <c r="C37" s="520"/>
      <c r="D37" s="520"/>
      <c r="E37" s="520"/>
      <c r="F37" s="520"/>
      <c r="G37" s="520"/>
      <c r="H37" s="520"/>
    </row>
    <row r="38" spans="1:8" x14ac:dyDescent="0.25">
      <c r="A38" s="1"/>
    </row>
    <row r="39" spans="1:8" x14ac:dyDescent="0.25">
      <c r="A39" s="1" t="s">
        <v>3119</v>
      </c>
      <c r="B39" s="519" t="s">
        <v>4295</v>
      </c>
      <c r="C39" s="520"/>
      <c r="D39" s="520"/>
      <c r="E39" s="520"/>
      <c r="F39" s="520"/>
      <c r="G39" s="520"/>
      <c r="H39" s="520"/>
    </row>
  </sheetData>
  <mergeCells count="19">
    <mergeCell ref="B39:H39"/>
    <mergeCell ref="G12:H12"/>
    <mergeCell ref="A14:D14"/>
    <mergeCell ref="E14:H14"/>
    <mergeCell ref="A16:H16"/>
    <mergeCell ref="B37:H37"/>
    <mergeCell ref="A10:H10"/>
    <mergeCell ref="A9:H9"/>
    <mergeCell ref="A19:H32"/>
    <mergeCell ref="B33:H33"/>
    <mergeCell ref="B35:H35"/>
    <mergeCell ref="B12:F12"/>
    <mergeCell ref="A18:D18"/>
    <mergeCell ref="E18:H18"/>
    <mergeCell ref="A11:F11"/>
    <mergeCell ref="G11:H11"/>
    <mergeCell ref="A15:H15"/>
    <mergeCell ref="A17:D17"/>
    <mergeCell ref="E17:H17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tabColor rgb="FF0070C0"/>
  </sheetPr>
  <dimension ref="A1:BH50"/>
  <sheetViews>
    <sheetView workbookViewId="0">
      <selection activeCell="C10" sqref="C10"/>
    </sheetView>
  </sheetViews>
  <sheetFormatPr defaultColWidth="9.140625" defaultRowHeight="15" customHeight="1" x14ac:dyDescent="0.25"/>
  <cols>
    <col min="1" max="1" width="4.7109375" style="128" customWidth="1"/>
    <col min="2" max="2" width="3.7109375" style="128" hidden="1" customWidth="1"/>
    <col min="3" max="4" width="20.7109375" style="128" customWidth="1"/>
    <col min="5" max="5" width="6.7109375" style="128" customWidth="1"/>
    <col min="6" max="11" width="3.7109375" style="128" customWidth="1"/>
    <col min="12" max="23" width="3.7109375" style="128" hidden="1" customWidth="1"/>
    <col min="24" max="24" width="5.7109375" style="128" customWidth="1"/>
    <col min="25" max="25" width="6.7109375" style="128" customWidth="1"/>
    <col min="26" max="27" width="3.7109375" style="128" customWidth="1"/>
    <col min="28" max="28" width="3.7109375" style="128" hidden="1" customWidth="1"/>
    <col min="29" max="29" width="5.7109375" style="128" customWidth="1"/>
    <col min="30" max="30" width="2" style="128" customWidth="1"/>
    <col min="31" max="31" width="4.7109375" style="128" customWidth="1"/>
    <col min="32" max="32" width="3.7109375" style="128" hidden="1" customWidth="1"/>
    <col min="33" max="34" width="20.7109375" style="128" customWidth="1"/>
    <col min="35" max="35" width="6.7109375" style="128" customWidth="1"/>
    <col min="36" max="41" width="3.7109375" style="128" customWidth="1"/>
    <col min="42" max="53" width="3.7109375" style="128" hidden="1" customWidth="1"/>
    <col min="54" max="54" width="5.7109375" style="128" customWidth="1"/>
    <col min="55" max="55" width="6.7109375" style="128" customWidth="1"/>
    <col min="56" max="57" width="3.7109375" style="128" customWidth="1"/>
    <col min="58" max="58" width="3.7109375" style="128" hidden="1" customWidth="1"/>
    <col min="59" max="59" width="5.7109375" style="128" customWidth="1"/>
    <col min="60" max="60" width="2" style="128" customWidth="1"/>
    <col min="61" max="16384" width="9.140625" style="128"/>
  </cols>
  <sheetData>
    <row r="1" spans="1:60" ht="15" customHeight="1" x14ac:dyDescent="0.25">
      <c r="C1" s="495" t="s">
        <v>4086</v>
      </c>
      <c r="AG1" s="495" t="s">
        <v>4092</v>
      </c>
    </row>
    <row r="2" spans="1:60" ht="15" customHeight="1" x14ac:dyDescent="0.25">
      <c r="A2" s="23" t="s">
        <v>3081</v>
      </c>
      <c r="B2" s="122" t="s">
        <v>3154</v>
      </c>
      <c r="C2" s="23" t="s">
        <v>3082</v>
      </c>
      <c r="D2" s="23" t="s">
        <v>8</v>
      </c>
      <c r="E2" s="24" t="s">
        <v>9</v>
      </c>
      <c r="F2" s="23" t="s">
        <v>10</v>
      </c>
      <c r="G2" s="23" t="s">
        <v>3083</v>
      </c>
      <c r="H2" s="23" t="s">
        <v>3203</v>
      </c>
      <c r="I2" s="23" t="s">
        <v>3204</v>
      </c>
      <c r="J2" s="23" t="s">
        <v>3205</v>
      </c>
      <c r="K2" s="23" t="s">
        <v>3155</v>
      </c>
      <c r="L2" s="23" t="s">
        <v>3156</v>
      </c>
      <c r="M2" s="23" t="s">
        <v>3157</v>
      </c>
      <c r="N2" s="23" t="s">
        <v>3158</v>
      </c>
      <c r="O2" s="23" t="s">
        <v>3159</v>
      </c>
      <c r="P2" s="23" t="s">
        <v>3955</v>
      </c>
      <c r="Q2" s="23" t="s">
        <v>3956</v>
      </c>
      <c r="R2" s="23" t="s">
        <v>3957</v>
      </c>
      <c r="S2" s="23" t="s">
        <v>3958</v>
      </c>
      <c r="T2" s="23" t="s">
        <v>3959</v>
      </c>
      <c r="U2" s="23" t="s">
        <v>3960</v>
      </c>
      <c r="V2" s="23" t="s">
        <v>3961</v>
      </c>
      <c r="W2" s="23" t="s">
        <v>3962</v>
      </c>
      <c r="X2" s="23" t="s">
        <v>3084</v>
      </c>
      <c r="Y2" s="25" t="s">
        <v>3085</v>
      </c>
      <c r="Z2" s="23" t="s">
        <v>3</v>
      </c>
      <c r="AA2" s="23" t="s">
        <v>4</v>
      </c>
      <c r="AB2" s="121" t="s">
        <v>3080</v>
      </c>
      <c r="AC2" s="25" t="s">
        <v>3192</v>
      </c>
      <c r="AE2" s="23" t="s">
        <v>3081</v>
      </c>
      <c r="AF2" s="122" t="s">
        <v>3154</v>
      </c>
      <c r="AG2" s="23" t="s">
        <v>3082</v>
      </c>
      <c r="AH2" s="23" t="s">
        <v>8</v>
      </c>
      <c r="AI2" s="24" t="s">
        <v>9</v>
      </c>
      <c r="AJ2" s="23" t="s">
        <v>10</v>
      </c>
      <c r="AK2" s="23" t="s">
        <v>3083</v>
      </c>
      <c r="AL2" s="23" t="s">
        <v>3203</v>
      </c>
      <c r="AM2" s="23" t="s">
        <v>3204</v>
      </c>
      <c r="AN2" s="23" t="s">
        <v>3205</v>
      </c>
      <c r="AO2" s="23" t="s">
        <v>3155</v>
      </c>
      <c r="AP2" s="23" t="s">
        <v>3156</v>
      </c>
      <c r="AQ2" s="23" t="s">
        <v>3157</v>
      </c>
      <c r="AR2" s="23" t="s">
        <v>3158</v>
      </c>
      <c r="AS2" s="23" t="s">
        <v>3159</v>
      </c>
      <c r="AT2" s="23" t="s">
        <v>3955</v>
      </c>
      <c r="AU2" s="23" t="s">
        <v>3956</v>
      </c>
      <c r="AV2" s="23" t="s">
        <v>3957</v>
      </c>
      <c r="AW2" s="23" t="s">
        <v>3958</v>
      </c>
      <c r="AX2" s="23" t="s">
        <v>3959</v>
      </c>
      <c r="AY2" s="23" t="s">
        <v>3960</v>
      </c>
      <c r="AZ2" s="23" t="s">
        <v>3961</v>
      </c>
      <c r="BA2" s="23" t="s">
        <v>3962</v>
      </c>
      <c r="BB2" s="23" t="s">
        <v>3084</v>
      </c>
      <c r="BC2" s="25" t="s">
        <v>3085</v>
      </c>
      <c r="BD2" s="23" t="s">
        <v>3</v>
      </c>
      <c r="BE2" s="23" t="s">
        <v>4</v>
      </c>
      <c r="BF2" s="121" t="s">
        <v>3080</v>
      </c>
      <c r="BG2" s="25" t="s">
        <v>3192</v>
      </c>
    </row>
    <row r="3" spans="1:60" ht="15" customHeight="1" x14ac:dyDescent="0.25">
      <c r="A3" s="27">
        <v>1</v>
      </c>
      <c r="B3" s="126">
        <v>24</v>
      </c>
      <c r="C3" s="20" t="s">
        <v>611</v>
      </c>
      <c r="D3" s="20" t="s">
        <v>183</v>
      </c>
      <c r="E3" s="123">
        <v>809</v>
      </c>
      <c r="F3" s="124">
        <v>4</v>
      </c>
      <c r="G3" s="124" t="s">
        <v>21</v>
      </c>
      <c r="H3" s="373">
        <v>25</v>
      </c>
      <c r="I3" s="373">
        <v>22</v>
      </c>
      <c r="J3" s="373">
        <v>23</v>
      </c>
      <c r="K3" s="373">
        <v>25</v>
      </c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125">
        <v>95</v>
      </c>
      <c r="Y3" s="28">
        <v>23.75</v>
      </c>
      <c r="Z3" s="125">
        <v>3</v>
      </c>
      <c r="AA3" s="125">
        <v>2</v>
      </c>
      <c r="AB3" s="125">
        <v>4</v>
      </c>
      <c r="AC3" s="374">
        <v>72</v>
      </c>
      <c r="AE3" s="27">
        <v>1</v>
      </c>
      <c r="AF3" s="126">
        <v>4</v>
      </c>
      <c r="AG3" s="20" t="s">
        <v>2487</v>
      </c>
      <c r="AH3" s="20" t="s">
        <v>166</v>
      </c>
      <c r="AI3" s="123">
        <v>2879</v>
      </c>
      <c r="AJ3" s="124">
        <v>1</v>
      </c>
      <c r="AK3" s="124" t="s">
        <v>394</v>
      </c>
      <c r="AL3" s="373">
        <v>26</v>
      </c>
      <c r="AM3" s="373">
        <v>25</v>
      </c>
      <c r="AN3" s="373">
        <v>30</v>
      </c>
      <c r="AO3" s="373">
        <v>23</v>
      </c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125">
        <v>104</v>
      </c>
      <c r="BC3" s="28">
        <v>26</v>
      </c>
      <c r="BD3" s="125">
        <v>7</v>
      </c>
      <c r="BE3" s="125">
        <v>1</v>
      </c>
      <c r="BF3" s="125">
        <v>4</v>
      </c>
      <c r="BG3" s="374">
        <v>63</v>
      </c>
    </row>
    <row r="4" spans="1:60" ht="15" customHeight="1" x14ac:dyDescent="0.25">
      <c r="A4" s="27">
        <v>2</v>
      </c>
      <c r="B4" s="126">
        <v>26</v>
      </c>
      <c r="C4" s="20" t="s">
        <v>2654</v>
      </c>
      <c r="D4" s="20" t="s">
        <v>166</v>
      </c>
      <c r="E4" s="123">
        <v>3066</v>
      </c>
      <c r="F4" s="124">
        <v>2</v>
      </c>
      <c r="G4" s="124" t="s">
        <v>23</v>
      </c>
      <c r="H4" s="373">
        <v>29</v>
      </c>
      <c r="I4" s="373">
        <v>27</v>
      </c>
      <c r="J4" s="373">
        <v>26</v>
      </c>
      <c r="K4" s="373">
        <v>21</v>
      </c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125">
        <v>103</v>
      </c>
      <c r="Y4" s="28">
        <v>25.75</v>
      </c>
      <c r="Z4" s="125">
        <v>8</v>
      </c>
      <c r="AA4" s="125">
        <v>1</v>
      </c>
      <c r="AB4" s="125">
        <v>4</v>
      </c>
      <c r="AC4" s="374">
        <v>64</v>
      </c>
      <c r="AD4" s="128" t="s">
        <v>4297</v>
      </c>
      <c r="AE4" s="27">
        <v>2</v>
      </c>
      <c r="AF4" s="126">
        <v>6</v>
      </c>
      <c r="AG4" s="20" t="s">
        <v>760</v>
      </c>
      <c r="AH4" s="20" t="s">
        <v>166</v>
      </c>
      <c r="AI4" s="123">
        <v>986</v>
      </c>
      <c r="AJ4" s="124">
        <v>1</v>
      </c>
      <c r="AK4" s="124" t="s">
        <v>33</v>
      </c>
      <c r="AL4" s="373">
        <v>32</v>
      </c>
      <c r="AM4" s="373">
        <v>27</v>
      </c>
      <c r="AN4" s="373">
        <v>24</v>
      </c>
      <c r="AO4" s="373">
        <v>23</v>
      </c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125">
        <v>106</v>
      </c>
      <c r="BC4" s="28">
        <v>26.5</v>
      </c>
      <c r="BD4" s="125">
        <v>9</v>
      </c>
      <c r="BE4" s="125">
        <v>3</v>
      </c>
      <c r="BF4" s="125">
        <v>4</v>
      </c>
      <c r="BG4" s="374">
        <v>61</v>
      </c>
      <c r="BH4" s="128" t="s">
        <v>4297</v>
      </c>
    </row>
    <row r="5" spans="1:60" ht="15" customHeight="1" x14ac:dyDescent="0.25">
      <c r="A5" s="27">
        <v>3</v>
      </c>
      <c r="B5" s="126">
        <v>23</v>
      </c>
      <c r="C5" s="20" t="s">
        <v>3115</v>
      </c>
      <c r="D5" s="20" t="s">
        <v>198</v>
      </c>
      <c r="E5" s="123">
        <v>3552</v>
      </c>
      <c r="F5" s="124">
        <v>1</v>
      </c>
      <c r="G5" s="124" t="s">
        <v>76</v>
      </c>
      <c r="H5" s="373">
        <v>23</v>
      </c>
      <c r="I5" s="373">
        <v>27</v>
      </c>
      <c r="J5" s="373">
        <v>27</v>
      </c>
      <c r="K5" s="373">
        <v>26</v>
      </c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125">
        <v>103</v>
      </c>
      <c r="Y5" s="28">
        <v>25.75</v>
      </c>
      <c r="Z5" s="125">
        <v>4</v>
      </c>
      <c r="AA5" s="125">
        <v>1</v>
      </c>
      <c r="AB5" s="125">
        <v>4</v>
      </c>
      <c r="AC5" s="374">
        <v>64</v>
      </c>
      <c r="AD5" s="128" t="s">
        <v>4297</v>
      </c>
      <c r="AE5" s="27">
        <v>3</v>
      </c>
      <c r="AF5" s="126">
        <v>25</v>
      </c>
      <c r="AG5" s="20" t="s">
        <v>1128</v>
      </c>
      <c r="AH5" s="20" t="s">
        <v>4084</v>
      </c>
      <c r="AI5" s="123">
        <v>1388</v>
      </c>
      <c r="AJ5" s="124">
        <v>1</v>
      </c>
      <c r="AK5" s="124" t="s">
        <v>4234</v>
      </c>
      <c r="AL5" s="373">
        <v>23</v>
      </c>
      <c r="AM5" s="373">
        <v>30</v>
      </c>
      <c r="AN5" s="373">
        <v>29</v>
      </c>
      <c r="AO5" s="373">
        <v>24</v>
      </c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125">
        <v>106</v>
      </c>
      <c r="BC5" s="28">
        <v>26.5</v>
      </c>
      <c r="BD5" s="125">
        <v>7</v>
      </c>
      <c r="BE5" s="125">
        <v>5</v>
      </c>
      <c r="BF5" s="125">
        <v>4</v>
      </c>
      <c r="BG5" s="374">
        <v>61</v>
      </c>
      <c r="BH5" s="128" t="s">
        <v>4297</v>
      </c>
    </row>
    <row r="6" spans="1:60" ht="15" customHeight="1" x14ac:dyDescent="0.25">
      <c r="A6" s="27">
        <v>4</v>
      </c>
      <c r="B6" s="126">
        <v>10</v>
      </c>
      <c r="C6" s="20" t="s">
        <v>3752</v>
      </c>
      <c r="D6" s="20" t="s">
        <v>198</v>
      </c>
      <c r="E6" s="123">
        <v>1249</v>
      </c>
      <c r="F6" s="124">
        <v>2</v>
      </c>
      <c r="G6" s="124" t="s">
        <v>76</v>
      </c>
      <c r="H6" s="373">
        <v>23</v>
      </c>
      <c r="I6" s="373">
        <v>24</v>
      </c>
      <c r="J6" s="373">
        <v>30</v>
      </c>
      <c r="K6" s="373">
        <v>27</v>
      </c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125">
        <v>104</v>
      </c>
      <c r="Y6" s="28">
        <v>26</v>
      </c>
      <c r="Z6" s="125">
        <v>7</v>
      </c>
      <c r="AA6" s="125">
        <v>3</v>
      </c>
      <c r="AB6" s="125">
        <v>4</v>
      </c>
      <c r="AC6" s="374">
        <v>63</v>
      </c>
      <c r="AE6" s="27">
        <v>4</v>
      </c>
      <c r="AF6" s="126">
        <v>21</v>
      </c>
      <c r="AG6" s="20" t="s">
        <v>3180</v>
      </c>
      <c r="AH6" s="20" t="s">
        <v>4084</v>
      </c>
      <c r="AI6" s="123">
        <v>3521</v>
      </c>
      <c r="AJ6" s="124">
        <v>1</v>
      </c>
      <c r="AK6" s="124" t="s">
        <v>394</v>
      </c>
      <c r="AL6" s="373">
        <v>29</v>
      </c>
      <c r="AM6" s="373">
        <v>28</v>
      </c>
      <c r="AN6" s="373">
        <v>27</v>
      </c>
      <c r="AO6" s="373">
        <v>30</v>
      </c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125">
        <v>114</v>
      </c>
      <c r="BC6" s="28">
        <v>28.5</v>
      </c>
      <c r="BD6" s="125">
        <v>3</v>
      </c>
      <c r="BE6" s="125">
        <v>1</v>
      </c>
      <c r="BF6" s="125">
        <v>4</v>
      </c>
      <c r="BG6" s="374">
        <v>53</v>
      </c>
    </row>
    <row r="7" spans="1:60" ht="15" customHeight="1" x14ac:dyDescent="0.25">
      <c r="A7" s="27">
        <v>5</v>
      </c>
      <c r="B7" s="126">
        <v>22</v>
      </c>
      <c r="C7" s="20" t="s">
        <v>2149</v>
      </c>
      <c r="D7" s="20" t="s">
        <v>218</v>
      </c>
      <c r="E7" s="123">
        <v>2502</v>
      </c>
      <c r="F7" s="124">
        <v>1</v>
      </c>
      <c r="G7" s="124" t="s">
        <v>21</v>
      </c>
      <c r="H7" s="373">
        <v>21</v>
      </c>
      <c r="I7" s="373">
        <v>30</v>
      </c>
      <c r="J7" s="373">
        <v>25</v>
      </c>
      <c r="K7" s="373">
        <v>29</v>
      </c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125">
        <v>105</v>
      </c>
      <c r="Y7" s="28">
        <v>26.25</v>
      </c>
      <c r="Z7" s="125">
        <v>9</v>
      </c>
      <c r="AA7" s="125">
        <v>4</v>
      </c>
      <c r="AB7" s="125">
        <v>4</v>
      </c>
      <c r="AC7" s="374">
        <v>62</v>
      </c>
      <c r="AE7" s="27">
        <v>5</v>
      </c>
      <c r="AF7" s="126">
        <v>1</v>
      </c>
      <c r="AG7" s="20" t="s">
        <v>1211</v>
      </c>
      <c r="AH7" s="20" t="s">
        <v>4084</v>
      </c>
      <c r="AI7" s="123">
        <v>1478</v>
      </c>
      <c r="AJ7" s="124" t="s">
        <v>76</v>
      </c>
      <c r="AK7" s="124" t="s">
        <v>4234</v>
      </c>
      <c r="AL7" s="373">
        <v>29</v>
      </c>
      <c r="AM7" s="373">
        <v>32</v>
      </c>
      <c r="AN7" s="373">
        <v>27</v>
      </c>
      <c r="AO7" s="373">
        <v>27</v>
      </c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125">
        <v>115</v>
      </c>
      <c r="BC7" s="28">
        <v>28.75</v>
      </c>
      <c r="BD7" s="125">
        <v>5</v>
      </c>
      <c r="BE7" s="125">
        <v>2</v>
      </c>
      <c r="BF7" s="125">
        <v>4</v>
      </c>
      <c r="BG7" s="374">
        <v>52</v>
      </c>
    </row>
    <row r="8" spans="1:60" ht="15" customHeight="1" x14ac:dyDescent="0.25">
      <c r="A8" s="27">
        <v>6</v>
      </c>
      <c r="B8" s="126">
        <v>27</v>
      </c>
      <c r="C8" s="20" t="s">
        <v>3746</v>
      </c>
      <c r="D8" s="20" t="s">
        <v>4084</v>
      </c>
      <c r="E8" s="123">
        <v>652</v>
      </c>
      <c r="F8" s="124" t="s">
        <v>76</v>
      </c>
      <c r="G8" s="124" t="s">
        <v>21</v>
      </c>
      <c r="H8" s="373">
        <v>30</v>
      </c>
      <c r="I8" s="373">
        <v>23</v>
      </c>
      <c r="J8" s="373">
        <v>34</v>
      </c>
      <c r="K8" s="373">
        <v>19</v>
      </c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125">
        <v>106</v>
      </c>
      <c r="Y8" s="28">
        <v>26.5</v>
      </c>
      <c r="Z8" s="125">
        <v>15</v>
      </c>
      <c r="AA8" s="125">
        <v>7</v>
      </c>
      <c r="AB8" s="125">
        <v>4</v>
      </c>
      <c r="AC8" s="374">
        <v>61</v>
      </c>
      <c r="AE8" s="27">
        <v>6</v>
      </c>
      <c r="AF8" s="126">
        <v>19</v>
      </c>
      <c r="AG8" s="20" t="s">
        <v>390</v>
      </c>
      <c r="AH8" s="20" t="s">
        <v>4084</v>
      </c>
      <c r="AI8" s="123">
        <v>526</v>
      </c>
      <c r="AJ8" s="124">
        <v>1</v>
      </c>
      <c r="AK8" s="124" t="s">
        <v>4234</v>
      </c>
      <c r="AL8" s="373">
        <v>30</v>
      </c>
      <c r="AM8" s="373">
        <v>32</v>
      </c>
      <c r="AN8" s="373">
        <v>27</v>
      </c>
      <c r="AO8" s="373">
        <v>28</v>
      </c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125">
        <v>117</v>
      </c>
      <c r="BC8" s="28">
        <v>29.25</v>
      </c>
      <c r="BD8" s="125">
        <v>5</v>
      </c>
      <c r="BE8" s="125">
        <v>2</v>
      </c>
      <c r="BF8" s="125">
        <v>4</v>
      </c>
      <c r="BG8" s="374">
        <v>50</v>
      </c>
    </row>
    <row r="9" spans="1:60" ht="15" customHeight="1" x14ac:dyDescent="0.25">
      <c r="A9" s="27">
        <v>7</v>
      </c>
      <c r="B9" s="126">
        <v>2</v>
      </c>
      <c r="C9" s="20" t="s">
        <v>865</v>
      </c>
      <c r="D9" s="20" t="s">
        <v>166</v>
      </c>
      <c r="E9" s="123">
        <v>1099</v>
      </c>
      <c r="F9" s="124">
        <v>2</v>
      </c>
      <c r="G9" s="124" t="s">
        <v>21</v>
      </c>
      <c r="H9" s="373">
        <v>25</v>
      </c>
      <c r="I9" s="373">
        <v>26</v>
      </c>
      <c r="J9" s="373">
        <v>30</v>
      </c>
      <c r="K9" s="373">
        <v>26</v>
      </c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125">
        <v>107</v>
      </c>
      <c r="Y9" s="28">
        <v>26.75</v>
      </c>
      <c r="Z9" s="125">
        <v>5</v>
      </c>
      <c r="AA9" s="125">
        <v>0</v>
      </c>
      <c r="AB9" s="125">
        <v>4</v>
      </c>
      <c r="AC9" s="374">
        <v>60</v>
      </c>
      <c r="AE9" s="27">
        <v>7</v>
      </c>
      <c r="AF9" s="126">
        <v>7</v>
      </c>
      <c r="AG9" s="20" t="s">
        <v>3045</v>
      </c>
      <c r="AH9" s="20" t="s">
        <v>198</v>
      </c>
      <c r="AI9" s="123">
        <v>3506</v>
      </c>
      <c r="AJ9" s="124" t="s">
        <v>76</v>
      </c>
      <c r="AK9" s="124" t="s">
        <v>1989</v>
      </c>
      <c r="AL9" s="373">
        <v>34</v>
      </c>
      <c r="AM9" s="373">
        <v>26</v>
      </c>
      <c r="AN9" s="373">
        <v>33</v>
      </c>
      <c r="AO9" s="373">
        <v>27</v>
      </c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125">
        <v>120</v>
      </c>
      <c r="BC9" s="28">
        <v>30</v>
      </c>
      <c r="BD9" s="125">
        <v>8</v>
      </c>
      <c r="BE9" s="125">
        <v>6</v>
      </c>
      <c r="BF9" s="125">
        <v>4</v>
      </c>
      <c r="BG9" s="374">
        <v>47</v>
      </c>
    </row>
    <row r="10" spans="1:60" ht="15" customHeight="1" x14ac:dyDescent="0.25">
      <c r="A10" s="27">
        <v>8</v>
      </c>
      <c r="B10" s="126">
        <v>3</v>
      </c>
      <c r="C10" s="20" t="s">
        <v>190</v>
      </c>
      <c r="D10" s="20" t="s">
        <v>4084</v>
      </c>
      <c r="E10" s="123">
        <v>230</v>
      </c>
      <c r="F10" s="124" t="s">
        <v>76</v>
      </c>
      <c r="G10" s="124" t="s">
        <v>21</v>
      </c>
      <c r="H10" s="373">
        <v>27</v>
      </c>
      <c r="I10" s="373">
        <v>28</v>
      </c>
      <c r="J10" s="373">
        <v>26</v>
      </c>
      <c r="K10" s="373">
        <v>27</v>
      </c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125">
        <v>108</v>
      </c>
      <c r="Y10" s="28">
        <v>27</v>
      </c>
      <c r="Z10" s="125">
        <v>2</v>
      </c>
      <c r="AA10" s="125">
        <v>0</v>
      </c>
      <c r="AB10" s="125">
        <v>4</v>
      </c>
      <c r="AC10" s="374">
        <v>59</v>
      </c>
      <c r="AE10" s="27">
        <v>8</v>
      </c>
      <c r="AF10" s="126">
        <v>29</v>
      </c>
      <c r="AG10" s="20" t="s">
        <v>2842</v>
      </c>
      <c r="AH10" s="20" t="s">
        <v>218</v>
      </c>
      <c r="AI10" s="123">
        <v>3276</v>
      </c>
      <c r="AJ10" s="124">
        <v>2</v>
      </c>
      <c r="AK10" s="124" t="s">
        <v>394</v>
      </c>
      <c r="AL10" s="373">
        <v>34</v>
      </c>
      <c r="AM10" s="373">
        <v>28</v>
      </c>
      <c r="AN10" s="373">
        <v>34</v>
      </c>
      <c r="AO10" s="373">
        <v>31</v>
      </c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125">
        <v>127</v>
      </c>
      <c r="BC10" s="28">
        <v>31.75</v>
      </c>
      <c r="BD10" s="125">
        <v>6</v>
      </c>
      <c r="BE10" s="125">
        <v>3</v>
      </c>
      <c r="BF10" s="125">
        <v>4</v>
      </c>
      <c r="BG10" s="374">
        <v>40</v>
      </c>
    </row>
    <row r="11" spans="1:60" ht="15" customHeight="1" x14ac:dyDescent="0.25">
      <c r="A11" s="27">
        <v>9</v>
      </c>
      <c r="B11" s="126">
        <v>28</v>
      </c>
      <c r="C11" s="20" t="s">
        <v>3539</v>
      </c>
      <c r="D11" s="20" t="s">
        <v>183</v>
      </c>
      <c r="E11" s="123">
        <v>3750</v>
      </c>
      <c r="F11" s="124">
        <v>2</v>
      </c>
      <c r="G11" s="124" t="s">
        <v>76</v>
      </c>
      <c r="H11" s="373">
        <v>32</v>
      </c>
      <c r="I11" s="373">
        <v>27</v>
      </c>
      <c r="J11" s="373">
        <v>21</v>
      </c>
      <c r="K11" s="373">
        <v>30</v>
      </c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125">
        <v>110</v>
      </c>
      <c r="Y11" s="28">
        <v>27.5</v>
      </c>
      <c r="Z11" s="125">
        <v>11</v>
      </c>
      <c r="AA11" s="125">
        <v>3</v>
      </c>
      <c r="AB11" s="125">
        <v>4</v>
      </c>
      <c r="AC11" s="374">
        <v>57</v>
      </c>
      <c r="AE11" s="27">
        <v>9</v>
      </c>
      <c r="AF11" s="126">
        <v>9</v>
      </c>
      <c r="AG11" s="20" t="s">
        <v>3129</v>
      </c>
      <c r="AH11" s="20" t="s">
        <v>166</v>
      </c>
      <c r="AI11" s="123">
        <v>3567</v>
      </c>
      <c r="AJ11" s="124">
        <v>1</v>
      </c>
      <c r="AK11" s="124" t="s">
        <v>1893</v>
      </c>
      <c r="AL11" s="373">
        <v>33</v>
      </c>
      <c r="AM11" s="373">
        <v>32</v>
      </c>
      <c r="AN11" s="373">
        <v>38</v>
      </c>
      <c r="AO11" s="373">
        <v>34</v>
      </c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125">
        <v>137</v>
      </c>
      <c r="BC11" s="28">
        <v>34.25</v>
      </c>
      <c r="BD11" s="125">
        <v>6</v>
      </c>
      <c r="BE11" s="125">
        <v>1</v>
      </c>
      <c r="BF11" s="125">
        <v>4</v>
      </c>
      <c r="BG11" s="374">
        <v>30</v>
      </c>
    </row>
    <row r="12" spans="1:60" ht="15" customHeight="1" x14ac:dyDescent="0.25">
      <c r="A12" s="27">
        <v>10</v>
      </c>
      <c r="B12" s="126">
        <v>15</v>
      </c>
      <c r="C12" s="20" t="s">
        <v>1114</v>
      </c>
      <c r="D12" s="20" t="s">
        <v>183</v>
      </c>
      <c r="E12" s="123">
        <v>1371</v>
      </c>
      <c r="F12" s="124">
        <v>4</v>
      </c>
      <c r="G12" s="124" t="s">
        <v>23</v>
      </c>
      <c r="H12" s="373">
        <v>29</v>
      </c>
      <c r="I12" s="373">
        <v>31</v>
      </c>
      <c r="J12" s="373">
        <v>28</v>
      </c>
      <c r="K12" s="373">
        <v>26</v>
      </c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125">
        <v>114</v>
      </c>
      <c r="Y12" s="28">
        <v>28.5</v>
      </c>
      <c r="Z12" s="125">
        <v>5</v>
      </c>
      <c r="AA12" s="125">
        <v>1</v>
      </c>
      <c r="AB12" s="125">
        <v>4</v>
      </c>
      <c r="AC12" s="374">
        <v>53</v>
      </c>
      <c r="AE12" s="27">
        <v>10</v>
      </c>
      <c r="AF12" s="126">
        <v>12</v>
      </c>
      <c r="AG12" s="20" t="s">
        <v>4100</v>
      </c>
      <c r="AH12" s="20" t="s">
        <v>166</v>
      </c>
      <c r="AI12" s="123">
        <v>3975</v>
      </c>
      <c r="AJ12" s="124">
        <v>2</v>
      </c>
      <c r="AK12" s="124" t="s">
        <v>394</v>
      </c>
      <c r="AL12" s="373">
        <v>36</v>
      </c>
      <c r="AM12" s="373">
        <v>31</v>
      </c>
      <c r="AN12" s="373">
        <v>37</v>
      </c>
      <c r="AO12" s="373">
        <v>38</v>
      </c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125">
        <v>142</v>
      </c>
      <c r="BC12" s="28">
        <v>35.5</v>
      </c>
      <c r="BD12" s="125">
        <v>7</v>
      </c>
      <c r="BE12" s="125">
        <v>1</v>
      </c>
      <c r="BF12" s="125">
        <v>4</v>
      </c>
      <c r="BG12" s="374">
        <v>25</v>
      </c>
    </row>
    <row r="13" spans="1:60" ht="15" customHeight="1" x14ac:dyDescent="0.25">
      <c r="A13" s="27">
        <v>11</v>
      </c>
      <c r="B13" s="126">
        <v>5</v>
      </c>
      <c r="C13" s="20" t="s">
        <v>899</v>
      </c>
      <c r="D13" s="20" t="s">
        <v>166</v>
      </c>
      <c r="E13" s="123">
        <v>1134</v>
      </c>
      <c r="F13" s="124">
        <v>1</v>
      </c>
      <c r="G13" s="124" t="s">
        <v>21</v>
      </c>
      <c r="H13" s="373">
        <v>31</v>
      </c>
      <c r="I13" s="373">
        <v>28</v>
      </c>
      <c r="J13" s="373">
        <v>27</v>
      </c>
      <c r="K13" s="373">
        <v>29</v>
      </c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125">
        <v>115</v>
      </c>
      <c r="Y13" s="28">
        <v>28.75</v>
      </c>
      <c r="Z13" s="125">
        <v>4</v>
      </c>
      <c r="AA13" s="125">
        <v>1</v>
      </c>
      <c r="AB13" s="125">
        <v>4</v>
      </c>
      <c r="AC13" s="374">
        <v>52</v>
      </c>
      <c r="AE13" s="27">
        <v>11</v>
      </c>
      <c r="AF13" s="126">
        <v>20</v>
      </c>
      <c r="AG13" s="20" t="s">
        <v>4119</v>
      </c>
      <c r="AH13" s="20" t="s">
        <v>183</v>
      </c>
      <c r="AI13" s="123">
        <v>3990</v>
      </c>
      <c r="AJ13" s="124">
        <v>5</v>
      </c>
      <c r="AK13" s="124" t="s">
        <v>394</v>
      </c>
      <c r="AL13" s="373">
        <v>44</v>
      </c>
      <c r="AM13" s="373">
        <v>32</v>
      </c>
      <c r="AN13" s="373">
        <v>37</v>
      </c>
      <c r="AO13" s="373">
        <v>30</v>
      </c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125">
        <v>143</v>
      </c>
      <c r="BC13" s="28">
        <v>35.75</v>
      </c>
      <c r="BD13" s="125">
        <v>14</v>
      </c>
      <c r="BE13" s="125">
        <v>5</v>
      </c>
      <c r="BF13" s="125">
        <v>4</v>
      </c>
      <c r="BG13" s="374">
        <v>24</v>
      </c>
    </row>
    <row r="14" spans="1:60" ht="15" customHeight="1" x14ac:dyDescent="0.25">
      <c r="A14" s="27">
        <v>12</v>
      </c>
      <c r="B14" s="126">
        <v>18</v>
      </c>
      <c r="C14" s="20" t="s">
        <v>1986</v>
      </c>
      <c r="D14" s="20" t="s">
        <v>183</v>
      </c>
      <c r="E14" s="123">
        <v>2318</v>
      </c>
      <c r="F14" s="124">
        <v>2</v>
      </c>
      <c r="G14" s="124" t="s">
        <v>23</v>
      </c>
      <c r="H14" s="373">
        <v>28</v>
      </c>
      <c r="I14" s="373">
        <v>25</v>
      </c>
      <c r="J14" s="373">
        <v>29</v>
      </c>
      <c r="K14" s="373">
        <v>33</v>
      </c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125">
        <v>115</v>
      </c>
      <c r="Y14" s="28">
        <v>28.75</v>
      </c>
      <c r="Z14" s="125">
        <v>8</v>
      </c>
      <c r="AA14" s="125">
        <v>1</v>
      </c>
      <c r="AB14" s="125">
        <v>4</v>
      </c>
      <c r="AC14" s="374">
        <v>52</v>
      </c>
      <c r="AE14" s="27">
        <v>12</v>
      </c>
      <c r="AF14" s="126">
        <v>13</v>
      </c>
      <c r="AG14" s="20" t="s">
        <v>4294</v>
      </c>
      <c r="AH14" s="20" t="s">
        <v>4084</v>
      </c>
      <c r="AI14" s="123">
        <v>4107</v>
      </c>
      <c r="AJ14" s="124" t="s">
        <v>20</v>
      </c>
      <c r="AK14" s="124" t="s">
        <v>394</v>
      </c>
      <c r="AL14" s="373">
        <v>59</v>
      </c>
      <c r="AM14" s="373">
        <v>44</v>
      </c>
      <c r="AN14" s="373">
        <v>41</v>
      </c>
      <c r="AO14" s="373">
        <v>60</v>
      </c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125">
        <v>204</v>
      </c>
      <c r="BC14" s="28">
        <v>51</v>
      </c>
      <c r="BD14" s="125">
        <v>19</v>
      </c>
      <c r="BE14" s="125">
        <v>15</v>
      </c>
      <c r="BF14" s="125">
        <v>4</v>
      </c>
      <c r="BG14" s="374">
        <v>0</v>
      </c>
    </row>
    <row r="15" spans="1:60" ht="15" customHeight="1" x14ac:dyDescent="0.25">
      <c r="A15" s="27">
        <v>13</v>
      </c>
      <c r="B15" s="126">
        <v>11</v>
      </c>
      <c r="C15" s="20" t="s">
        <v>3825</v>
      </c>
      <c r="D15" s="20" t="s">
        <v>198</v>
      </c>
      <c r="E15" s="123">
        <v>3872</v>
      </c>
      <c r="F15" s="124">
        <v>1</v>
      </c>
      <c r="G15" s="124" t="s">
        <v>1302</v>
      </c>
      <c r="H15" s="373">
        <v>25</v>
      </c>
      <c r="I15" s="373">
        <v>27</v>
      </c>
      <c r="J15" s="373">
        <v>31</v>
      </c>
      <c r="K15" s="373">
        <v>34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125">
        <v>117</v>
      </c>
      <c r="Y15" s="28">
        <v>29.25</v>
      </c>
      <c r="Z15" s="125">
        <v>9</v>
      </c>
      <c r="AA15" s="125">
        <v>4</v>
      </c>
      <c r="AB15" s="125">
        <v>4</v>
      </c>
      <c r="AC15" s="374">
        <v>50</v>
      </c>
      <c r="AG15" s="495" t="s">
        <v>4093</v>
      </c>
    </row>
    <row r="16" spans="1:60" ht="15" customHeight="1" x14ac:dyDescent="0.25">
      <c r="A16" s="27">
        <v>14</v>
      </c>
      <c r="B16" s="126">
        <v>17</v>
      </c>
      <c r="C16" s="20" t="s">
        <v>195</v>
      </c>
      <c r="D16" s="20" t="s">
        <v>4084</v>
      </c>
      <c r="E16" s="123">
        <v>235</v>
      </c>
      <c r="F16" s="124">
        <v>2</v>
      </c>
      <c r="G16" s="124" t="s">
        <v>21</v>
      </c>
      <c r="H16" s="373">
        <v>36</v>
      </c>
      <c r="I16" s="373">
        <v>27</v>
      </c>
      <c r="J16" s="373">
        <v>33</v>
      </c>
      <c r="K16" s="373">
        <v>38</v>
      </c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125">
        <v>134</v>
      </c>
      <c r="Y16" s="28">
        <v>33.5</v>
      </c>
      <c r="Z16" s="125">
        <v>11</v>
      </c>
      <c r="AA16" s="125">
        <v>3</v>
      </c>
      <c r="AB16" s="125">
        <v>4</v>
      </c>
      <c r="AC16" s="374">
        <v>33</v>
      </c>
      <c r="AE16" s="23" t="s">
        <v>3081</v>
      </c>
      <c r="AF16" s="122" t="s">
        <v>3154</v>
      </c>
      <c r="AG16" s="23" t="s">
        <v>3082</v>
      </c>
      <c r="AH16" s="23" t="s">
        <v>8</v>
      </c>
      <c r="AI16" s="24" t="s">
        <v>9</v>
      </c>
      <c r="AJ16" s="23" t="s">
        <v>10</v>
      </c>
      <c r="AK16" s="23" t="s">
        <v>3083</v>
      </c>
      <c r="AL16" s="23" t="s">
        <v>3203</v>
      </c>
      <c r="AM16" s="23" t="s">
        <v>3204</v>
      </c>
      <c r="AN16" s="23" t="s">
        <v>3205</v>
      </c>
      <c r="AO16" s="23" t="s">
        <v>3155</v>
      </c>
      <c r="AP16" s="23" t="s">
        <v>3156</v>
      </c>
      <c r="AQ16" s="23" t="s">
        <v>3157</v>
      </c>
      <c r="AR16" s="23" t="s">
        <v>3158</v>
      </c>
      <c r="AS16" s="23" t="s">
        <v>3159</v>
      </c>
      <c r="AT16" s="23" t="s">
        <v>3955</v>
      </c>
      <c r="AU16" s="23" t="s">
        <v>3956</v>
      </c>
      <c r="AV16" s="23" t="s">
        <v>3957</v>
      </c>
      <c r="AW16" s="23" t="s">
        <v>3958</v>
      </c>
      <c r="AX16" s="23" t="s">
        <v>3959</v>
      </c>
      <c r="AY16" s="23" t="s">
        <v>3960</v>
      </c>
      <c r="AZ16" s="23" t="s">
        <v>3961</v>
      </c>
      <c r="BA16" s="23" t="s">
        <v>3962</v>
      </c>
      <c r="BB16" s="23" t="s">
        <v>3084</v>
      </c>
      <c r="BC16" s="25" t="s">
        <v>3085</v>
      </c>
      <c r="BD16" s="23" t="s">
        <v>3</v>
      </c>
      <c r="BE16" s="23" t="s">
        <v>4</v>
      </c>
      <c r="BF16" s="121" t="s">
        <v>3080</v>
      </c>
      <c r="BG16" s="25" t="s">
        <v>3192</v>
      </c>
    </row>
    <row r="17" spans="1:59" ht="15" customHeight="1" x14ac:dyDescent="0.25">
      <c r="A17" s="27">
        <v>15</v>
      </c>
      <c r="B17" s="126">
        <v>8</v>
      </c>
      <c r="C17" s="20" t="s">
        <v>3128</v>
      </c>
      <c r="D17" s="20" t="s">
        <v>166</v>
      </c>
      <c r="E17" s="123">
        <v>3566</v>
      </c>
      <c r="F17" s="124">
        <v>3</v>
      </c>
      <c r="G17" s="124" t="s">
        <v>23</v>
      </c>
      <c r="H17" s="373">
        <v>38</v>
      </c>
      <c r="I17" s="373">
        <v>35</v>
      </c>
      <c r="J17" s="373">
        <v>30</v>
      </c>
      <c r="K17" s="373">
        <v>33</v>
      </c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125">
        <v>136</v>
      </c>
      <c r="Y17" s="28">
        <v>34</v>
      </c>
      <c r="Z17" s="125">
        <v>8</v>
      </c>
      <c r="AA17" s="125">
        <v>2</v>
      </c>
      <c r="AB17" s="125">
        <v>4</v>
      </c>
      <c r="AC17" s="374">
        <v>31</v>
      </c>
      <c r="AE17" s="27">
        <v>1</v>
      </c>
      <c r="AF17" s="126">
        <v>4</v>
      </c>
      <c r="AG17" s="20" t="s">
        <v>2487</v>
      </c>
      <c r="AH17" s="20" t="s">
        <v>166</v>
      </c>
      <c r="AI17" s="123">
        <v>2879</v>
      </c>
      <c r="AJ17" s="124">
        <v>1</v>
      </c>
      <c r="AK17" s="124" t="s">
        <v>394</v>
      </c>
      <c r="AL17" s="373">
        <v>26</v>
      </c>
      <c r="AM17" s="373">
        <v>25</v>
      </c>
      <c r="AN17" s="373">
        <v>30</v>
      </c>
      <c r="AO17" s="373">
        <v>23</v>
      </c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125">
        <v>104</v>
      </c>
      <c r="BC17" s="28">
        <v>26</v>
      </c>
      <c r="BD17" s="125">
        <v>7</v>
      </c>
      <c r="BE17" s="125">
        <v>1</v>
      </c>
      <c r="BF17" s="125">
        <v>4</v>
      </c>
      <c r="BG17" s="374">
        <v>63</v>
      </c>
    </row>
    <row r="18" spans="1:59" ht="15" customHeight="1" x14ac:dyDescent="0.25">
      <c r="A18" s="27">
        <v>16</v>
      </c>
      <c r="B18" s="126">
        <v>14</v>
      </c>
      <c r="C18" s="20" t="s">
        <v>3499</v>
      </c>
      <c r="D18" s="20" t="s">
        <v>198</v>
      </c>
      <c r="E18" s="123">
        <v>3722</v>
      </c>
      <c r="F18" s="124">
        <v>4</v>
      </c>
      <c r="G18" s="124" t="s">
        <v>76</v>
      </c>
      <c r="H18" s="373">
        <v>38</v>
      </c>
      <c r="I18" s="373">
        <v>35</v>
      </c>
      <c r="J18" s="373">
        <v>36</v>
      </c>
      <c r="K18" s="373">
        <v>33</v>
      </c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125">
        <v>142</v>
      </c>
      <c r="Y18" s="28">
        <v>35.5</v>
      </c>
      <c r="Z18" s="125">
        <v>5</v>
      </c>
      <c r="AA18" s="125">
        <v>1</v>
      </c>
      <c r="AB18" s="125">
        <v>4</v>
      </c>
      <c r="AC18" s="374">
        <v>25</v>
      </c>
      <c r="AE18" s="27">
        <v>2</v>
      </c>
      <c r="AF18" s="126">
        <v>21</v>
      </c>
      <c r="AG18" s="20" t="s">
        <v>3180</v>
      </c>
      <c r="AH18" s="20" t="s">
        <v>4084</v>
      </c>
      <c r="AI18" s="123">
        <v>3521</v>
      </c>
      <c r="AJ18" s="124">
        <v>1</v>
      </c>
      <c r="AK18" s="124" t="s">
        <v>394</v>
      </c>
      <c r="AL18" s="373">
        <v>29</v>
      </c>
      <c r="AM18" s="373">
        <v>28</v>
      </c>
      <c r="AN18" s="373">
        <v>27</v>
      </c>
      <c r="AO18" s="373">
        <v>30</v>
      </c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125">
        <v>114</v>
      </c>
      <c r="BC18" s="28">
        <v>28.5</v>
      </c>
      <c r="BD18" s="125">
        <v>3</v>
      </c>
      <c r="BE18" s="125">
        <v>1</v>
      </c>
      <c r="BF18" s="125">
        <v>4</v>
      </c>
      <c r="BG18" s="374">
        <v>53</v>
      </c>
    </row>
    <row r="19" spans="1:59" ht="15" customHeight="1" x14ac:dyDescent="0.25">
      <c r="A19" s="27">
        <v>17</v>
      </c>
      <c r="B19" s="126">
        <v>16</v>
      </c>
      <c r="C19" s="20" t="s">
        <v>4099</v>
      </c>
      <c r="D19" s="20" t="s">
        <v>166</v>
      </c>
      <c r="E19" s="123">
        <v>3974</v>
      </c>
      <c r="F19" s="124">
        <v>4</v>
      </c>
      <c r="G19" s="124" t="s">
        <v>76</v>
      </c>
      <c r="H19" s="373">
        <v>43</v>
      </c>
      <c r="I19" s="373">
        <v>36</v>
      </c>
      <c r="J19" s="373">
        <v>38</v>
      </c>
      <c r="K19" s="373">
        <v>36</v>
      </c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125">
        <v>153</v>
      </c>
      <c r="Y19" s="28">
        <v>38.25</v>
      </c>
      <c r="Z19" s="125">
        <v>7</v>
      </c>
      <c r="AA19" s="125">
        <v>2</v>
      </c>
      <c r="AB19" s="125">
        <v>4</v>
      </c>
      <c r="AC19" s="374">
        <v>14</v>
      </c>
      <c r="AE19" s="27">
        <v>3</v>
      </c>
      <c r="AF19" s="126">
        <v>29</v>
      </c>
      <c r="AG19" s="20" t="s">
        <v>2842</v>
      </c>
      <c r="AH19" s="20" t="s">
        <v>218</v>
      </c>
      <c r="AI19" s="123">
        <v>3276</v>
      </c>
      <c r="AJ19" s="124">
        <v>2</v>
      </c>
      <c r="AK19" s="124" t="s">
        <v>394</v>
      </c>
      <c r="AL19" s="373">
        <v>34</v>
      </c>
      <c r="AM19" s="373">
        <v>28</v>
      </c>
      <c r="AN19" s="373">
        <v>34</v>
      </c>
      <c r="AO19" s="373">
        <v>31</v>
      </c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125">
        <v>127</v>
      </c>
      <c r="BC19" s="28">
        <v>31.75</v>
      </c>
      <c r="BD19" s="125">
        <v>6</v>
      </c>
      <c r="BE19" s="125">
        <v>3</v>
      </c>
      <c r="BF19" s="125">
        <v>4</v>
      </c>
      <c r="BG19" s="374">
        <v>40</v>
      </c>
    </row>
    <row r="20" spans="1:59" ht="15" customHeight="1" x14ac:dyDescent="0.25">
      <c r="A20" s="27">
        <v>18</v>
      </c>
      <c r="B20" s="126">
        <v>30</v>
      </c>
      <c r="C20" s="20" t="s">
        <v>4293</v>
      </c>
      <c r="D20" s="20" t="s">
        <v>218</v>
      </c>
      <c r="E20" s="123">
        <v>4106</v>
      </c>
      <c r="F20" s="124" t="s">
        <v>20</v>
      </c>
      <c r="G20" s="124" t="s">
        <v>1302</v>
      </c>
      <c r="H20" s="373">
        <v>55</v>
      </c>
      <c r="I20" s="373">
        <v>62</v>
      </c>
      <c r="J20" s="373">
        <v>52</v>
      </c>
      <c r="K20" s="373">
        <v>68</v>
      </c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125">
        <v>237</v>
      </c>
      <c r="Y20" s="28">
        <v>59.25</v>
      </c>
      <c r="Z20" s="125">
        <v>16</v>
      </c>
      <c r="AA20" s="125">
        <v>7</v>
      </c>
      <c r="AB20" s="125">
        <v>4</v>
      </c>
      <c r="AC20" s="374">
        <v>0</v>
      </c>
      <c r="AE20" s="27">
        <v>4</v>
      </c>
      <c r="AF20" s="126">
        <v>12</v>
      </c>
      <c r="AG20" s="20" t="s">
        <v>4100</v>
      </c>
      <c r="AH20" s="20" t="s">
        <v>166</v>
      </c>
      <c r="AI20" s="123">
        <v>3975</v>
      </c>
      <c r="AJ20" s="124">
        <v>2</v>
      </c>
      <c r="AK20" s="124" t="s">
        <v>394</v>
      </c>
      <c r="AL20" s="373">
        <v>36</v>
      </c>
      <c r="AM20" s="373">
        <v>31</v>
      </c>
      <c r="AN20" s="373">
        <v>37</v>
      </c>
      <c r="AO20" s="373">
        <v>38</v>
      </c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125">
        <v>142</v>
      </c>
      <c r="BC20" s="28">
        <v>35.5</v>
      </c>
      <c r="BD20" s="125">
        <v>7</v>
      </c>
      <c r="BE20" s="125">
        <v>1</v>
      </c>
      <c r="BF20" s="125">
        <v>4</v>
      </c>
      <c r="BG20" s="374">
        <v>25</v>
      </c>
    </row>
    <row r="21" spans="1:59" ht="15" customHeight="1" x14ac:dyDescent="0.25">
      <c r="C21" s="495" t="s">
        <v>4087</v>
      </c>
      <c r="AE21" s="27">
        <v>5</v>
      </c>
      <c r="AF21" s="126">
        <v>20</v>
      </c>
      <c r="AG21" s="20" t="s">
        <v>4119</v>
      </c>
      <c r="AH21" s="20" t="s">
        <v>183</v>
      </c>
      <c r="AI21" s="123">
        <v>3990</v>
      </c>
      <c r="AJ21" s="124">
        <v>5</v>
      </c>
      <c r="AK21" s="124" t="s">
        <v>394</v>
      </c>
      <c r="AL21" s="373">
        <v>44</v>
      </c>
      <c r="AM21" s="373">
        <v>32</v>
      </c>
      <c r="AN21" s="373">
        <v>37</v>
      </c>
      <c r="AO21" s="373">
        <v>30</v>
      </c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125">
        <v>143</v>
      </c>
      <c r="BC21" s="28">
        <v>35.75</v>
      </c>
      <c r="BD21" s="125">
        <v>14</v>
      </c>
      <c r="BE21" s="125">
        <v>5</v>
      </c>
      <c r="BF21" s="125">
        <v>4</v>
      </c>
      <c r="BG21" s="374">
        <v>24</v>
      </c>
    </row>
    <row r="22" spans="1:59" ht="15" customHeight="1" x14ac:dyDescent="0.25">
      <c r="A22" s="23" t="s">
        <v>3081</v>
      </c>
      <c r="B22" s="122" t="s">
        <v>3154</v>
      </c>
      <c r="C22" s="23" t="s">
        <v>3082</v>
      </c>
      <c r="D22" s="23" t="s">
        <v>8</v>
      </c>
      <c r="E22" s="24" t="s">
        <v>9</v>
      </c>
      <c r="F22" s="23" t="s">
        <v>10</v>
      </c>
      <c r="G22" s="23" t="s">
        <v>3083</v>
      </c>
      <c r="H22" s="23" t="s">
        <v>3203</v>
      </c>
      <c r="I22" s="23" t="s">
        <v>3204</v>
      </c>
      <c r="J22" s="23" t="s">
        <v>3205</v>
      </c>
      <c r="K22" s="23" t="s">
        <v>3155</v>
      </c>
      <c r="L22" s="23" t="s">
        <v>3156</v>
      </c>
      <c r="M22" s="23" t="s">
        <v>3157</v>
      </c>
      <c r="N22" s="23" t="s">
        <v>3158</v>
      </c>
      <c r="O22" s="23" t="s">
        <v>3159</v>
      </c>
      <c r="P22" s="23" t="s">
        <v>3955</v>
      </c>
      <c r="Q22" s="23" t="s">
        <v>3956</v>
      </c>
      <c r="R22" s="23" t="s">
        <v>3957</v>
      </c>
      <c r="S22" s="23" t="s">
        <v>3958</v>
      </c>
      <c r="T22" s="23" t="s">
        <v>3959</v>
      </c>
      <c r="U22" s="23" t="s">
        <v>3960</v>
      </c>
      <c r="V22" s="23" t="s">
        <v>3961</v>
      </c>
      <c r="W22" s="23" t="s">
        <v>3962</v>
      </c>
      <c r="X22" s="23" t="s">
        <v>3084</v>
      </c>
      <c r="Y22" s="25" t="s">
        <v>3085</v>
      </c>
      <c r="Z22" s="23" t="s">
        <v>3</v>
      </c>
      <c r="AA22" s="23" t="s">
        <v>4</v>
      </c>
      <c r="AB22" s="121" t="s">
        <v>3080</v>
      </c>
      <c r="AC22" s="25" t="s">
        <v>3192</v>
      </c>
      <c r="AE22" s="27">
        <v>6</v>
      </c>
      <c r="AF22" s="126">
        <v>13</v>
      </c>
      <c r="AG22" s="20" t="s">
        <v>4294</v>
      </c>
      <c r="AH22" s="20" t="s">
        <v>4084</v>
      </c>
      <c r="AI22" s="123">
        <v>4107</v>
      </c>
      <c r="AJ22" s="124" t="s">
        <v>20</v>
      </c>
      <c r="AK22" s="124" t="s">
        <v>394</v>
      </c>
      <c r="AL22" s="373">
        <v>59</v>
      </c>
      <c r="AM22" s="373">
        <v>44</v>
      </c>
      <c r="AN22" s="373">
        <v>41</v>
      </c>
      <c r="AO22" s="373">
        <v>60</v>
      </c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125">
        <v>204</v>
      </c>
      <c r="BC22" s="28">
        <v>51</v>
      </c>
      <c r="BD22" s="125">
        <v>19</v>
      </c>
      <c r="BE22" s="125">
        <v>15</v>
      </c>
      <c r="BF22" s="125">
        <v>4</v>
      </c>
      <c r="BG22" s="374">
        <v>0</v>
      </c>
    </row>
    <row r="23" spans="1:59" ht="15" customHeight="1" x14ac:dyDescent="0.25">
      <c r="A23" s="27">
        <v>1</v>
      </c>
      <c r="B23" s="126">
        <v>26</v>
      </c>
      <c r="C23" s="20" t="s">
        <v>3115</v>
      </c>
      <c r="D23" s="20" t="s">
        <v>198</v>
      </c>
      <c r="E23" s="123">
        <v>3552</v>
      </c>
      <c r="F23" s="124">
        <v>1</v>
      </c>
      <c r="G23" s="124" t="s">
        <v>76</v>
      </c>
      <c r="H23" s="373">
        <v>23</v>
      </c>
      <c r="I23" s="373">
        <v>27</v>
      </c>
      <c r="J23" s="373">
        <v>27</v>
      </c>
      <c r="K23" s="373">
        <v>26</v>
      </c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125">
        <v>103</v>
      </c>
      <c r="Y23" s="28">
        <v>25.75</v>
      </c>
      <c r="Z23" s="125">
        <v>4</v>
      </c>
      <c r="AA23" s="125">
        <v>1</v>
      </c>
      <c r="AB23" s="125">
        <v>4</v>
      </c>
      <c r="AC23" s="374">
        <v>64</v>
      </c>
      <c r="AG23" s="495" t="s">
        <v>4094</v>
      </c>
    </row>
    <row r="24" spans="1:59" ht="15" customHeight="1" x14ac:dyDescent="0.25">
      <c r="A24" s="27">
        <v>2</v>
      </c>
      <c r="B24" s="126">
        <v>10</v>
      </c>
      <c r="C24" s="20" t="s">
        <v>3752</v>
      </c>
      <c r="D24" s="20" t="s">
        <v>198</v>
      </c>
      <c r="E24" s="123">
        <v>1249</v>
      </c>
      <c r="F24" s="124">
        <v>2</v>
      </c>
      <c r="G24" s="124" t="s">
        <v>76</v>
      </c>
      <c r="H24" s="373">
        <v>23</v>
      </c>
      <c r="I24" s="373">
        <v>24</v>
      </c>
      <c r="J24" s="373">
        <v>30</v>
      </c>
      <c r="K24" s="373">
        <v>27</v>
      </c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125">
        <v>104</v>
      </c>
      <c r="Y24" s="28">
        <v>26</v>
      </c>
      <c r="Z24" s="125">
        <v>7</v>
      </c>
      <c r="AA24" s="125">
        <v>3</v>
      </c>
      <c r="AB24" s="125">
        <v>4</v>
      </c>
      <c r="AC24" s="374">
        <v>63</v>
      </c>
      <c r="AE24" s="23" t="s">
        <v>3081</v>
      </c>
      <c r="AF24" s="122" t="s">
        <v>3154</v>
      </c>
      <c r="AG24" s="23" t="s">
        <v>3082</v>
      </c>
      <c r="AH24" s="23" t="s">
        <v>8</v>
      </c>
      <c r="AI24" s="24" t="s">
        <v>9</v>
      </c>
      <c r="AJ24" s="23" t="s">
        <v>10</v>
      </c>
      <c r="AK24" s="23" t="s">
        <v>3083</v>
      </c>
      <c r="AL24" s="23" t="s">
        <v>3203</v>
      </c>
      <c r="AM24" s="23" t="s">
        <v>3204</v>
      </c>
      <c r="AN24" s="23" t="s">
        <v>3205</v>
      </c>
      <c r="AO24" s="23" t="s">
        <v>3155</v>
      </c>
      <c r="AP24" s="23" t="s">
        <v>3156</v>
      </c>
      <c r="AQ24" s="23" t="s">
        <v>3157</v>
      </c>
      <c r="AR24" s="23" t="s">
        <v>3158</v>
      </c>
      <c r="AS24" s="23" t="s">
        <v>3159</v>
      </c>
      <c r="AT24" s="23" t="s">
        <v>3955</v>
      </c>
      <c r="AU24" s="23" t="s">
        <v>3956</v>
      </c>
      <c r="AV24" s="23" t="s">
        <v>3957</v>
      </c>
      <c r="AW24" s="23" t="s">
        <v>3958</v>
      </c>
      <c r="AX24" s="23" t="s">
        <v>3959</v>
      </c>
      <c r="AY24" s="23" t="s">
        <v>3960</v>
      </c>
      <c r="AZ24" s="23" t="s">
        <v>3961</v>
      </c>
      <c r="BA24" s="23" t="s">
        <v>3962</v>
      </c>
      <c r="BB24" s="23" t="s">
        <v>3084</v>
      </c>
      <c r="BC24" s="25" t="s">
        <v>3085</v>
      </c>
      <c r="BD24" s="23" t="s">
        <v>3</v>
      </c>
      <c r="BE24" s="23" t="s">
        <v>4</v>
      </c>
      <c r="BF24" s="121" t="s">
        <v>3080</v>
      </c>
      <c r="BG24" s="25" t="s">
        <v>3192</v>
      </c>
    </row>
    <row r="25" spans="1:59" ht="15" customHeight="1" x14ac:dyDescent="0.25">
      <c r="A25" s="27">
        <v>3</v>
      </c>
      <c r="B25" s="126">
        <v>28</v>
      </c>
      <c r="C25" s="20" t="s">
        <v>3539</v>
      </c>
      <c r="D25" s="20" t="s">
        <v>183</v>
      </c>
      <c r="E25" s="123">
        <v>3750</v>
      </c>
      <c r="F25" s="124">
        <v>2</v>
      </c>
      <c r="G25" s="124" t="s">
        <v>76</v>
      </c>
      <c r="H25" s="373">
        <v>32</v>
      </c>
      <c r="I25" s="373">
        <v>27</v>
      </c>
      <c r="J25" s="373">
        <v>21</v>
      </c>
      <c r="K25" s="373">
        <v>30</v>
      </c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125">
        <v>110</v>
      </c>
      <c r="Y25" s="28">
        <v>27.5</v>
      </c>
      <c r="Z25" s="125">
        <v>11</v>
      </c>
      <c r="AA25" s="125">
        <v>3</v>
      </c>
      <c r="AB25" s="125">
        <v>4</v>
      </c>
      <c r="AC25" s="374">
        <v>57</v>
      </c>
      <c r="AE25" s="27">
        <v>1</v>
      </c>
      <c r="AF25" s="126">
        <v>25</v>
      </c>
      <c r="AG25" s="20" t="s">
        <v>760</v>
      </c>
      <c r="AH25" s="20" t="s">
        <v>166</v>
      </c>
      <c r="AI25" s="123">
        <v>986</v>
      </c>
      <c r="AJ25" s="124">
        <v>1</v>
      </c>
      <c r="AK25" s="124" t="s">
        <v>33</v>
      </c>
      <c r="AL25" s="373">
        <v>32</v>
      </c>
      <c r="AM25" s="373">
        <v>27</v>
      </c>
      <c r="AN25" s="373">
        <v>24</v>
      </c>
      <c r="AO25" s="373">
        <v>23</v>
      </c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125">
        <v>106</v>
      </c>
      <c r="BC25" s="28">
        <v>26.5</v>
      </c>
      <c r="BD25" s="125">
        <v>9</v>
      </c>
      <c r="BE25" s="125">
        <v>3</v>
      </c>
      <c r="BF25" s="125">
        <v>4</v>
      </c>
      <c r="BG25" s="374">
        <v>61</v>
      </c>
    </row>
    <row r="26" spans="1:59" ht="15" customHeight="1" x14ac:dyDescent="0.25">
      <c r="A26" s="27">
        <v>4</v>
      </c>
      <c r="B26" s="126">
        <v>14</v>
      </c>
      <c r="C26" s="20" t="s">
        <v>3499</v>
      </c>
      <c r="D26" s="20" t="s">
        <v>198</v>
      </c>
      <c r="E26" s="123">
        <v>3722</v>
      </c>
      <c r="F26" s="124">
        <v>4</v>
      </c>
      <c r="G26" s="124" t="s">
        <v>76</v>
      </c>
      <c r="H26" s="373">
        <v>38</v>
      </c>
      <c r="I26" s="373">
        <v>35</v>
      </c>
      <c r="J26" s="373">
        <v>36</v>
      </c>
      <c r="K26" s="373">
        <v>33</v>
      </c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125">
        <v>142</v>
      </c>
      <c r="Y26" s="28">
        <v>35.5</v>
      </c>
      <c r="Z26" s="125">
        <v>5</v>
      </c>
      <c r="AA26" s="125">
        <v>1</v>
      </c>
      <c r="AB26" s="125">
        <v>4</v>
      </c>
      <c r="AC26" s="374">
        <v>25</v>
      </c>
      <c r="AG26" s="495" t="s">
        <v>4287</v>
      </c>
    </row>
    <row r="27" spans="1:59" ht="15" customHeight="1" x14ac:dyDescent="0.25">
      <c r="A27" s="27">
        <v>5</v>
      </c>
      <c r="B27" s="126">
        <v>16</v>
      </c>
      <c r="C27" s="20" t="s">
        <v>4099</v>
      </c>
      <c r="D27" s="20" t="s">
        <v>166</v>
      </c>
      <c r="E27" s="123">
        <v>3974</v>
      </c>
      <c r="F27" s="124">
        <v>4</v>
      </c>
      <c r="G27" s="124" t="s">
        <v>76</v>
      </c>
      <c r="H27" s="373">
        <v>43</v>
      </c>
      <c r="I27" s="373">
        <v>36</v>
      </c>
      <c r="J27" s="373">
        <v>38</v>
      </c>
      <c r="K27" s="373">
        <v>36</v>
      </c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125">
        <v>153</v>
      </c>
      <c r="Y27" s="28">
        <v>38.25</v>
      </c>
      <c r="Z27" s="125">
        <v>7</v>
      </c>
      <c r="AA27" s="125">
        <v>2</v>
      </c>
      <c r="AB27" s="125">
        <v>4</v>
      </c>
      <c r="AC27" s="374">
        <v>14</v>
      </c>
      <c r="AE27" s="23" t="s">
        <v>3081</v>
      </c>
      <c r="AF27" s="122" t="s">
        <v>3154</v>
      </c>
      <c r="AG27" s="23" t="s">
        <v>3082</v>
      </c>
      <c r="AH27" s="23" t="s">
        <v>8</v>
      </c>
      <c r="AI27" s="24" t="s">
        <v>9</v>
      </c>
      <c r="AJ27" s="23" t="s">
        <v>10</v>
      </c>
      <c r="AK27" s="23" t="s">
        <v>3083</v>
      </c>
      <c r="AL27" s="23" t="s">
        <v>3203</v>
      </c>
      <c r="AM27" s="23" t="s">
        <v>3204</v>
      </c>
      <c r="AN27" s="23" t="s">
        <v>3205</v>
      </c>
      <c r="AO27" s="23" t="s">
        <v>3155</v>
      </c>
      <c r="AP27" s="23" t="s">
        <v>3156</v>
      </c>
      <c r="AQ27" s="23" t="s">
        <v>3157</v>
      </c>
      <c r="AR27" s="23" t="s">
        <v>3158</v>
      </c>
      <c r="AS27" s="23" t="s">
        <v>3159</v>
      </c>
      <c r="AT27" s="23" t="s">
        <v>3955</v>
      </c>
      <c r="AU27" s="23" t="s">
        <v>3956</v>
      </c>
      <c r="AV27" s="23" t="s">
        <v>3957</v>
      </c>
      <c r="AW27" s="23" t="s">
        <v>3958</v>
      </c>
      <c r="AX27" s="23" t="s">
        <v>3959</v>
      </c>
      <c r="AY27" s="23" t="s">
        <v>3960</v>
      </c>
      <c r="AZ27" s="23" t="s">
        <v>3961</v>
      </c>
      <c r="BA27" s="23" t="s">
        <v>3962</v>
      </c>
      <c r="BB27" s="23" t="s">
        <v>3084</v>
      </c>
      <c r="BC27" s="25" t="s">
        <v>3085</v>
      </c>
      <c r="BD27" s="23" t="s">
        <v>3</v>
      </c>
      <c r="BE27" s="23" t="s">
        <v>4</v>
      </c>
      <c r="BF27" s="121" t="s">
        <v>3080</v>
      </c>
      <c r="BG27" s="25" t="s">
        <v>3192</v>
      </c>
    </row>
    <row r="28" spans="1:59" ht="15" customHeight="1" x14ac:dyDescent="0.25">
      <c r="C28" s="495" t="s">
        <v>4088</v>
      </c>
      <c r="AE28" s="27">
        <v>1</v>
      </c>
      <c r="AF28" s="126">
        <v>6</v>
      </c>
      <c r="AG28" s="20" t="s">
        <v>1128</v>
      </c>
      <c r="AH28" s="20" t="s">
        <v>4084</v>
      </c>
      <c r="AI28" s="123">
        <v>1388</v>
      </c>
      <c r="AJ28" s="124">
        <v>1</v>
      </c>
      <c r="AK28" s="124" t="s">
        <v>4234</v>
      </c>
      <c r="AL28" s="373">
        <v>23</v>
      </c>
      <c r="AM28" s="373">
        <v>30</v>
      </c>
      <c r="AN28" s="373">
        <v>29</v>
      </c>
      <c r="AO28" s="373">
        <v>24</v>
      </c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125">
        <v>106</v>
      </c>
      <c r="BC28" s="28">
        <v>26.5</v>
      </c>
      <c r="BD28" s="125">
        <v>7</v>
      </c>
      <c r="BE28" s="125">
        <v>5</v>
      </c>
      <c r="BF28" s="125">
        <v>4</v>
      </c>
      <c r="BG28" s="374">
        <v>61</v>
      </c>
    </row>
    <row r="29" spans="1:59" ht="15" customHeight="1" x14ac:dyDescent="0.25">
      <c r="A29" s="23" t="s">
        <v>3081</v>
      </c>
      <c r="B29" s="122" t="s">
        <v>3154</v>
      </c>
      <c r="C29" s="23" t="s">
        <v>3082</v>
      </c>
      <c r="D29" s="23" t="s">
        <v>8</v>
      </c>
      <c r="E29" s="24" t="s">
        <v>9</v>
      </c>
      <c r="F29" s="23" t="s">
        <v>10</v>
      </c>
      <c r="G29" s="23" t="s">
        <v>3083</v>
      </c>
      <c r="H29" s="23" t="s">
        <v>3203</v>
      </c>
      <c r="I29" s="23" t="s">
        <v>3204</v>
      </c>
      <c r="J29" s="23" t="s">
        <v>3205</v>
      </c>
      <c r="K29" s="23" t="s">
        <v>3155</v>
      </c>
      <c r="L29" s="23" t="s">
        <v>3156</v>
      </c>
      <c r="M29" s="23" t="s">
        <v>3157</v>
      </c>
      <c r="N29" s="23" t="s">
        <v>3158</v>
      </c>
      <c r="O29" s="23" t="s">
        <v>3159</v>
      </c>
      <c r="P29" s="23" t="s">
        <v>3955</v>
      </c>
      <c r="Q29" s="23" t="s">
        <v>3956</v>
      </c>
      <c r="R29" s="23" t="s">
        <v>3957</v>
      </c>
      <c r="S29" s="23" t="s">
        <v>3958</v>
      </c>
      <c r="T29" s="23" t="s">
        <v>3959</v>
      </c>
      <c r="U29" s="23" t="s">
        <v>3960</v>
      </c>
      <c r="V29" s="23" t="s">
        <v>3961</v>
      </c>
      <c r="W29" s="23" t="s">
        <v>3962</v>
      </c>
      <c r="X29" s="23" t="s">
        <v>3084</v>
      </c>
      <c r="Y29" s="25" t="s">
        <v>3085</v>
      </c>
      <c r="Z29" s="23" t="s">
        <v>3</v>
      </c>
      <c r="AA29" s="23" t="s">
        <v>4</v>
      </c>
      <c r="AB29" s="121" t="s">
        <v>3080</v>
      </c>
      <c r="AC29" s="25" t="s">
        <v>3192</v>
      </c>
      <c r="AE29" s="27">
        <v>2</v>
      </c>
      <c r="AF29" s="126">
        <v>1</v>
      </c>
      <c r="AG29" s="20" t="s">
        <v>1211</v>
      </c>
      <c r="AH29" s="20" t="s">
        <v>4084</v>
      </c>
      <c r="AI29" s="123">
        <v>1478</v>
      </c>
      <c r="AJ29" s="124" t="s">
        <v>76</v>
      </c>
      <c r="AK29" s="124" t="s">
        <v>4234</v>
      </c>
      <c r="AL29" s="373">
        <v>29</v>
      </c>
      <c r="AM29" s="373">
        <v>32</v>
      </c>
      <c r="AN29" s="373">
        <v>27</v>
      </c>
      <c r="AO29" s="373">
        <v>27</v>
      </c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125">
        <v>115</v>
      </c>
      <c r="BC29" s="28">
        <v>28.75</v>
      </c>
      <c r="BD29" s="125">
        <v>5</v>
      </c>
      <c r="BE29" s="125">
        <v>2</v>
      </c>
      <c r="BF29" s="125">
        <v>4</v>
      </c>
      <c r="BG29" s="374">
        <v>52</v>
      </c>
    </row>
    <row r="30" spans="1:59" ht="15" customHeight="1" x14ac:dyDescent="0.25">
      <c r="A30" s="27">
        <v>1</v>
      </c>
      <c r="B30" s="126">
        <v>23</v>
      </c>
      <c r="C30" s="20" t="s">
        <v>2654</v>
      </c>
      <c r="D30" s="20" t="s">
        <v>166</v>
      </c>
      <c r="E30" s="123">
        <v>3066</v>
      </c>
      <c r="F30" s="124">
        <v>2</v>
      </c>
      <c r="G30" s="124" t="s">
        <v>23</v>
      </c>
      <c r="H30" s="373">
        <v>29</v>
      </c>
      <c r="I30" s="373">
        <v>27</v>
      </c>
      <c r="J30" s="373">
        <v>26</v>
      </c>
      <c r="K30" s="373">
        <v>21</v>
      </c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125">
        <v>103</v>
      </c>
      <c r="Y30" s="28">
        <v>25.75</v>
      </c>
      <c r="Z30" s="125">
        <v>8</v>
      </c>
      <c r="AA30" s="125">
        <v>1</v>
      </c>
      <c r="AB30" s="125">
        <v>4</v>
      </c>
      <c r="AC30" s="374">
        <v>64</v>
      </c>
      <c r="AE30" s="27">
        <v>3</v>
      </c>
      <c r="AF30" s="126">
        <v>19</v>
      </c>
      <c r="AG30" s="20" t="s">
        <v>390</v>
      </c>
      <c r="AH30" s="20" t="s">
        <v>4084</v>
      </c>
      <c r="AI30" s="123">
        <v>526</v>
      </c>
      <c r="AJ30" s="124">
        <v>1</v>
      </c>
      <c r="AK30" s="124" t="s">
        <v>4234</v>
      </c>
      <c r="AL30" s="373">
        <v>30</v>
      </c>
      <c r="AM30" s="373">
        <v>32</v>
      </c>
      <c r="AN30" s="373">
        <v>27</v>
      </c>
      <c r="AO30" s="373">
        <v>28</v>
      </c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125">
        <v>117</v>
      </c>
      <c r="BC30" s="28">
        <v>29.25</v>
      </c>
      <c r="BD30" s="125">
        <v>5</v>
      </c>
      <c r="BE30" s="125">
        <v>2</v>
      </c>
      <c r="BF30" s="125">
        <v>4</v>
      </c>
      <c r="BG30" s="374">
        <v>50</v>
      </c>
    </row>
    <row r="31" spans="1:59" ht="15" customHeight="1" x14ac:dyDescent="0.25">
      <c r="A31" s="27">
        <v>2</v>
      </c>
      <c r="B31" s="126">
        <v>15</v>
      </c>
      <c r="C31" s="20" t="s">
        <v>1114</v>
      </c>
      <c r="D31" s="20" t="s">
        <v>183</v>
      </c>
      <c r="E31" s="123">
        <v>1371</v>
      </c>
      <c r="F31" s="124">
        <v>4</v>
      </c>
      <c r="G31" s="124" t="s">
        <v>23</v>
      </c>
      <c r="H31" s="373">
        <v>29</v>
      </c>
      <c r="I31" s="373">
        <v>31</v>
      </c>
      <c r="J31" s="373">
        <v>28</v>
      </c>
      <c r="K31" s="373">
        <v>26</v>
      </c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125">
        <v>114</v>
      </c>
      <c r="Y31" s="28">
        <v>28.5</v>
      </c>
      <c r="Z31" s="125">
        <v>5</v>
      </c>
      <c r="AA31" s="125">
        <v>1</v>
      </c>
      <c r="AB31" s="125">
        <v>4</v>
      </c>
      <c r="AC31" s="374">
        <v>53</v>
      </c>
      <c r="AG31" s="495" t="s">
        <v>4095</v>
      </c>
    </row>
    <row r="32" spans="1:59" ht="15" customHeight="1" x14ac:dyDescent="0.25">
      <c r="A32" s="27">
        <v>3</v>
      </c>
      <c r="B32" s="126">
        <v>18</v>
      </c>
      <c r="C32" s="20" t="s">
        <v>1986</v>
      </c>
      <c r="D32" s="20" t="s">
        <v>183</v>
      </c>
      <c r="E32" s="123">
        <v>2318</v>
      </c>
      <c r="F32" s="124">
        <v>2</v>
      </c>
      <c r="G32" s="124" t="s">
        <v>23</v>
      </c>
      <c r="H32" s="373">
        <v>28</v>
      </c>
      <c r="I32" s="373">
        <v>25</v>
      </c>
      <c r="J32" s="373">
        <v>29</v>
      </c>
      <c r="K32" s="373">
        <v>33</v>
      </c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125">
        <v>115</v>
      </c>
      <c r="Y32" s="28">
        <v>28.75</v>
      </c>
      <c r="Z32" s="125">
        <v>8</v>
      </c>
      <c r="AA32" s="125">
        <v>1</v>
      </c>
      <c r="AB32" s="125">
        <v>4</v>
      </c>
      <c r="AC32" s="374">
        <v>52</v>
      </c>
      <c r="AE32" s="23" t="s">
        <v>3081</v>
      </c>
      <c r="AF32" s="122" t="s">
        <v>3154</v>
      </c>
      <c r="AG32" s="23" t="s">
        <v>3082</v>
      </c>
      <c r="AH32" s="23" t="s">
        <v>8</v>
      </c>
      <c r="AI32" s="24" t="s">
        <v>9</v>
      </c>
      <c r="AJ32" s="23" t="s">
        <v>10</v>
      </c>
      <c r="AK32" s="23" t="s">
        <v>3083</v>
      </c>
      <c r="AL32" s="23" t="s">
        <v>3203</v>
      </c>
      <c r="AM32" s="23" t="s">
        <v>3204</v>
      </c>
      <c r="AN32" s="23" t="s">
        <v>3205</v>
      </c>
      <c r="AO32" s="23" t="s">
        <v>3155</v>
      </c>
      <c r="AP32" s="23" t="s">
        <v>3156</v>
      </c>
      <c r="AQ32" s="23" t="s">
        <v>3157</v>
      </c>
      <c r="AR32" s="23" t="s">
        <v>3158</v>
      </c>
      <c r="AS32" s="23" t="s">
        <v>3159</v>
      </c>
      <c r="AT32" s="23" t="s">
        <v>3955</v>
      </c>
      <c r="AU32" s="23" t="s">
        <v>3956</v>
      </c>
      <c r="AV32" s="23" t="s">
        <v>3957</v>
      </c>
      <c r="AW32" s="23" t="s">
        <v>3958</v>
      </c>
      <c r="AX32" s="23" t="s">
        <v>3959</v>
      </c>
      <c r="AY32" s="23" t="s">
        <v>3960</v>
      </c>
      <c r="AZ32" s="23" t="s">
        <v>3961</v>
      </c>
      <c r="BA32" s="23" t="s">
        <v>3962</v>
      </c>
      <c r="BB32" s="23" t="s">
        <v>3084</v>
      </c>
      <c r="BC32" s="25" t="s">
        <v>3085</v>
      </c>
      <c r="BD32" s="23" t="s">
        <v>3</v>
      </c>
      <c r="BE32" s="23" t="s">
        <v>4</v>
      </c>
      <c r="BF32" s="121" t="s">
        <v>3080</v>
      </c>
      <c r="BG32" s="25" t="s">
        <v>3192</v>
      </c>
    </row>
    <row r="33" spans="1:59" ht="15" customHeight="1" x14ac:dyDescent="0.25">
      <c r="A33" s="27">
        <v>4</v>
      </c>
      <c r="B33" s="126">
        <v>8</v>
      </c>
      <c r="C33" s="20" t="s">
        <v>3128</v>
      </c>
      <c r="D33" s="20" t="s">
        <v>166</v>
      </c>
      <c r="E33" s="123">
        <v>3566</v>
      </c>
      <c r="F33" s="124">
        <v>3</v>
      </c>
      <c r="G33" s="124" t="s">
        <v>23</v>
      </c>
      <c r="H33" s="373">
        <v>38</v>
      </c>
      <c r="I33" s="373">
        <v>35</v>
      </c>
      <c r="J33" s="373">
        <v>30</v>
      </c>
      <c r="K33" s="373">
        <v>33</v>
      </c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125">
        <v>136</v>
      </c>
      <c r="Y33" s="28">
        <v>34</v>
      </c>
      <c r="Z33" s="125">
        <v>8</v>
      </c>
      <c r="AA33" s="125">
        <v>2</v>
      </c>
      <c r="AB33" s="125">
        <v>4</v>
      </c>
      <c r="AC33" s="374">
        <v>31</v>
      </c>
      <c r="AE33" s="27">
        <v>1</v>
      </c>
      <c r="AF33" s="126">
        <v>9</v>
      </c>
      <c r="AG33" s="20" t="s">
        <v>3129</v>
      </c>
      <c r="AH33" s="20" t="s">
        <v>166</v>
      </c>
      <c r="AI33" s="123">
        <v>3567</v>
      </c>
      <c r="AJ33" s="124">
        <v>1</v>
      </c>
      <c r="AK33" s="124" t="s">
        <v>1893</v>
      </c>
      <c r="AL33" s="373">
        <v>33</v>
      </c>
      <c r="AM33" s="373">
        <v>32</v>
      </c>
      <c r="AN33" s="373">
        <v>38</v>
      </c>
      <c r="AO33" s="373">
        <v>34</v>
      </c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125">
        <v>137</v>
      </c>
      <c r="BC33" s="28">
        <v>34.25</v>
      </c>
      <c r="BD33" s="125">
        <v>6</v>
      </c>
      <c r="BE33" s="125">
        <v>1</v>
      </c>
      <c r="BF33" s="125">
        <v>4</v>
      </c>
      <c r="BG33" s="374">
        <v>30</v>
      </c>
    </row>
    <row r="34" spans="1:59" ht="15" customHeight="1" x14ac:dyDescent="0.25">
      <c r="C34" s="495" t="s">
        <v>4089</v>
      </c>
      <c r="AG34" s="495" t="s">
        <v>4096</v>
      </c>
    </row>
    <row r="35" spans="1:59" ht="15" customHeight="1" x14ac:dyDescent="0.25">
      <c r="A35" s="23" t="s">
        <v>3081</v>
      </c>
      <c r="B35" s="122" t="s">
        <v>3154</v>
      </c>
      <c r="C35" s="23" t="s">
        <v>3082</v>
      </c>
      <c r="D35" s="23" t="s">
        <v>8</v>
      </c>
      <c r="E35" s="24" t="s">
        <v>9</v>
      </c>
      <c r="F35" s="23" t="s">
        <v>10</v>
      </c>
      <c r="G35" s="23" t="s">
        <v>3083</v>
      </c>
      <c r="H35" s="23" t="s">
        <v>3203</v>
      </c>
      <c r="I35" s="23" t="s">
        <v>3204</v>
      </c>
      <c r="J35" s="23" t="s">
        <v>3205</v>
      </c>
      <c r="K35" s="23" t="s">
        <v>3155</v>
      </c>
      <c r="L35" s="23" t="s">
        <v>3156</v>
      </c>
      <c r="M35" s="23" t="s">
        <v>3157</v>
      </c>
      <c r="N35" s="23" t="s">
        <v>3158</v>
      </c>
      <c r="O35" s="23" t="s">
        <v>3159</v>
      </c>
      <c r="P35" s="23" t="s">
        <v>3955</v>
      </c>
      <c r="Q35" s="23" t="s">
        <v>3956</v>
      </c>
      <c r="R35" s="23" t="s">
        <v>3957</v>
      </c>
      <c r="S35" s="23" t="s">
        <v>3958</v>
      </c>
      <c r="T35" s="23" t="s">
        <v>3959</v>
      </c>
      <c r="U35" s="23" t="s">
        <v>3960</v>
      </c>
      <c r="V35" s="23" t="s">
        <v>3961</v>
      </c>
      <c r="W35" s="23" t="s">
        <v>3962</v>
      </c>
      <c r="X35" s="23" t="s">
        <v>3084</v>
      </c>
      <c r="Y35" s="25" t="s">
        <v>3085</v>
      </c>
      <c r="Z35" s="23" t="s">
        <v>3</v>
      </c>
      <c r="AA35" s="23" t="s">
        <v>4</v>
      </c>
      <c r="AB35" s="121" t="s">
        <v>3080</v>
      </c>
      <c r="AC35" s="25" t="s">
        <v>3192</v>
      </c>
      <c r="AE35" s="23" t="s">
        <v>3081</v>
      </c>
      <c r="AF35" s="122" t="s">
        <v>3154</v>
      </c>
      <c r="AG35" s="23" t="s">
        <v>3082</v>
      </c>
      <c r="AH35" s="23" t="s">
        <v>8</v>
      </c>
      <c r="AI35" s="24" t="s">
        <v>9</v>
      </c>
      <c r="AJ35" s="23" t="s">
        <v>10</v>
      </c>
      <c r="AK35" s="23" t="s">
        <v>3083</v>
      </c>
      <c r="AL35" s="23" t="s">
        <v>3203</v>
      </c>
      <c r="AM35" s="23" t="s">
        <v>3204</v>
      </c>
      <c r="AN35" s="23" t="s">
        <v>3205</v>
      </c>
      <c r="AO35" s="23" t="s">
        <v>3155</v>
      </c>
      <c r="AP35" s="23" t="s">
        <v>3156</v>
      </c>
      <c r="AQ35" s="23" t="s">
        <v>3157</v>
      </c>
      <c r="AR35" s="23" t="s">
        <v>3158</v>
      </c>
      <c r="AS35" s="23" t="s">
        <v>3159</v>
      </c>
      <c r="AT35" s="23" t="s">
        <v>3955</v>
      </c>
      <c r="AU35" s="23" t="s">
        <v>3956</v>
      </c>
      <c r="AV35" s="23" t="s">
        <v>3957</v>
      </c>
      <c r="AW35" s="23" t="s">
        <v>3958</v>
      </c>
      <c r="AX35" s="23" t="s">
        <v>3959</v>
      </c>
      <c r="AY35" s="23" t="s">
        <v>3960</v>
      </c>
      <c r="AZ35" s="23" t="s">
        <v>3961</v>
      </c>
      <c r="BA35" s="23" t="s">
        <v>3962</v>
      </c>
      <c r="BB35" s="23" t="s">
        <v>3084</v>
      </c>
      <c r="BC35" s="25" t="s">
        <v>3085</v>
      </c>
      <c r="BD35" s="23" t="s">
        <v>3</v>
      </c>
      <c r="BE35" s="23" t="s">
        <v>4</v>
      </c>
      <c r="BF35" s="121" t="s">
        <v>3080</v>
      </c>
      <c r="BG35" s="25" t="s">
        <v>3192</v>
      </c>
    </row>
    <row r="36" spans="1:59" ht="15" customHeight="1" x14ac:dyDescent="0.25">
      <c r="A36" s="27">
        <v>1</v>
      </c>
      <c r="B36" s="126">
        <v>24</v>
      </c>
      <c r="C36" s="20" t="s">
        <v>611</v>
      </c>
      <c r="D36" s="20" t="s">
        <v>183</v>
      </c>
      <c r="E36" s="123">
        <v>809</v>
      </c>
      <c r="F36" s="124">
        <v>4</v>
      </c>
      <c r="G36" s="124" t="s">
        <v>21</v>
      </c>
      <c r="H36" s="373">
        <v>25</v>
      </c>
      <c r="I36" s="373">
        <v>22</v>
      </c>
      <c r="J36" s="373">
        <v>23</v>
      </c>
      <c r="K36" s="373">
        <v>25</v>
      </c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125">
        <v>95</v>
      </c>
      <c r="Y36" s="28">
        <v>23.75</v>
      </c>
      <c r="Z36" s="125">
        <v>3</v>
      </c>
      <c r="AA36" s="125">
        <v>2</v>
      </c>
      <c r="AB36" s="125">
        <v>4</v>
      </c>
      <c r="AC36" s="374">
        <v>72</v>
      </c>
      <c r="AE36" s="27">
        <v>1</v>
      </c>
      <c r="AF36" s="126">
        <v>7</v>
      </c>
      <c r="AG36" s="20" t="s">
        <v>3045</v>
      </c>
      <c r="AH36" s="20" t="s">
        <v>198</v>
      </c>
      <c r="AI36" s="123">
        <v>3506</v>
      </c>
      <c r="AJ36" s="124" t="s">
        <v>76</v>
      </c>
      <c r="AK36" s="124" t="s">
        <v>1989</v>
      </c>
      <c r="AL36" s="373">
        <v>34</v>
      </c>
      <c r="AM36" s="373">
        <v>26</v>
      </c>
      <c r="AN36" s="373">
        <v>33</v>
      </c>
      <c r="AO36" s="373">
        <v>27</v>
      </c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125">
        <v>120</v>
      </c>
      <c r="BC36" s="28">
        <v>30</v>
      </c>
      <c r="BD36" s="125">
        <v>8</v>
      </c>
      <c r="BE36" s="125">
        <v>6</v>
      </c>
      <c r="BF36" s="125">
        <v>4</v>
      </c>
      <c r="BG36" s="374">
        <v>47</v>
      </c>
    </row>
    <row r="37" spans="1:59" ht="15" customHeight="1" x14ac:dyDescent="0.25">
      <c r="A37" s="27">
        <v>2</v>
      </c>
      <c r="B37" s="126">
        <v>22</v>
      </c>
      <c r="C37" s="20" t="s">
        <v>2149</v>
      </c>
      <c r="D37" s="20" t="s">
        <v>218</v>
      </c>
      <c r="E37" s="123">
        <v>2502</v>
      </c>
      <c r="F37" s="124">
        <v>1</v>
      </c>
      <c r="G37" s="124" t="s">
        <v>21</v>
      </c>
      <c r="H37" s="373">
        <v>21</v>
      </c>
      <c r="I37" s="373">
        <v>30</v>
      </c>
      <c r="J37" s="373">
        <v>25</v>
      </c>
      <c r="K37" s="373">
        <v>29</v>
      </c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125">
        <v>105</v>
      </c>
      <c r="Y37" s="28">
        <v>26.25</v>
      </c>
      <c r="Z37" s="125">
        <v>9</v>
      </c>
      <c r="AA37" s="125">
        <v>4</v>
      </c>
      <c r="AB37" s="125">
        <v>4</v>
      </c>
      <c r="AC37" s="374">
        <v>62</v>
      </c>
      <c r="AG37" s="495"/>
    </row>
    <row r="38" spans="1:59" ht="15" customHeight="1" x14ac:dyDescent="0.25">
      <c r="A38" s="27">
        <v>3</v>
      </c>
      <c r="B38" s="126">
        <v>27</v>
      </c>
      <c r="C38" s="20" t="s">
        <v>3746</v>
      </c>
      <c r="D38" s="20" t="s">
        <v>4084</v>
      </c>
      <c r="E38" s="123">
        <v>652</v>
      </c>
      <c r="F38" s="124" t="s">
        <v>76</v>
      </c>
      <c r="G38" s="124" t="s">
        <v>21</v>
      </c>
      <c r="H38" s="373">
        <v>30</v>
      </c>
      <c r="I38" s="373">
        <v>23</v>
      </c>
      <c r="J38" s="373">
        <v>34</v>
      </c>
      <c r="K38" s="373">
        <v>19</v>
      </c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125">
        <v>106</v>
      </c>
      <c r="Y38" s="28">
        <v>26.5</v>
      </c>
      <c r="Z38" s="125">
        <v>15</v>
      </c>
      <c r="AA38" s="125">
        <v>7</v>
      </c>
      <c r="AB38" s="125">
        <v>4</v>
      </c>
      <c r="AC38" s="374">
        <v>61</v>
      </c>
      <c r="AF38" s="128" t="s">
        <v>3154</v>
      </c>
      <c r="AG38" s="20"/>
      <c r="AH38" s="20"/>
      <c r="BF38" s="128">
        <v>4</v>
      </c>
    </row>
    <row r="39" spans="1:59" ht="15" customHeight="1" x14ac:dyDescent="0.25">
      <c r="A39" s="27">
        <v>4</v>
      </c>
      <c r="B39" s="126">
        <v>2</v>
      </c>
      <c r="C39" s="20" t="s">
        <v>865</v>
      </c>
      <c r="D39" s="20" t="s">
        <v>166</v>
      </c>
      <c r="E39" s="123">
        <v>1099</v>
      </c>
      <c r="F39" s="124">
        <v>2</v>
      </c>
      <c r="G39" s="124" t="s">
        <v>21</v>
      </c>
      <c r="H39" s="373">
        <v>25</v>
      </c>
      <c r="I39" s="373">
        <v>26</v>
      </c>
      <c r="J39" s="373">
        <v>30</v>
      </c>
      <c r="K39" s="373">
        <v>26</v>
      </c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125">
        <v>107</v>
      </c>
      <c r="Y39" s="28">
        <v>26.75</v>
      </c>
      <c r="Z39" s="125">
        <v>5</v>
      </c>
      <c r="AA39" s="125">
        <v>0</v>
      </c>
      <c r="AB39" s="125">
        <v>4</v>
      </c>
      <c r="AC39" s="374">
        <v>60</v>
      </c>
    </row>
    <row r="40" spans="1:59" ht="15" customHeight="1" x14ac:dyDescent="0.25">
      <c r="A40" s="27">
        <v>5</v>
      </c>
      <c r="B40" s="126">
        <v>3</v>
      </c>
      <c r="C40" s="20" t="s">
        <v>190</v>
      </c>
      <c r="D40" s="20" t="s">
        <v>4084</v>
      </c>
      <c r="E40" s="123">
        <v>230</v>
      </c>
      <c r="F40" s="124" t="s">
        <v>76</v>
      </c>
      <c r="G40" s="124" t="s">
        <v>21</v>
      </c>
      <c r="H40" s="373">
        <v>27</v>
      </c>
      <c r="I40" s="373">
        <v>28</v>
      </c>
      <c r="J40" s="373">
        <v>26</v>
      </c>
      <c r="K40" s="373">
        <v>27</v>
      </c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125">
        <v>108</v>
      </c>
      <c r="Y40" s="28">
        <v>27</v>
      </c>
      <c r="Z40" s="125">
        <v>2</v>
      </c>
      <c r="AA40" s="125">
        <v>0</v>
      </c>
      <c r="AB40" s="125">
        <v>4</v>
      </c>
      <c r="AC40" s="374">
        <v>59</v>
      </c>
    </row>
    <row r="41" spans="1:59" ht="15" customHeight="1" x14ac:dyDescent="0.25">
      <c r="A41" s="27">
        <v>6</v>
      </c>
      <c r="B41" s="126">
        <v>5</v>
      </c>
      <c r="C41" s="20" t="s">
        <v>899</v>
      </c>
      <c r="D41" s="20" t="s">
        <v>166</v>
      </c>
      <c r="E41" s="123">
        <v>1134</v>
      </c>
      <c r="F41" s="124">
        <v>1</v>
      </c>
      <c r="G41" s="124" t="s">
        <v>21</v>
      </c>
      <c r="H41" s="373">
        <v>31</v>
      </c>
      <c r="I41" s="373">
        <v>28</v>
      </c>
      <c r="J41" s="373">
        <v>27</v>
      </c>
      <c r="K41" s="373">
        <v>29</v>
      </c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125">
        <v>115</v>
      </c>
      <c r="Y41" s="28">
        <v>28.75</v>
      </c>
      <c r="Z41" s="125">
        <v>4</v>
      </c>
      <c r="AA41" s="125">
        <v>1</v>
      </c>
      <c r="AB41" s="125">
        <v>4</v>
      </c>
      <c r="AC41" s="374">
        <v>52</v>
      </c>
    </row>
    <row r="42" spans="1:59" ht="15" customHeight="1" x14ac:dyDescent="0.25">
      <c r="A42" s="27">
        <v>7</v>
      </c>
      <c r="B42" s="126">
        <v>17</v>
      </c>
      <c r="C42" s="20" t="s">
        <v>195</v>
      </c>
      <c r="D42" s="20" t="s">
        <v>4084</v>
      </c>
      <c r="E42" s="123">
        <v>235</v>
      </c>
      <c r="F42" s="124">
        <v>2</v>
      </c>
      <c r="G42" s="124" t="s">
        <v>21</v>
      </c>
      <c r="H42" s="373">
        <v>36</v>
      </c>
      <c r="I42" s="373">
        <v>27</v>
      </c>
      <c r="J42" s="373">
        <v>33</v>
      </c>
      <c r="K42" s="373">
        <v>38</v>
      </c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125">
        <v>134</v>
      </c>
      <c r="Y42" s="28">
        <v>33.5</v>
      </c>
      <c r="Z42" s="125">
        <v>11</v>
      </c>
      <c r="AA42" s="125">
        <v>3</v>
      </c>
      <c r="AB42" s="125">
        <v>4</v>
      </c>
      <c r="AC42" s="374">
        <v>33</v>
      </c>
    </row>
    <row r="43" spans="1:59" ht="15" customHeight="1" x14ac:dyDescent="0.25">
      <c r="C43" s="495" t="s">
        <v>4090</v>
      </c>
    </row>
    <row r="44" spans="1:59" ht="15" customHeight="1" x14ac:dyDescent="0.25">
      <c r="A44" s="23" t="s">
        <v>3081</v>
      </c>
      <c r="B44" s="122" t="s">
        <v>3154</v>
      </c>
      <c r="C44" s="23" t="s">
        <v>3082</v>
      </c>
      <c r="D44" s="23" t="s">
        <v>8</v>
      </c>
      <c r="E44" s="24" t="s">
        <v>9</v>
      </c>
      <c r="F44" s="23" t="s">
        <v>10</v>
      </c>
      <c r="G44" s="23" t="s">
        <v>3083</v>
      </c>
      <c r="H44" s="23" t="s">
        <v>3203</v>
      </c>
      <c r="I44" s="23" t="s">
        <v>3204</v>
      </c>
      <c r="J44" s="23" t="s">
        <v>3205</v>
      </c>
      <c r="K44" s="23" t="s">
        <v>3155</v>
      </c>
      <c r="L44" s="23" t="s">
        <v>3156</v>
      </c>
      <c r="M44" s="23" t="s">
        <v>3157</v>
      </c>
      <c r="N44" s="23" t="s">
        <v>3158</v>
      </c>
      <c r="O44" s="23" t="s">
        <v>3159</v>
      </c>
      <c r="P44" s="23" t="s">
        <v>3955</v>
      </c>
      <c r="Q44" s="23" t="s">
        <v>3956</v>
      </c>
      <c r="R44" s="23" t="s">
        <v>3957</v>
      </c>
      <c r="S44" s="23" t="s">
        <v>3958</v>
      </c>
      <c r="T44" s="23" t="s">
        <v>3959</v>
      </c>
      <c r="U44" s="23" t="s">
        <v>3960</v>
      </c>
      <c r="V44" s="23" t="s">
        <v>3961</v>
      </c>
      <c r="W44" s="23" t="s">
        <v>3962</v>
      </c>
      <c r="X44" s="23" t="s">
        <v>3084</v>
      </c>
      <c r="Y44" s="25" t="s">
        <v>3085</v>
      </c>
      <c r="Z44" s="23" t="s">
        <v>3</v>
      </c>
      <c r="AA44" s="23" t="s">
        <v>4</v>
      </c>
      <c r="AB44" s="121" t="s">
        <v>3080</v>
      </c>
      <c r="AC44" s="25" t="s">
        <v>3192</v>
      </c>
    </row>
    <row r="45" spans="1:59" ht="15" customHeight="1" x14ac:dyDescent="0.25">
      <c r="C45" s="495" t="s">
        <v>4091</v>
      </c>
    </row>
    <row r="46" spans="1:59" ht="15" customHeight="1" x14ac:dyDescent="0.25">
      <c r="A46" s="23" t="s">
        <v>3081</v>
      </c>
      <c r="B46" s="122" t="s">
        <v>3154</v>
      </c>
      <c r="C46" s="23" t="s">
        <v>3082</v>
      </c>
      <c r="D46" s="23" t="s">
        <v>8</v>
      </c>
      <c r="E46" s="24" t="s">
        <v>9</v>
      </c>
      <c r="F46" s="23" t="s">
        <v>10</v>
      </c>
      <c r="G46" s="23" t="s">
        <v>3083</v>
      </c>
      <c r="H46" s="23" t="s">
        <v>3203</v>
      </c>
      <c r="I46" s="23" t="s">
        <v>3204</v>
      </c>
      <c r="J46" s="23" t="s">
        <v>3205</v>
      </c>
      <c r="K46" s="23" t="s">
        <v>3155</v>
      </c>
      <c r="L46" s="23" t="s">
        <v>3156</v>
      </c>
      <c r="M46" s="23" t="s">
        <v>3157</v>
      </c>
      <c r="N46" s="23" t="s">
        <v>3158</v>
      </c>
      <c r="O46" s="23" t="s">
        <v>3159</v>
      </c>
      <c r="P46" s="23" t="s">
        <v>3955</v>
      </c>
      <c r="Q46" s="23" t="s">
        <v>3956</v>
      </c>
      <c r="R46" s="23" t="s">
        <v>3957</v>
      </c>
      <c r="S46" s="23" t="s">
        <v>3958</v>
      </c>
      <c r="T46" s="23" t="s">
        <v>3959</v>
      </c>
      <c r="U46" s="23" t="s">
        <v>3960</v>
      </c>
      <c r="V46" s="23" t="s">
        <v>3961</v>
      </c>
      <c r="W46" s="23" t="s">
        <v>3962</v>
      </c>
      <c r="X46" s="23" t="s">
        <v>3084</v>
      </c>
      <c r="Y46" s="25" t="s">
        <v>3085</v>
      </c>
      <c r="Z46" s="23" t="s">
        <v>3</v>
      </c>
      <c r="AA46" s="23" t="s">
        <v>4</v>
      </c>
      <c r="AB46" s="121" t="s">
        <v>3080</v>
      </c>
      <c r="AC46" s="25" t="s">
        <v>3192</v>
      </c>
    </row>
    <row r="47" spans="1:59" ht="15" customHeight="1" x14ac:dyDescent="0.25">
      <c r="A47" s="27">
        <v>1</v>
      </c>
      <c r="B47" s="126">
        <v>11</v>
      </c>
      <c r="C47" s="20" t="s">
        <v>3825</v>
      </c>
      <c r="D47" s="20" t="s">
        <v>198</v>
      </c>
      <c r="E47" s="123">
        <v>3872</v>
      </c>
      <c r="F47" s="124">
        <v>1</v>
      </c>
      <c r="G47" s="124" t="s">
        <v>1302</v>
      </c>
      <c r="H47" s="373">
        <v>25</v>
      </c>
      <c r="I47" s="373">
        <v>27</v>
      </c>
      <c r="J47" s="373">
        <v>31</v>
      </c>
      <c r="K47" s="373">
        <v>34</v>
      </c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125">
        <v>117</v>
      </c>
      <c r="Y47" s="28">
        <v>29.25</v>
      </c>
      <c r="Z47" s="125">
        <v>9</v>
      </c>
      <c r="AA47" s="125">
        <v>4</v>
      </c>
      <c r="AB47" s="125">
        <v>4</v>
      </c>
      <c r="AC47" s="374">
        <v>50</v>
      </c>
    </row>
    <row r="48" spans="1:59" ht="15" customHeight="1" x14ac:dyDescent="0.25">
      <c r="A48" s="27">
        <v>2</v>
      </c>
      <c r="B48" s="126">
        <v>30</v>
      </c>
      <c r="C48" s="20" t="s">
        <v>4293</v>
      </c>
      <c r="D48" s="20" t="s">
        <v>218</v>
      </c>
      <c r="E48" s="123">
        <v>4106</v>
      </c>
      <c r="F48" s="124" t="s">
        <v>20</v>
      </c>
      <c r="G48" s="124" t="s">
        <v>1302</v>
      </c>
      <c r="H48" s="373">
        <v>55</v>
      </c>
      <c r="I48" s="373">
        <v>62</v>
      </c>
      <c r="J48" s="373">
        <v>52</v>
      </c>
      <c r="K48" s="373">
        <v>68</v>
      </c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125">
        <v>237</v>
      </c>
      <c r="Y48" s="28">
        <v>59.25</v>
      </c>
      <c r="Z48" s="125">
        <v>16</v>
      </c>
      <c r="AA48" s="125">
        <v>7</v>
      </c>
      <c r="AB48" s="125">
        <v>4</v>
      </c>
      <c r="AC48" s="374">
        <v>0</v>
      </c>
    </row>
    <row r="49" spans="2:3" ht="15" customHeight="1" x14ac:dyDescent="0.25">
      <c r="C49" s="495"/>
    </row>
    <row r="50" spans="2:3" ht="15" customHeight="1" x14ac:dyDescent="0.25">
      <c r="B50" s="128" t="s">
        <v>3154</v>
      </c>
    </row>
  </sheetData>
  <conditionalFormatting sqref="Y3:Y4 Y6:Y20 Y23:Y27 Y30:Y33 Y36:Y42 Y47:Y48 BC17:BC22 BC25 BC28:BC30 BC33 BC36 BC3:BC14">
    <cfRule type="cellIs" dxfId="200" priority="111" operator="between">
      <formula>12.5</formula>
      <formula>14.49</formula>
    </cfRule>
    <cfRule type="cellIs" dxfId="199" priority="112" operator="between">
      <formula>10.5</formula>
      <formula>12.49</formula>
    </cfRule>
    <cfRule type="cellIs" dxfId="198" priority="113" operator="between">
      <formula>9.5</formula>
      <formula>10.49</formula>
    </cfRule>
    <cfRule type="cellIs" dxfId="197" priority="114" operator="between">
      <formula>9</formula>
      <formula>9.49</formula>
    </cfRule>
  </conditionalFormatting>
  <conditionalFormatting sqref="AB3:AB4 AB6:AB20 AB23:AB27 AB30:AB33 AB36:AB42 AB47:AB48 BF17:BF22 BF25 BF28:BF30 BF33 BF36 BF3:BF14">
    <cfRule type="cellIs" dxfId="196" priority="110" operator="equal">
      <formula>0</formula>
    </cfRule>
  </conditionalFormatting>
  <conditionalFormatting sqref="Y5">
    <cfRule type="cellIs" dxfId="195" priority="2" operator="between">
      <formula>12.5</formula>
      <formula>14.49</formula>
    </cfRule>
    <cfRule type="cellIs" dxfId="194" priority="3" operator="between">
      <formula>10.5</formula>
      <formula>12.49</formula>
    </cfRule>
    <cfRule type="cellIs" dxfId="193" priority="4" operator="between">
      <formula>9.5</formula>
      <formula>10.49</formula>
    </cfRule>
    <cfRule type="cellIs" dxfId="192" priority="5" operator="between">
      <formula>9</formula>
      <formula>9.49</formula>
    </cfRule>
  </conditionalFormatting>
  <conditionalFormatting sqref="AB5">
    <cfRule type="cellIs" dxfId="191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tabColor rgb="FFFFFF00"/>
  </sheetPr>
  <dimension ref="A1:N61"/>
  <sheetViews>
    <sheetView workbookViewId="0">
      <selection activeCell="B9" sqref="B9"/>
    </sheetView>
  </sheetViews>
  <sheetFormatPr defaultRowHeight="14.25" customHeight="1" x14ac:dyDescent="0.25"/>
  <cols>
    <col min="1" max="1" width="4.7109375" style="154" customWidth="1"/>
    <col min="2" max="3" width="20.7109375" customWidth="1"/>
    <col min="4" max="4" width="6.7109375" customWidth="1"/>
    <col min="5" max="5" width="3.7109375" style="140" customWidth="1"/>
    <col min="6" max="6" width="30.7109375" customWidth="1"/>
    <col min="7" max="8" width="3.28515625" customWidth="1"/>
    <col min="9" max="10" width="20.7109375" customWidth="1"/>
    <col min="11" max="11" width="6.7109375" customWidth="1"/>
    <col min="12" max="12" width="3.7109375" customWidth="1"/>
    <col min="13" max="13" width="27.7109375" customWidth="1"/>
    <col min="14" max="14" width="18.140625" bestFit="1" customWidth="1"/>
  </cols>
  <sheetData>
    <row r="1" spans="1:14" ht="14.25" customHeight="1" x14ac:dyDescent="0.25">
      <c r="B1" s="411" t="s">
        <v>4298</v>
      </c>
      <c r="J1" s="141" t="s">
        <v>3215</v>
      </c>
    </row>
    <row r="2" spans="1:14" ht="14.25" customHeight="1" x14ac:dyDescent="0.25">
      <c r="A2" s="23" t="s">
        <v>3081</v>
      </c>
      <c r="B2" s="23" t="s">
        <v>3082</v>
      </c>
      <c r="C2" s="23" t="s">
        <v>8</v>
      </c>
      <c r="D2" s="24" t="s">
        <v>9</v>
      </c>
      <c r="E2" s="23" t="s">
        <v>3083</v>
      </c>
      <c r="F2" s="23" t="s">
        <v>3206</v>
      </c>
      <c r="I2" s="141" t="s">
        <v>3082</v>
      </c>
      <c r="J2" s="141" t="s">
        <v>8</v>
      </c>
      <c r="K2" s="142" t="s">
        <v>9</v>
      </c>
      <c r="L2" s="141" t="s">
        <v>3083</v>
      </c>
      <c r="M2" s="141" t="s">
        <v>3207</v>
      </c>
      <c r="N2" s="141"/>
    </row>
    <row r="3" spans="1:14" s="156" customFormat="1" ht="14.25" customHeight="1" x14ac:dyDescent="0.2">
      <c r="A3" s="372">
        <v>2</v>
      </c>
      <c r="B3" s="156" t="s">
        <v>760</v>
      </c>
      <c r="C3" s="156" t="s">
        <v>166</v>
      </c>
      <c r="D3" s="123">
        <v>986</v>
      </c>
      <c r="E3" s="12" t="s">
        <v>33</v>
      </c>
      <c r="F3" s="372">
        <v>1.2</v>
      </c>
      <c r="I3" s="156" t="s">
        <v>3348</v>
      </c>
      <c r="J3" s="156" t="s">
        <v>3348</v>
      </c>
      <c r="K3" s="123"/>
      <c r="L3" s="12" t="s">
        <v>3348</v>
      </c>
      <c r="M3" s="372"/>
    </row>
    <row r="4" spans="1:14" s="156" customFormat="1" ht="14.25" customHeight="1" x14ac:dyDescent="0.2">
      <c r="A4" s="372">
        <v>3</v>
      </c>
      <c r="B4" s="156" t="s">
        <v>1128</v>
      </c>
      <c r="C4" s="156" t="s">
        <v>4084</v>
      </c>
      <c r="D4" s="123">
        <v>1388</v>
      </c>
      <c r="E4" s="12" t="s">
        <v>4234</v>
      </c>
      <c r="F4" s="372">
        <v>1.3</v>
      </c>
      <c r="I4" s="156" t="s">
        <v>3348</v>
      </c>
      <c r="J4" s="156" t="s">
        <v>3348</v>
      </c>
      <c r="K4" s="123"/>
      <c r="L4" s="12" t="s">
        <v>3348</v>
      </c>
      <c r="M4" s="372"/>
    </row>
    <row r="5" spans="1:14" s="156" customFormat="1" ht="14.25" customHeight="1" x14ac:dyDescent="0.2">
      <c r="A5" s="372"/>
      <c r="B5" s="156" t="s">
        <v>3348</v>
      </c>
      <c r="C5" s="156" t="s">
        <v>3348</v>
      </c>
      <c r="D5" s="123"/>
      <c r="E5" s="12" t="s">
        <v>3348</v>
      </c>
      <c r="F5" s="372"/>
      <c r="I5" s="156" t="s">
        <v>3348</v>
      </c>
      <c r="J5" s="156" t="s">
        <v>3348</v>
      </c>
      <c r="K5" s="123"/>
      <c r="L5" s="12" t="s">
        <v>3348</v>
      </c>
      <c r="M5" s="372"/>
    </row>
    <row r="6" spans="1:14" s="156" customFormat="1" ht="14.25" customHeight="1" x14ac:dyDescent="0.2">
      <c r="A6" s="372"/>
      <c r="B6" s="156" t="s">
        <v>3348</v>
      </c>
      <c r="C6" s="156" t="s">
        <v>3348</v>
      </c>
      <c r="D6" s="123"/>
      <c r="E6" s="12" t="s">
        <v>3348</v>
      </c>
      <c r="F6" s="372"/>
      <c r="I6" s="156" t="s">
        <v>3348</v>
      </c>
      <c r="J6" s="156" t="s">
        <v>3348</v>
      </c>
      <c r="K6" s="123"/>
      <c r="L6" s="12" t="s">
        <v>3348</v>
      </c>
      <c r="M6" s="372"/>
    </row>
    <row r="7" spans="1:14" s="156" customFormat="1" ht="14.25" customHeight="1" x14ac:dyDescent="0.2">
      <c r="A7" s="155"/>
      <c r="F7" s="157"/>
    </row>
    <row r="8" spans="1:14" ht="14.25" customHeight="1" x14ac:dyDescent="0.25">
      <c r="B8" s="411" t="s">
        <v>4299</v>
      </c>
      <c r="J8" s="401" t="s">
        <v>3878</v>
      </c>
      <c r="N8" s="400"/>
    </row>
    <row r="9" spans="1:14" ht="14.25" customHeight="1" x14ac:dyDescent="0.25">
      <c r="A9" s="23" t="s">
        <v>3081</v>
      </c>
      <c r="B9" s="23" t="s">
        <v>3082</v>
      </c>
      <c r="C9" s="23" t="s">
        <v>8</v>
      </c>
      <c r="D9" s="24" t="s">
        <v>9</v>
      </c>
      <c r="E9" s="23" t="s">
        <v>3083</v>
      </c>
      <c r="F9" s="23" t="s">
        <v>3206</v>
      </c>
      <c r="H9" s="399"/>
      <c r="I9" s="401" t="s">
        <v>3881</v>
      </c>
      <c r="J9" s="401" t="s">
        <v>8</v>
      </c>
      <c r="K9" s="402" t="s">
        <v>9</v>
      </c>
      <c r="L9" s="401" t="s">
        <v>3887</v>
      </c>
      <c r="M9" s="401" t="s">
        <v>3885</v>
      </c>
      <c r="N9" s="401" t="s">
        <v>3879</v>
      </c>
    </row>
    <row r="10" spans="1:14" s="156" customFormat="1" ht="14.25" customHeight="1" x14ac:dyDescent="0.25">
      <c r="A10" s="372">
        <v>2</v>
      </c>
      <c r="B10" s="156" t="s">
        <v>2654</v>
      </c>
      <c r="C10" s="156" t="s">
        <v>166</v>
      </c>
      <c r="D10" s="123">
        <v>3066</v>
      </c>
      <c r="E10" s="12" t="s">
        <v>23</v>
      </c>
      <c r="F10" s="372">
        <v>1.2</v>
      </c>
      <c r="H10" s="399"/>
      <c r="I10" s="401" t="s">
        <v>3882</v>
      </c>
      <c r="J10" s="401" t="s">
        <v>8</v>
      </c>
      <c r="K10" s="402" t="s">
        <v>9</v>
      </c>
      <c r="L10" s="401"/>
      <c r="M10" s="401" t="s">
        <v>3886</v>
      </c>
      <c r="N10" s="401" t="s">
        <v>3883</v>
      </c>
    </row>
    <row r="11" spans="1:14" s="156" customFormat="1" ht="14.25" customHeight="1" x14ac:dyDescent="0.25">
      <c r="A11" s="372">
        <v>3</v>
      </c>
      <c r="B11" s="156" t="s">
        <v>3115</v>
      </c>
      <c r="C11" s="156" t="s">
        <v>198</v>
      </c>
      <c r="D11" s="123">
        <v>3552</v>
      </c>
      <c r="E11" s="12" t="s">
        <v>76</v>
      </c>
      <c r="F11" s="372">
        <v>1.3</v>
      </c>
      <c r="H11" s="399"/>
      <c r="I11" s="156" t="s">
        <v>3348</v>
      </c>
      <c r="J11" s="156" t="s">
        <v>3348</v>
      </c>
      <c r="K11" s="123"/>
      <c r="L11" s="12"/>
      <c r="M11" s="407" t="s">
        <v>3880</v>
      </c>
      <c r="N11" s="408" t="s">
        <v>3884</v>
      </c>
    </row>
    <row r="12" spans="1:14" s="156" customFormat="1" ht="14.25" customHeight="1" x14ac:dyDescent="0.25">
      <c r="A12" s="372"/>
      <c r="B12" s="156" t="s">
        <v>3348</v>
      </c>
      <c r="C12" s="156" t="s">
        <v>3348</v>
      </c>
      <c r="D12" s="123"/>
      <c r="E12" s="12" t="s">
        <v>3348</v>
      </c>
      <c r="F12" s="372"/>
      <c r="H12" s="399"/>
      <c r="I12" s="403" t="s">
        <v>3348</v>
      </c>
      <c r="J12" s="403" t="s">
        <v>3348</v>
      </c>
      <c r="K12" s="404"/>
      <c r="L12" s="10"/>
      <c r="M12" s="409" t="s">
        <v>3880</v>
      </c>
      <c r="N12" s="410" t="s">
        <v>3884</v>
      </c>
    </row>
    <row r="13" spans="1:14" s="156" customFormat="1" ht="14.25" customHeight="1" x14ac:dyDescent="0.2">
      <c r="A13" s="372"/>
      <c r="B13" s="156" t="s">
        <v>3348</v>
      </c>
      <c r="C13" s="156" t="s">
        <v>3348</v>
      </c>
      <c r="D13" s="123"/>
      <c r="E13" s="12" t="s">
        <v>3348</v>
      </c>
      <c r="F13" s="372"/>
      <c r="I13" s="405" t="s">
        <v>3348</v>
      </c>
      <c r="J13" s="405" t="s">
        <v>3348</v>
      </c>
      <c r="K13" s="123"/>
      <c r="L13" s="406"/>
      <c r="M13" s="407" t="s">
        <v>3880</v>
      </c>
      <c r="N13" s="408" t="s">
        <v>3884</v>
      </c>
    </row>
    <row r="14" spans="1:14" s="156" customFormat="1" ht="14.25" customHeight="1" x14ac:dyDescent="0.2">
      <c r="A14" s="155"/>
      <c r="E14" s="12"/>
      <c r="F14" s="157"/>
      <c r="I14" s="403" t="s">
        <v>3348</v>
      </c>
      <c r="J14" s="403" t="s">
        <v>3348</v>
      </c>
      <c r="K14" s="404"/>
      <c r="L14" s="10"/>
      <c r="M14" s="409" t="s">
        <v>3880</v>
      </c>
      <c r="N14" s="410" t="s">
        <v>3884</v>
      </c>
    </row>
    <row r="15" spans="1:14" ht="14.25" customHeight="1" x14ac:dyDescent="0.25">
      <c r="B15" s="411" t="s">
        <v>3909</v>
      </c>
      <c r="I15" s="405" t="s">
        <v>3348</v>
      </c>
      <c r="J15" s="405" t="s">
        <v>3348</v>
      </c>
      <c r="K15" s="123"/>
      <c r="L15" s="406"/>
      <c r="M15" s="407" t="s">
        <v>3880</v>
      </c>
      <c r="N15" s="408" t="s">
        <v>3884</v>
      </c>
    </row>
    <row r="16" spans="1:14" ht="14.25" customHeight="1" x14ac:dyDescent="0.25">
      <c r="A16" s="23" t="s">
        <v>3081</v>
      </c>
      <c r="B16" s="23" t="s">
        <v>3082</v>
      </c>
      <c r="C16" s="23" t="s">
        <v>8</v>
      </c>
      <c r="D16" s="24" t="s">
        <v>9</v>
      </c>
      <c r="E16" s="23" t="s">
        <v>3083</v>
      </c>
      <c r="F16" s="23" t="s">
        <v>3206</v>
      </c>
      <c r="I16" s="403" t="s">
        <v>3348</v>
      </c>
      <c r="J16" s="403" t="s">
        <v>3348</v>
      </c>
      <c r="K16" s="404"/>
      <c r="L16" s="10"/>
      <c r="M16" s="409" t="s">
        <v>3880</v>
      </c>
      <c r="N16" s="410" t="s">
        <v>3884</v>
      </c>
    </row>
    <row r="17" spans="1:14" s="156" customFormat="1" ht="14.25" customHeight="1" x14ac:dyDescent="0.2">
      <c r="A17" s="372"/>
      <c r="B17" s="156" t="s">
        <v>3348</v>
      </c>
      <c r="C17" s="156" t="s">
        <v>3348</v>
      </c>
      <c r="D17" s="123"/>
      <c r="E17" s="12" t="s">
        <v>3348</v>
      </c>
      <c r="F17" s="372"/>
      <c r="I17" s="405" t="s">
        <v>3348</v>
      </c>
      <c r="J17" s="405" t="s">
        <v>3348</v>
      </c>
      <c r="K17" s="123"/>
      <c r="L17" s="406"/>
      <c r="M17" s="407" t="s">
        <v>3880</v>
      </c>
      <c r="N17" s="408" t="s">
        <v>3884</v>
      </c>
    </row>
    <row r="18" spans="1:14" s="156" customFormat="1" ht="14.25" customHeight="1" x14ac:dyDescent="0.2">
      <c r="A18" s="372"/>
      <c r="B18" s="156" t="s">
        <v>3348</v>
      </c>
      <c r="C18" s="156" t="s">
        <v>3348</v>
      </c>
      <c r="D18" s="123"/>
      <c r="E18" s="12" t="s">
        <v>3348</v>
      </c>
      <c r="F18" s="372"/>
      <c r="I18" s="403" t="s">
        <v>3348</v>
      </c>
      <c r="J18" s="403" t="s">
        <v>3348</v>
      </c>
      <c r="K18" s="404"/>
      <c r="L18" s="10"/>
      <c r="M18" s="409" t="s">
        <v>3880</v>
      </c>
      <c r="N18" s="410" t="s">
        <v>3884</v>
      </c>
    </row>
    <row r="19" spans="1:14" s="156" customFormat="1" ht="14.25" customHeight="1" x14ac:dyDescent="0.2">
      <c r="A19" s="372"/>
      <c r="B19" s="156" t="s">
        <v>3348</v>
      </c>
      <c r="C19" s="156" t="s">
        <v>3348</v>
      </c>
      <c r="D19" s="123"/>
      <c r="E19" s="12" t="s">
        <v>3348</v>
      </c>
      <c r="F19" s="372"/>
      <c r="I19" s="405" t="s">
        <v>3348</v>
      </c>
      <c r="J19" s="405" t="s">
        <v>3348</v>
      </c>
      <c r="K19" s="123"/>
      <c r="L19" s="406"/>
      <c r="M19" s="407" t="s">
        <v>3880</v>
      </c>
      <c r="N19" s="408" t="s">
        <v>3884</v>
      </c>
    </row>
    <row r="20" spans="1:14" s="156" customFormat="1" ht="14.25" customHeight="1" x14ac:dyDescent="0.2">
      <c r="A20" s="372"/>
      <c r="B20" s="156" t="s">
        <v>3348</v>
      </c>
      <c r="C20" s="156" t="s">
        <v>3348</v>
      </c>
      <c r="D20" s="123"/>
      <c r="E20" s="12" t="s">
        <v>3348</v>
      </c>
      <c r="F20" s="372"/>
      <c r="I20" s="403" t="s">
        <v>3348</v>
      </c>
      <c r="J20" s="403" t="s">
        <v>3348</v>
      </c>
      <c r="K20" s="404"/>
      <c r="L20" s="10"/>
      <c r="M20" s="409" t="s">
        <v>3880</v>
      </c>
      <c r="N20" s="410" t="s">
        <v>3884</v>
      </c>
    </row>
    <row r="21" spans="1:14" s="156" customFormat="1" ht="14.25" customHeight="1" x14ac:dyDescent="0.2">
      <c r="A21" s="155"/>
      <c r="E21" s="12"/>
      <c r="F21" s="157"/>
      <c r="I21" s="405" t="s">
        <v>3348</v>
      </c>
      <c r="J21" s="405" t="s">
        <v>3348</v>
      </c>
      <c r="K21" s="123"/>
      <c r="L21" s="406"/>
      <c r="M21" s="407" t="s">
        <v>3880</v>
      </c>
      <c r="N21" s="408" t="s">
        <v>3884</v>
      </c>
    </row>
    <row r="22" spans="1:14" ht="14.25" customHeight="1" x14ac:dyDescent="0.25">
      <c r="B22" s="411" t="s">
        <v>3909</v>
      </c>
      <c r="I22" s="403" t="s">
        <v>3348</v>
      </c>
      <c r="J22" s="403" t="s">
        <v>3348</v>
      </c>
      <c r="K22" s="404"/>
      <c r="L22" s="10"/>
      <c r="M22" s="409" t="s">
        <v>3880</v>
      </c>
      <c r="N22" s="410" t="s">
        <v>3884</v>
      </c>
    </row>
    <row r="23" spans="1:14" ht="14.25" customHeight="1" x14ac:dyDescent="0.25">
      <c r="A23" s="23" t="s">
        <v>3081</v>
      </c>
      <c r="B23" s="23" t="s">
        <v>3082</v>
      </c>
      <c r="C23" s="23" t="s">
        <v>8</v>
      </c>
      <c r="D23" s="24" t="s">
        <v>9</v>
      </c>
      <c r="E23" s="23" t="s">
        <v>3083</v>
      </c>
      <c r="F23" s="23" t="s">
        <v>3206</v>
      </c>
    </row>
    <row r="24" spans="1:14" s="156" customFormat="1" ht="14.25" customHeight="1" x14ac:dyDescent="0.2">
      <c r="A24" s="372"/>
      <c r="B24" s="156" t="s">
        <v>3348</v>
      </c>
      <c r="C24" s="156" t="s">
        <v>3348</v>
      </c>
      <c r="D24" s="123"/>
      <c r="E24" s="12" t="s">
        <v>3348</v>
      </c>
      <c r="F24" s="372"/>
      <c r="K24" s="471" t="s">
        <v>3894</v>
      </c>
      <c r="L24" s="12" t="s">
        <v>3888</v>
      </c>
      <c r="M24" s="157" t="s">
        <v>3889</v>
      </c>
    </row>
    <row r="25" spans="1:14" s="156" customFormat="1" ht="14.25" customHeight="1" x14ac:dyDescent="0.2">
      <c r="A25" s="372"/>
      <c r="B25" s="156" t="s">
        <v>3348</v>
      </c>
      <c r="C25" s="156" t="s">
        <v>3348</v>
      </c>
      <c r="D25" s="123"/>
      <c r="E25" s="12" t="s">
        <v>3348</v>
      </c>
      <c r="F25" s="372"/>
      <c r="L25" s="12" t="s">
        <v>394</v>
      </c>
      <c r="M25" s="157" t="s">
        <v>3890</v>
      </c>
    </row>
    <row r="26" spans="1:14" s="156" customFormat="1" ht="14.25" customHeight="1" x14ac:dyDescent="0.2">
      <c r="A26" s="155"/>
      <c r="E26" s="12"/>
      <c r="L26" s="12" t="s">
        <v>23</v>
      </c>
      <c r="M26" s="157" t="s">
        <v>3891</v>
      </c>
    </row>
    <row r="27" spans="1:14" ht="14.25" customHeight="1" x14ac:dyDescent="0.25">
      <c r="B27" s="411" t="s">
        <v>3909</v>
      </c>
      <c r="E27" s="357"/>
      <c r="L27" s="12" t="s">
        <v>1638</v>
      </c>
      <c r="M27" s="157" t="s">
        <v>3892</v>
      </c>
    </row>
    <row r="28" spans="1:14" ht="14.25" customHeight="1" x14ac:dyDescent="0.25">
      <c r="A28" s="23" t="s">
        <v>3081</v>
      </c>
      <c r="B28" s="23" t="s">
        <v>3082</v>
      </c>
      <c r="C28" s="23" t="s">
        <v>8</v>
      </c>
      <c r="D28" s="24" t="s">
        <v>9</v>
      </c>
      <c r="E28" s="23" t="s">
        <v>3083</v>
      </c>
      <c r="F28" s="23" t="s">
        <v>3206</v>
      </c>
      <c r="L28" s="12" t="s">
        <v>1302</v>
      </c>
      <c r="M28" s="157" t="s">
        <v>3893</v>
      </c>
    </row>
    <row r="29" spans="1:14" s="156" customFormat="1" ht="14.25" customHeight="1" x14ac:dyDescent="0.2">
      <c r="A29" s="372"/>
      <c r="B29" s="156" t="s">
        <v>3348</v>
      </c>
      <c r="C29" s="156" t="s">
        <v>3348</v>
      </c>
      <c r="D29" s="123"/>
      <c r="E29" s="12" t="s">
        <v>3348</v>
      </c>
      <c r="F29" s="372"/>
    </row>
    <row r="30" spans="1:14" s="156" customFormat="1" ht="14.25" customHeight="1" x14ac:dyDescent="0.25">
      <c r="A30" s="372"/>
      <c r="B30" s="156" t="s">
        <v>3348</v>
      </c>
      <c r="C30" s="156" t="s">
        <v>3348</v>
      </c>
      <c r="D30" s="123"/>
      <c r="E30" s="12" t="s">
        <v>3348</v>
      </c>
      <c r="F30" s="372"/>
      <c r="H30" s="1" t="s">
        <v>3984</v>
      </c>
      <c r="L30" s="1" t="s">
        <v>3878</v>
      </c>
    </row>
    <row r="31" spans="1:14" ht="14.25" customHeight="1" x14ac:dyDescent="0.25">
      <c r="I31" s="469" t="s">
        <v>3985</v>
      </c>
      <c r="M31" s="469" t="s">
        <v>3986</v>
      </c>
    </row>
    <row r="32" spans="1:14" ht="14.25" customHeight="1" x14ac:dyDescent="0.25">
      <c r="B32" s="411" t="s">
        <v>3909</v>
      </c>
      <c r="E32" s="357"/>
      <c r="I32" s="469" t="s">
        <v>3986</v>
      </c>
      <c r="M32" s="469" t="s">
        <v>3989</v>
      </c>
    </row>
    <row r="33" spans="1:14" ht="14.25" customHeight="1" x14ac:dyDescent="0.25">
      <c r="A33" s="23" t="s">
        <v>3081</v>
      </c>
      <c r="B33" s="23" t="s">
        <v>3082</v>
      </c>
      <c r="C33" s="23" t="s">
        <v>8</v>
      </c>
      <c r="D33" s="24" t="s">
        <v>9</v>
      </c>
      <c r="E33" s="23" t="s">
        <v>3083</v>
      </c>
      <c r="F33" s="23" t="s">
        <v>3206</v>
      </c>
      <c r="I33" s="469" t="s">
        <v>3987</v>
      </c>
      <c r="M33" s="469" t="s">
        <v>3990</v>
      </c>
    </row>
    <row r="34" spans="1:14" s="156" customFormat="1" ht="14.25" customHeight="1" x14ac:dyDescent="0.25">
      <c r="A34" s="372"/>
      <c r="B34" s="156" t="s">
        <v>3348</v>
      </c>
      <c r="C34" s="156" t="s">
        <v>3348</v>
      </c>
      <c r="D34" s="123"/>
      <c r="E34" s="12" t="s">
        <v>3348</v>
      </c>
      <c r="F34" s="372"/>
      <c r="I34" s="469" t="s">
        <v>4055</v>
      </c>
      <c r="M34" s="156" t="s">
        <v>3994</v>
      </c>
    </row>
    <row r="35" spans="1:14" s="156" customFormat="1" ht="14.25" customHeight="1" x14ac:dyDescent="0.2">
      <c r="A35" s="372"/>
      <c r="B35" s="156" t="s">
        <v>3348</v>
      </c>
      <c r="C35" s="156" t="s">
        <v>3348</v>
      </c>
      <c r="D35" s="123"/>
      <c r="E35" s="12" t="s">
        <v>3348</v>
      </c>
      <c r="F35" s="372"/>
      <c r="M35" s="156" t="s">
        <v>3992</v>
      </c>
      <c r="N35" s="12"/>
    </row>
    <row r="36" spans="1:14" ht="14.25" customHeight="1" x14ac:dyDescent="0.25">
      <c r="H36" s="1" t="s">
        <v>3215</v>
      </c>
      <c r="M36" s="156" t="s">
        <v>3993</v>
      </c>
      <c r="N36" s="12"/>
    </row>
    <row r="37" spans="1:14" ht="14.25" customHeight="1" x14ac:dyDescent="0.25">
      <c r="B37" s="411" t="s">
        <v>3909</v>
      </c>
      <c r="E37" s="366"/>
      <c r="I37" s="469" t="s">
        <v>3988</v>
      </c>
      <c r="M37" s="156" t="s">
        <v>3995</v>
      </c>
    </row>
    <row r="38" spans="1:14" ht="14.25" customHeight="1" x14ac:dyDescent="0.25">
      <c r="A38" s="23" t="s">
        <v>3081</v>
      </c>
      <c r="B38" s="23" t="s">
        <v>3082</v>
      </c>
      <c r="C38" s="23" t="s">
        <v>8</v>
      </c>
      <c r="D38" s="24" t="s">
        <v>9</v>
      </c>
      <c r="E38" s="23" t="s">
        <v>3083</v>
      </c>
      <c r="F38" s="23" t="s">
        <v>3206</v>
      </c>
      <c r="I38" s="469" t="s">
        <v>4056</v>
      </c>
      <c r="J38" s="469" t="s">
        <v>4057</v>
      </c>
      <c r="M38" s="156" t="s">
        <v>3996</v>
      </c>
    </row>
    <row r="39" spans="1:14" ht="14.25" customHeight="1" x14ac:dyDescent="0.25">
      <c r="A39" s="372"/>
      <c r="B39" s="156" t="s">
        <v>3348</v>
      </c>
      <c r="C39" s="156" t="s">
        <v>3348</v>
      </c>
      <c r="D39" s="123"/>
      <c r="E39" s="12" t="s">
        <v>3348</v>
      </c>
      <c r="F39" s="372"/>
      <c r="M39" s="156" t="s">
        <v>3997</v>
      </c>
    </row>
    <row r="40" spans="1:14" ht="14.25" customHeight="1" x14ac:dyDescent="0.25">
      <c r="A40" s="372"/>
      <c r="B40" s="156" t="s">
        <v>3348</v>
      </c>
      <c r="C40" s="156" t="s">
        <v>3348</v>
      </c>
      <c r="D40" s="123"/>
      <c r="E40" s="12" t="s">
        <v>3348</v>
      </c>
      <c r="F40" s="372"/>
      <c r="I40" s="485" t="s">
        <v>4027</v>
      </c>
      <c r="M40" s="469" t="s">
        <v>3991</v>
      </c>
    </row>
    <row r="41" spans="1:14" ht="14.25" customHeight="1" x14ac:dyDescent="0.25">
      <c r="A41" s="372"/>
      <c r="B41" s="156" t="s">
        <v>3348</v>
      </c>
      <c r="C41" s="156" t="s">
        <v>3348</v>
      </c>
      <c r="D41" s="123"/>
      <c r="E41" s="12" t="s">
        <v>3348</v>
      </c>
      <c r="F41" s="372"/>
    </row>
    <row r="42" spans="1:14" ht="14.25" customHeight="1" x14ac:dyDescent="0.25">
      <c r="A42" s="372"/>
      <c r="B42" s="156" t="s">
        <v>3348</v>
      </c>
      <c r="C42" s="156" t="s">
        <v>3348</v>
      </c>
      <c r="D42" s="123"/>
      <c r="E42" s="12" t="s">
        <v>3348</v>
      </c>
      <c r="F42" s="372"/>
    </row>
    <row r="43" spans="1:14" ht="14.25" customHeight="1" x14ac:dyDescent="0.25">
      <c r="A43" s="372"/>
      <c r="B43" s="156" t="s">
        <v>3348</v>
      </c>
      <c r="C43" s="156" t="s">
        <v>3348</v>
      </c>
      <c r="D43" s="123"/>
      <c r="E43" s="12" t="s">
        <v>3348</v>
      </c>
      <c r="F43" s="372"/>
    </row>
    <row r="44" spans="1:14" ht="14.25" customHeight="1" x14ac:dyDescent="0.25">
      <c r="A44" s="372"/>
      <c r="B44" s="156" t="s">
        <v>3348</v>
      </c>
      <c r="C44" s="156" t="s">
        <v>3348</v>
      </c>
      <c r="D44" s="123"/>
      <c r="E44" s="12" t="s">
        <v>3348</v>
      </c>
      <c r="F44" s="372"/>
    </row>
    <row r="45" spans="1:14" ht="14.25" customHeight="1" x14ac:dyDescent="0.25">
      <c r="A45" s="372"/>
      <c r="B45" s="156" t="s">
        <v>3348</v>
      </c>
      <c r="C45" s="156" t="s">
        <v>3348</v>
      </c>
      <c r="D45" s="123"/>
      <c r="E45" s="12" t="s">
        <v>3348</v>
      </c>
      <c r="F45" s="372"/>
    </row>
    <row r="46" spans="1:14" ht="14.25" customHeight="1" x14ac:dyDescent="0.25">
      <c r="A46" s="372"/>
      <c r="B46" s="156" t="s">
        <v>3348</v>
      </c>
      <c r="C46" s="156" t="s">
        <v>3348</v>
      </c>
      <c r="D46" s="123"/>
      <c r="E46" s="12" t="s">
        <v>3348</v>
      </c>
      <c r="F46" s="372"/>
    </row>
    <row r="47" spans="1:14" ht="14.25" customHeight="1" x14ac:dyDescent="0.25">
      <c r="A47" s="372"/>
      <c r="B47" s="156" t="s">
        <v>3348</v>
      </c>
      <c r="C47" s="156" t="s">
        <v>3348</v>
      </c>
      <c r="D47" s="123"/>
      <c r="E47" s="12" t="s">
        <v>3348</v>
      </c>
      <c r="F47" s="372"/>
    </row>
    <row r="48" spans="1:14" ht="14.25" customHeight="1" x14ac:dyDescent="0.25">
      <c r="A48" s="372"/>
      <c r="B48" s="156" t="s">
        <v>3348</v>
      </c>
      <c r="C48" s="156" t="s">
        <v>3348</v>
      </c>
      <c r="D48" s="123"/>
      <c r="E48" s="12" t="s">
        <v>3348</v>
      </c>
      <c r="F48" s="372"/>
    </row>
    <row r="49" spans="1:6" ht="14.25" customHeight="1" x14ac:dyDescent="0.25">
      <c r="A49" s="372"/>
      <c r="B49" s="156" t="s">
        <v>3348</v>
      </c>
      <c r="C49" s="156" t="s">
        <v>3348</v>
      </c>
      <c r="D49" s="123"/>
      <c r="E49" s="12" t="s">
        <v>3348</v>
      </c>
      <c r="F49" s="372"/>
    </row>
    <row r="50" spans="1:6" ht="14.25" customHeight="1" x14ac:dyDescent="0.25">
      <c r="A50" s="372"/>
      <c r="B50" s="156" t="s">
        <v>3348</v>
      </c>
      <c r="C50" s="156" t="s">
        <v>3348</v>
      </c>
      <c r="D50" s="123"/>
      <c r="E50" s="12" t="s">
        <v>3348</v>
      </c>
      <c r="F50" s="372"/>
    </row>
    <row r="51" spans="1:6" ht="14.25" customHeight="1" x14ac:dyDescent="0.25">
      <c r="A51" s="369"/>
      <c r="B51" s="370"/>
      <c r="C51" s="370"/>
      <c r="D51" s="370"/>
      <c r="E51" s="371"/>
      <c r="F51" s="370"/>
    </row>
    <row r="52" spans="1:6" ht="14.25" customHeight="1" x14ac:dyDescent="0.25">
      <c r="A52" s="369"/>
      <c r="B52" s="370"/>
      <c r="C52" s="370"/>
      <c r="D52" s="370"/>
      <c r="E52" s="371"/>
      <c r="F52" s="370"/>
    </row>
    <row r="53" spans="1:6" ht="14.25" customHeight="1" x14ac:dyDescent="0.25">
      <c r="A53" s="369"/>
      <c r="B53" s="370"/>
      <c r="C53" s="370"/>
      <c r="D53" s="370"/>
      <c r="E53" s="371"/>
      <c r="F53" s="370"/>
    </row>
    <row r="54" spans="1:6" ht="14.25" customHeight="1" x14ac:dyDescent="0.25">
      <c r="A54" s="369"/>
      <c r="B54" s="370"/>
      <c r="C54" s="370"/>
      <c r="D54" s="370"/>
      <c r="E54" s="371"/>
      <c r="F54" s="370"/>
    </row>
    <row r="55" spans="1:6" ht="14.25" customHeight="1" x14ac:dyDescent="0.25">
      <c r="A55" s="369"/>
      <c r="B55" s="370"/>
      <c r="C55" s="370"/>
      <c r="D55" s="370"/>
      <c r="E55" s="371"/>
      <c r="F55" s="370"/>
    </row>
    <row r="56" spans="1:6" ht="14.25" customHeight="1" x14ac:dyDescent="0.25">
      <c r="A56" s="369"/>
      <c r="B56" s="370"/>
      <c r="C56" s="370"/>
      <c r="D56" s="370"/>
      <c r="E56" s="371"/>
      <c r="F56" s="370"/>
    </row>
    <row r="57" spans="1:6" ht="14.25" customHeight="1" x14ac:dyDescent="0.25">
      <c r="A57" s="369"/>
      <c r="B57" s="370"/>
      <c r="C57" s="370"/>
      <c r="D57" s="370"/>
      <c r="E57" s="371"/>
      <c r="F57" s="370"/>
    </row>
    <row r="58" spans="1:6" ht="14.25" customHeight="1" x14ac:dyDescent="0.25">
      <c r="A58" s="369"/>
      <c r="B58" s="370"/>
      <c r="C58" s="370"/>
      <c r="D58" s="370"/>
      <c r="E58" s="371"/>
      <c r="F58" s="370"/>
    </row>
    <row r="59" spans="1:6" ht="14.25" customHeight="1" x14ac:dyDescent="0.25">
      <c r="A59" s="369"/>
      <c r="B59" s="370"/>
      <c r="C59" s="370"/>
      <c r="D59" s="370"/>
      <c r="E59" s="371"/>
      <c r="F59" s="370"/>
    </row>
    <row r="60" spans="1:6" ht="14.25" customHeight="1" x14ac:dyDescent="0.25">
      <c r="A60" s="369"/>
      <c r="B60" s="370"/>
      <c r="C60" s="370"/>
      <c r="D60" s="370"/>
      <c r="E60" s="371"/>
      <c r="F60" s="370"/>
    </row>
    <row r="61" spans="1:6" ht="14.25" customHeight="1" x14ac:dyDescent="0.25">
      <c r="A61" s="369"/>
      <c r="B61" s="370"/>
      <c r="C61" s="370"/>
      <c r="D61" s="370"/>
      <c r="E61" s="371"/>
      <c r="F61" s="370"/>
    </row>
  </sheetData>
  <hyperlinks>
    <hyperlink ref="I31" location="'Rozstřely, střídání a tresty'!B1" display="vypsat &quot;Kategorii&quot;" xr:uid="{00000000-0004-0000-0500-000000000000}"/>
    <hyperlink ref="I32" location="'Rozstřely, střídání a tresty'!D3:D6" display="vypsat registřační čísla" xr:uid="{00000000-0004-0000-0500-000001000000}"/>
    <hyperlink ref="I33" location="'Rozstřely, střídání a tresty'!F3:F6" display="Vypsat údery na drahách" xr:uid="{00000000-0004-0000-0500-000002000000}"/>
    <hyperlink ref="I34" location="'Rozstřely, střídání a tresty'!A3:A6" display="Vypsat správné poořadí" xr:uid="{00000000-0004-0000-0500-000003000000}"/>
    <hyperlink ref="I37" location="'Rozstřely, střídání a tresty'!K3:K6" display="vypsat registrační číslo" xr:uid="{00000000-0004-0000-0500-000004000000}"/>
    <hyperlink ref="I38" location="'Rozstřely, střídání a tresty'!M3:M6" display="vypsat důvod trestu a jeho výši" xr:uid="{00000000-0004-0000-0500-000005000000}"/>
    <hyperlink ref="M31" location="'Rozstřely, střídání a tresty'!K11:K22" display="vypsat registrační čísla" xr:uid="{00000000-0004-0000-0500-000006000000}"/>
    <hyperlink ref="M32" location="'Rozstřely, střídání a tresty'!L11:L28" display="vypsat zkratku ligy ve které došlo ke střídání" xr:uid="{00000000-0004-0000-0500-000007000000}"/>
    <hyperlink ref="M33" location="'Rozstřely, střídání a tresty'!M11:M22" display="vypsat od dráhy / kola" xr:uid="{00000000-0004-0000-0500-000008000000}"/>
    <hyperlink ref="M40" location="'Rozstřely, střídání a tresty'!N11:N22" display="vypsat počty úderů do ligy  jednotlivých hráčů" xr:uid="{00000000-0004-0000-0500-000009000000}"/>
    <hyperlink ref="I40" location="MANUÁL!A1" display="MANUÁL-zpět" xr:uid="{00000000-0004-0000-0500-00000A000000}"/>
    <hyperlink ref="J38" location="'Rozstřely, střídání a tresty'!N3:N6" display="a jeho výši" xr:uid="{00000000-0004-0000-0500-00000B000000}"/>
  </hyperlinks>
  <pageMargins left="0.7" right="0.7" top="0.78740157499999996" bottom="0.78740157499999996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4">
    <tabColor rgb="FF00B050"/>
  </sheetPr>
  <dimension ref="A1:IQ174"/>
  <sheetViews>
    <sheetView workbookViewId="0">
      <selection activeCell="D13" sqref="D13"/>
    </sheetView>
  </sheetViews>
  <sheetFormatPr defaultColWidth="4.140625" defaultRowHeight="15" outlineLevelCol="1" x14ac:dyDescent="0.25"/>
  <cols>
    <col min="1" max="1" width="4.7109375" style="21" customWidth="1"/>
    <col min="2" max="2" width="3.7109375" style="12" customWidth="1"/>
    <col min="3" max="3" width="20.7109375" style="359" customWidth="1"/>
    <col min="4" max="4" width="20.7109375" style="21" customWidth="1"/>
    <col min="5" max="5" width="6.7109375" style="375" customWidth="1"/>
    <col min="6" max="7" width="3.7109375" style="21" customWidth="1"/>
    <col min="8" max="15" width="3.7109375" style="375" customWidth="1"/>
    <col min="16" max="23" width="3.7109375" style="375" hidden="1" customWidth="1" outlineLevel="1"/>
    <col min="24" max="24" width="5.7109375" style="21" customWidth="1" collapsed="1"/>
    <col min="25" max="25" width="6.7109375" style="21" customWidth="1"/>
    <col min="26" max="28" width="3.7109375" style="21" customWidth="1"/>
    <col min="29" max="29" width="5.7109375" style="21" customWidth="1"/>
    <col min="30" max="30" width="2" style="429" customWidth="1"/>
    <col min="31" max="31" width="3.7109375" style="359" customWidth="1"/>
    <col min="32" max="32" width="3.42578125" style="359" customWidth="1"/>
    <col min="33" max="34" width="3.7109375" style="359" customWidth="1"/>
    <col min="35" max="37" width="3.42578125" style="359" customWidth="1"/>
    <col min="38" max="38" width="7.28515625" style="300" hidden="1" customWidth="1"/>
    <col min="39" max="39" width="6.42578125" style="300" customWidth="1"/>
    <col min="40" max="44" width="3.7109375" style="412" customWidth="1"/>
    <col min="45" max="45" width="3.7109375" style="451" customWidth="1"/>
    <col min="46" max="46" width="3.7109375" style="438" customWidth="1"/>
    <col min="47" max="47" width="23.140625" style="21" customWidth="1"/>
    <col min="48" max="48" width="4" style="412" customWidth="1"/>
    <col min="49" max="53" width="5.7109375" style="21" customWidth="1"/>
    <col min="54" max="54" width="4" customWidth="1"/>
    <col min="55" max="55" width="4" style="21" customWidth="1"/>
    <col min="56" max="56" width="4" style="429" customWidth="1"/>
    <col min="57" max="62" width="9.140625" style="429" customWidth="1"/>
    <col min="63" max="243" width="9.140625" style="21" customWidth="1"/>
    <col min="244" max="248" width="4.7109375" style="254" customWidth="1"/>
    <col min="249" max="250" width="20.7109375" style="254" customWidth="1"/>
    <col min="251" max="251" width="4.140625" style="12" customWidth="1"/>
    <col min="252" max="16384" width="4.140625" style="21"/>
  </cols>
  <sheetData>
    <row r="1" spans="1:251" x14ac:dyDescent="0.25">
      <c r="A1" s="23" t="s">
        <v>3081</v>
      </c>
      <c r="B1" s="122" t="s">
        <v>3154</v>
      </c>
      <c r="C1" s="23" t="s">
        <v>3082</v>
      </c>
      <c r="D1" s="23" t="s">
        <v>8</v>
      </c>
      <c r="E1" s="24" t="s">
        <v>9</v>
      </c>
      <c r="F1" s="23" t="s">
        <v>10</v>
      </c>
      <c r="G1" s="23" t="s">
        <v>3083</v>
      </c>
      <c r="H1" s="23" t="s">
        <v>3203</v>
      </c>
      <c r="I1" s="23" t="s">
        <v>3204</v>
      </c>
      <c r="J1" s="23" t="s">
        <v>3205</v>
      </c>
      <c r="K1" s="23" t="s">
        <v>3155</v>
      </c>
      <c r="L1" s="23" t="s">
        <v>3156</v>
      </c>
      <c r="M1" s="23" t="s">
        <v>3157</v>
      </c>
      <c r="N1" s="23" t="s">
        <v>3158</v>
      </c>
      <c r="O1" s="23" t="s">
        <v>3159</v>
      </c>
      <c r="P1" s="23" t="s">
        <v>3955</v>
      </c>
      <c r="Q1" s="23" t="s">
        <v>3956</v>
      </c>
      <c r="R1" s="23" t="s">
        <v>3957</v>
      </c>
      <c r="S1" s="23" t="s">
        <v>3958</v>
      </c>
      <c r="T1" s="23" t="s">
        <v>3959</v>
      </c>
      <c r="U1" s="23" t="s">
        <v>3960</v>
      </c>
      <c r="V1" s="23" t="s">
        <v>3961</v>
      </c>
      <c r="W1" s="23" t="s">
        <v>3962</v>
      </c>
      <c r="X1" s="23" t="s">
        <v>3084</v>
      </c>
      <c r="Y1" s="25" t="s">
        <v>3085</v>
      </c>
      <c r="Z1" s="23" t="s">
        <v>3</v>
      </c>
      <c r="AA1" s="23" t="s">
        <v>4</v>
      </c>
      <c r="AB1" s="121" t="s">
        <v>3080</v>
      </c>
      <c r="AC1" s="25" t="s">
        <v>3192</v>
      </c>
      <c r="AD1" s="14"/>
      <c r="AE1" s="445" t="s">
        <v>3888</v>
      </c>
      <c r="AF1" s="433" t="s">
        <v>394</v>
      </c>
      <c r="AG1" s="433" t="s">
        <v>23</v>
      </c>
      <c r="AH1" s="433" t="s">
        <v>1638</v>
      </c>
      <c r="AI1" s="433" t="s">
        <v>1302</v>
      </c>
      <c r="AJ1" s="444" t="s">
        <v>4059</v>
      </c>
      <c r="AK1" s="444" t="s">
        <v>3963</v>
      </c>
      <c r="AM1" s="22" t="s">
        <v>3076</v>
      </c>
      <c r="AN1" s="445" t="s">
        <v>3888</v>
      </c>
      <c r="AO1" s="433" t="s">
        <v>394</v>
      </c>
      <c r="AP1" s="433" t="s">
        <v>23</v>
      </c>
      <c r="AQ1" s="433" t="s">
        <v>1638</v>
      </c>
      <c r="AR1" s="433" t="s">
        <v>1302</v>
      </c>
      <c r="AS1" s="444" t="s">
        <v>4059</v>
      </c>
      <c r="AT1" s="444" t="s">
        <v>3963</v>
      </c>
      <c r="AU1" s="416"/>
      <c r="AW1" s="516" t="s">
        <v>3153</v>
      </c>
      <c r="AX1" s="516"/>
      <c r="AY1" s="516"/>
      <c r="AZ1" s="516"/>
      <c r="BA1" s="516"/>
      <c r="II1" s="299" t="s">
        <v>3398</v>
      </c>
    </row>
    <row r="2" spans="1:251" s="29" customFormat="1" x14ac:dyDescent="0.25">
      <c r="A2" s="27">
        <v>1</v>
      </c>
      <c r="B2" s="126">
        <v>24</v>
      </c>
      <c r="C2" s="20" t="s">
        <v>611</v>
      </c>
      <c r="D2" s="20" t="s">
        <v>183</v>
      </c>
      <c r="E2" s="123">
        <v>809</v>
      </c>
      <c r="F2" s="124">
        <v>4</v>
      </c>
      <c r="G2" s="124" t="s">
        <v>21</v>
      </c>
      <c r="H2" s="373">
        <v>25</v>
      </c>
      <c r="I2" s="373">
        <v>22</v>
      </c>
      <c r="J2" s="373">
        <v>23</v>
      </c>
      <c r="K2" s="373">
        <v>25</v>
      </c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125">
        <v>95</v>
      </c>
      <c r="Y2" s="28">
        <v>23.75</v>
      </c>
      <c r="Z2" s="125">
        <v>3</v>
      </c>
      <c r="AA2" s="125">
        <v>2</v>
      </c>
      <c r="AB2" s="125">
        <v>4</v>
      </c>
      <c r="AC2" s="374">
        <v>72</v>
      </c>
      <c r="AD2" s="446"/>
      <c r="AE2" s="419"/>
      <c r="AF2" s="417"/>
      <c r="AG2" s="417"/>
      <c r="AH2" s="417"/>
      <c r="AI2" s="417"/>
      <c r="AJ2" s="417"/>
      <c r="AK2" s="417"/>
      <c r="AL2" s="414">
        <v>809</v>
      </c>
      <c r="AM2" s="306" t="s">
        <v>3075</v>
      </c>
      <c r="AN2" s="422"/>
      <c r="AO2" s="423"/>
      <c r="AP2" s="425"/>
      <c r="AQ2" s="423"/>
      <c r="AR2" s="423"/>
      <c r="AS2" s="423"/>
      <c r="AT2" s="423"/>
      <c r="AU2" s="421" t="s">
        <v>3532</v>
      </c>
      <c r="AX2" s="30"/>
      <c r="AY2" s="15"/>
      <c r="AZ2" s="15"/>
      <c r="BA2" s="15"/>
      <c r="BD2" s="49"/>
      <c r="BE2" s="426"/>
      <c r="BF2" s="40"/>
      <c r="BG2" s="40"/>
      <c r="BH2" s="40"/>
      <c r="BI2" s="40"/>
      <c r="BJ2" s="43"/>
      <c r="IJ2" s="302">
        <v>1</v>
      </c>
      <c r="IK2" s="301">
        <v>5</v>
      </c>
      <c r="IL2" s="301">
        <v>1</v>
      </c>
      <c r="IM2" s="301">
        <v>5</v>
      </c>
      <c r="IN2" s="301">
        <v>5</v>
      </c>
      <c r="IO2" s="301" t="s">
        <v>611</v>
      </c>
      <c r="IP2" s="301" t="s">
        <v>183</v>
      </c>
      <c r="IQ2" s="358">
        <v>1</v>
      </c>
    </row>
    <row r="3" spans="1:251" s="29" customFormat="1" x14ac:dyDescent="0.25">
      <c r="A3" s="27">
        <v>2</v>
      </c>
      <c r="B3" s="126">
        <v>26</v>
      </c>
      <c r="C3" s="20" t="s">
        <v>3115</v>
      </c>
      <c r="D3" s="20" t="s">
        <v>198</v>
      </c>
      <c r="E3" s="123">
        <v>3552</v>
      </c>
      <c r="F3" s="124">
        <v>1</v>
      </c>
      <c r="G3" s="124" t="s">
        <v>76</v>
      </c>
      <c r="H3" s="373">
        <v>23</v>
      </c>
      <c r="I3" s="373">
        <v>27</v>
      </c>
      <c r="J3" s="373">
        <v>27</v>
      </c>
      <c r="K3" s="373">
        <v>26</v>
      </c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125">
        <v>103</v>
      </c>
      <c r="Y3" s="28">
        <v>25.75</v>
      </c>
      <c r="Z3" s="125">
        <v>4</v>
      </c>
      <c r="AA3" s="125">
        <v>1</v>
      </c>
      <c r="AB3" s="125">
        <v>4</v>
      </c>
      <c r="AC3" s="374">
        <v>64</v>
      </c>
      <c r="AD3" s="446"/>
      <c r="AE3" s="420"/>
      <c r="AF3" s="418"/>
      <c r="AG3" s="418"/>
      <c r="AH3" s="418"/>
      <c r="AI3" s="418"/>
      <c r="AJ3" s="418"/>
      <c r="AK3" s="418"/>
      <c r="AL3" s="414">
        <v>3552</v>
      </c>
      <c r="AM3" s="26">
        <v>25.8125</v>
      </c>
      <c r="AN3" s="424"/>
      <c r="AO3" s="425"/>
      <c r="AP3" s="425"/>
      <c r="AQ3" s="425"/>
      <c r="AR3" s="425"/>
      <c r="AS3" s="425"/>
      <c r="AT3" s="425"/>
      <c r="AU3" s="415" t="s">
        <v>171</v>
      </c>
      <c r="AX3" s="30"/>
      <c r="AY3" s="15"/>
      <c r="AZ3" s="15"/>
      <c r="BA3" s="15"/>
      <c r="BD3" s="49"/>
      <c r="BE3" s="61"/>
      <c r="BF3" s="49"/>
      <c r="BG3" s="49"/>
      <c r="BH3" s="49"/>
      <c r="BI3" s="49"/>
      <c r="BJ3" s="49"/>
      <c r="IJ3" s="302">
        <v>2</v>
      </c>
      <c r="IK3" s="301">
        <v>1</v>
      </c>
      <c r="IL3" s="301"/>
      <c r="IM3" s="301"/>
      <c r="IN3" s="301"/>
      <c r="IO3" s="301" t="s">
        <v>3115</v>
      </c>
      <c r="IP3" s="301" t="s">
        <v>198</v>
      </c>
      <c r="IQ3" s="358">
        <v>1</v>
      </c>
    </row>
    <row r="4" spans="1:251" s="29" customFormat="1" x14ac:dyDescent="0.25">
      <c r="A4" s="27">
        <v>3</v>
      </c>
      <c r="B4" s="126">
        <v>23</v>
      </c>
      <c r="C4" s="20" t="s">
        <v>2654</v>
      </c>
      <c r="D4" s="20" t="s">
        <v>166</v>
      </c>
      <c r="E4" s="123">
        <v>3066</v>
      </c>
      <c r="F4" s="124">
        <v>2</v>
      </c>
      <c r="G4" s="124" t="s">
        <v>23</v>
      </c>
      <c r="H4" s="373">
        <v>29</v>
      </c>
      <c r="I4" s="373">
        <v>27</v>
      </c>
      <c r="J4" s="373">
        <v>26</v>
      </c>
      <c r="K4" s="373">
        <v>21</v>
      </c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125">
        <v>103</v>
      </c>
      <c r="Y4" s="28">
        <v>25.75</v>
      </c>
      <c r="Z4" s="125">
        <v>8</v>
      </c>
      <c r="AA4" s="125">
        <v>1</v>
      </c>
      <c r="AB4" s="125">
        <v>4</v>
      </c>
      <c r="AC4" s="374">
        <v>64</v>
      </c>
      <c r="AD4" s="446"/>
      <c r="AE4" s="420"/>
      <c r="AF4" s="418"/>
      <c r="AG4" s="418"/>
      <c r="AH4" s="418"/>
      <c r="AI4" s="418"/>
      <c r="AJ4" s="418"/>
      <c r="AK4" s="418"/>
      <c r="AL4" s="414">
        <v>3066</v>
      </c>
      <c r="AM4" s="414"/>
      <c r="AN4" s="424"/>
      <c r="AO4" s="425"/>
      <c r="AP4" s="425"/>
      <c r="AQ4" s="425"/>
      <c r="AR4" s="425"/>
      <c r="AS4" s="425"/>
      <c r="AT4" s="425"/>
      <c r="AU4" s="415" t="s">
        <v>4263</v>
      </c>
      <c r="AX4" s="30"/>
      <c r="AY4" s="15"/>
      <c r="AZ4" s="15"/>
      <c r="BA4" s="15"/>
      <c r="BD4" s="49"/>
      <c r="BE4" s="61"/>
      <c r="BF4" s="49"/>
      <c r="BG4" s="49"/>
      <c r="BH4" s="49"/>
      <c r="BI4" s="49"/>
      <c r="BJ4" s="49"/>
      <c r="IJ4" s="302">
        <v>1</v>
      </c>
      <c r="IK4" s="301">
        <v>1</v>
      </c>
      <c r="IL4" s="301"/>
      <c r="IM4" s="301"/>
      <c r="IN4" s="301"/>
      <c r="IO4" s="301" t="s">
        <v>2654</v>
      </c>
      <c r="IP4" s="301" t="s">
        <v>166</v>
      </c>
      <c r="IQ4" s="358">
        <v>1</v>
      </c>
    </row>
    <row r="5" spans="1:251" s="29" customFormat="1" x14ac:dyDescent="0.25">
      <c r="A5" s="27">
        <v>4</v>
      </c>
      <c r="B5" s="126">
        <v>4</v>
      </c>
      <c r="C5" s="20" t="s">
        <v>2487</v>
      </c>
      <c r="D5" s="20" t="s">
        <v>166</v>
      </c>
      <c r="E5" s="123">
        <v>2879</v>
      </c>
      <c r="F5" s="124">
        <v>1</v>
      </c>
      <c r="G5" s="124" t="s">
        <v>394</v>
      </c>
      <c r="H5" s="373">
        <v>26</v>
      </c>
      <c r="I5" s="373">
        <v>25</v>
      </c>
      <c r="J5" s="373">
        <v>30</v>
      </c>
      <c r="K5" s="373">
        <v>23</v>
      </c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125">
        <v>104</v>
      </c>
      <c r="Y5" s="28">
        <v>26</v>
      </c>
      <c r="Z5" s="125">
        <v>7</v>
      </c>
      <c r="AA5" s="125">
        <v>1</v>
      </c>
      <c r="AB5" s="125">
        <v>4</v>
      </c>
      <c r="AC5" s="374">
        <v>63</v>
      </c>
      <c r="AD5" s="446"/>
      <c r="AE5" s="420"/>
      <c r="AF5" s="418"/>
      <c r="AG5" s="418"/>
      <c r="AH5" s="418"/>
      <c r="AI5" s="418"/>
      <c r="AJ5" s="418"/>
      <c r="AK5" s="418"/>
      <c r="AL5" s="414">
        <v>2879</v>
      </c>
      <c r="AM5" s="414"/>
      <c r="AN5" s="424"/>
      <c r="AO5" s="425"/>
      <c r="AP5" s="425"/>
      <c r="AQ5" s="425"/>
      <c r="AR5" s="425"/>
      <c r="AS5" s="425"/>
      <c r="AT5" s="425"/>
      <c r="AU5" s="415" t="s">
        <v>3485</v>
      </c>
      <c r="AX5" s="30"/>
      <c r="AY5" s="15"/>
      <c r="AZ5" s="15"/>
      <c r="BA5" s="15"/>
      <c r="BD5" s="49"/>
      <c r="BE5" s="61"/>
      <c r="BF5" s="49"/>
      <c r="BG5" s="49"/>
      <c r="BH5" s="49"/>
      <c r="BI5" s="49"/>
      <c r="BJ5" s="49"/>
      <c r="IJ5" s="302">
        <v>2</v>
      </c>
      <c r="IK5" s="301">
        <v>5</v>
      </c>
      <c r="IL5" s="301"/>
      <c r="IM5" s="301"/>
      <c r="IN5" s="301"/>
      <c r="IO5" s="301" t="s">
        <v>2487</v>
      </c>
      <c r="IP5" s="301" t="s">
        <v>166</v>
      </c>
      <c r="IQ5" s="358">
        <v>1</v>
      </c>
    </row>
    <row r="6" spans="1:251" s="29" customFormat="1" x14ac:dyDescent="0.25">
      <c r="A6" s="27">
        <v>5</v>
      </c>
      <c r="B6" s="126">
        <v>10</v>
      </c>
      <c r="C6" s="20" t="s">
        <v>3752</v>
      </c>
      <c r="D6" s="20" t="s">
        <v>198</v>
      </c>
      <c r="E6" s="123">
        <v>1249</v>
      </c>
      <c r="F6" s="124">
        <v>2</v>
      </c>
      <c r="G6" s="124" t="s">
        <v>76</v>
      </c>
      <c r="H6" s="373">
        <v>23</v>
      </c>
      <c r="I6" s="373">
        <v>24</v>
      </c>
      <c r="J6" s="373">
        <v>30</v>
      </c>
      <c r="K6" s="373">
        <v>27</v>
      </c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125">
        <v>104</v>
      </c>
      <c r="Y6" s="28">
        <v>26</v>
      </c>
      <c r="Z6" s="125">
        <v>7</v>
      </c>
      <c r="AA6" s="125">
        <v>3</v>
      </c>
      <c r="AB6" s="125">
        <v>4</v>
      </c>
      <c r="AC6" s="374">
        <v>63</v>
      </c>
      <c r="AD6" s="446"/>
      <c r="AE6" s="420"/>
      <c r="AF6" s="418"/>
      <c r="AG6" s="418"/>
      <c r="AH6" s="418"/>
      <c r="AI6" s="418"/>
      <c r="AJ6" s="418"/>
      <c r="AK6" s="418"/>
      <c r="AL6" s="414">
        <v>1249</v>
      </c>
      <c r="AM6" s="414"/>
      <c r="AN6" s="424"/>
      <c r="AO6" s="425"/>
      <c r="AP6" s="425"/>
      <c r="AQ6" s="425"/>
      <c r="AR6" s="425"/>
      <c r="AS6" s="425"/>
      <c r="AT6" s="425"/>
      <c r="AU6" s="415" t="s">
        <v>3065</v>
      </c>
      <c r="AX6" s="30"/>
      <c r="AY6" s="15"/>
      <c r="AZ6" s="15"/>
      <c r="BA6" s="15"/>
      <c r="BD6" s="49"/>
      <c r="BE6" s="61"/>
      <c r="BF6" s="49"/>
      <c r="BG6" s="49"/>
      <c r="BH6" s="49"/>
      <c r="BI6" s="49"/>
      <c r="BJ6" s="49"/>
      <c r="IJ6" s="302">
        <v>3</v>
      </c>
      <c r="IK6" s="301">
        <v>5</v>
      </c>
      <c r="IL6" s="301"/>
      <c r="IM6" s="301"/>
      <c r="IN6" s="301"/>
      <c r="IO6" s="301" t="s">
        <v>3752</v>
      </c>
      <c r="IP6" s="301" t="s">
        <v>198</v>
      </c>
      <c r="IQ6" s="358">
        <v>1</v>
      </c>
    </row>
    <row r="7" spans="1:251" s="29" customFormat="1" x14ac:dyDescent="0.25">
      <c r="A7" s="27">
        <v>6</v>
      </c>
      <c r="B7" s="126">
        <v>22</v>
      </c>
      <c r="C7" s="20" t="s">
        <v>2149</v>
      </c>
      <c r="D7" s="20" t="s">
        <v>218</v>
      </c>
      <c r="E7" s="123">
        <v>2502</v>
      </c>
      <c r="F7" s="124">
        <v>1</v>
      </c>
      <c r="G7" s="124" t="s">
        <v>21</v>
      </c>
      <c r="H7" s="373">
        <v>21</v>
      </c>
      <c r="I7" s="373">
        <v>30</v>
      </c>
      <c r="J7" s="373">
        <v>25</v>
      </c>
      <c r="K7" s="373">
        <v>29</v>
      </c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125">
        <v>105</v>
      </c>
      <c r="Y7" s="28">
        <v>26.25</v>
      </c>
      <c r="Z7" s="125">
        <v>9</v>
      </c>
      <c r="AA7" s="125">
        <v>4</v>
      </c>
      <c r="AB7" s="125">
        <v>4</v>
      </c>
      <c r="AC7" s="374">
        <v>62</v>
      </c>
      <c r="AD7" s="446"/>
      <c r="AE7" s="420"/>
      <c r="AF7" s="418"/>
      <c r="AG7" s="418"/>
      <c r="AH7" s="418"/>
      <c r="AI7" s="418"/>
      <c r="AJ7" s="418"/>
      <c r="AK7" s="418"/>
      <c r="AL7" s="414">
        <v>2502</v>
      </c>
      <c r="AM7" s="414"/>
      <c r="AN7" s="424"/>
      <c r="AO7" s="424"/>
      <c r="AP7" s="424"/>
      <c r="AQ7" s="424"/>
      <c r="AR7" s="424"/>
      <c r="AS7" s="424"/>
      <c r="AT7" s="424"/>
      <c r="AU7" s="415" t="s">
        <v>3443</v>
      </c>
      <c r="AX7" s="30"/>
      <c r="AY7" s="15"/>
      <c r="AZ7" s="15"/>
      <c r="BA7" s="15"/>
      <c r="BD7" s="49"/>
      <c r="BE7" s="61"/>
      <c r="BF7" s="49"/>
      <c r="BG7" s="49"/>
      <c r="BH7" s="49"/>
      <c r="BI7" s="49"/>
      <c r="BJ7" s="49"/>
      <c r="IJ7" s="302">
        <v>1</v>
      </c>
      <c r="IK7" s="301">
        <v>5</v>
      </c>
      <c r="IL7" s="301"/>
      <c r="IM7" s="301"/>
      <c r="IN7" s="301"/>
      <c r="IO7" s="301" t="s">
        <v>2149</v>
      </c>
      <c r="IP7" s="301" t="s">
        <v>218</v>
      </c>
      <c r="IQ7" s="358">
        <v>1</v>
      </c>
    </row>
    <row r="8" spans="1:251" s="29" customFormat="1" x14ac:dyDescent="0.25">
      <c r="A8" s="27">
        <v>7</v>
      </c>
      <c r="B8" s="126">
        <v>6</v>
      </c>
      <c r="C8" s="20" t="s">
        <v>1128</v>
      </c>
      <c r="D8" s="20" t="s">
        <v>4084</v>
      </c>
      <c r="E8" s="123">
        <v>1388</v>
      </c>
      <c r="F8" s="124">
        <v>1</v>
      </c>
      <c r="G8" s="124" t="s">
        <v>4234</v>
      </c>
      <c r="H8" s="373">
        <v>23</v>
      </c>
      <c r="I8" s="373">
        <v>30</v>
      </c>
      <c r="J8" s="373">
        <v>29</v>
      </c>
      <c r="K8" s="373">
        <v>24</v>
      </c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125">
        <v>106</v>
      </c>
      <c r="Y8" s="28">
        <v>26.5</v>
      </c>
      <c r="Z8" s="125">
        <v>7</v>
      </c>
      <c r="AA8" s="125">
        <v>5</v>
      </c>
      <c r="AB8" s="125">
        <v>4</v>
      </c>
      <c r="AC8" s="374">
        <v>61</v>
      </c>
      <c r="AD8" s="446"/>
      <c r="AE8" s="420"/>
      <c r="AF8" s="418"/>
      <c r="AG8" s="418"/>
      <c r="AH8" s="418"/>
      <c r="AI8" s="418"/>
      <c r="AJ8" s="418"/>
      <c r="AK8" s="418"/>
      <c r="AL8" s="414">
        <v>1388</v>
      </c>
      <c r="AM8" s="414"/>
      <c r="AN8" s="424"/>
      <c r="AO8" s="424"/>
      <c r="AP8" s="424"/>
      <c r="AQ8" s="424"/>
      <c r="AR8" s="424"/>
      <c r="AS8" s="424"/>
      <c r="AT8" s="424"/>
      <c r="AU8" s="415" t="s">
        <v>166</v>
      </c>
      <c r="AX8" s="30"/>
      <c r="AY8" s="15"/>
      <c r="AZ8" s="15"/>
      <c r="BA8" s="15"/>
      <c r="BD8" s="49"/>
      <c r="BE8" s="61"/>
      <c r="BF8" s="49"/>
      <c r="BG8" s="49"/>
      <c r="BH8" s="49"/>
      <c r="BI8" s="49"/>
      <c r="BJ8" s="49"/>
      <c r="IJ8" s="302">
        <v>2</v>
      </c>
      <c r="IK8" s="301">
        <v>5</v>
      </c>
      <c r="IL8" s="301"/>
      <c r="IM8" s="301"/>
      <c r="IN8" s="301"/>
      <c r="IO8" s="301" t="s">
        <v>1128</v>
      </c>
      <c r="IP8" s="301" t="s">
        <v>4084</v>
      </c>
      <c r="IQ8" s="358">
        <v>1</v>
      </c>
    </row>
    <row r="9" spans="1:251" s="29" customFormat="1" x14ac:dyDescent="0.25">
      <c r="A9" s="27">
        <v>8</v>
      </c>
      <c r="B9" s="126">
        <v>25</v>
      </c>
      <c r="C9" s="20" t="s">
        <v>760</v>
      </c>
      <c r="D9" s="20" t="s">
        <v>166</v>
      </c>
      <c r="E9" s="123">
        <v>986</v>
      </c>
      <c r="F9" s="124">
        <v>1</v>
      </c>
      <c r="G9" s="124" t="s">
        <v>33</v>
      </c>
      <c r="H9" s="373">
        <v>32</v>
      </c>
      <c r="I9" s="373">
        <v>27</v>
      </c>
      <c r="J9" s="373">
        <v>24</v>
      </c>
      <c r="K9" s="373">
        <v>23</v>
      </c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125">
        <v>106</v>
      </c>
      <c r="Y9" s="28">
        <v>26.5</v>
      </c>
      <c r="Z9" s="125">
        <v>9</v>
      </c>
      <c r="AA9" s="125">
        <v>3</v>
      </c>
      <c r="AB9" s="125">
        <v>4</v>
      </c>
      <c r="AC9" s="374">
        <v>61</v>
      </c>
      <c r="AD9" s="446"/>
      <c r="AE9" s="420"/>
      <c r="AF9" s="418"/>
      <c r="AG9" s="418"/>
      <c r="AH9" s="418"/>
      <c r="AI9" s="418"/>
      <c r="AJ9" s="418"/>
      <c r="AK9" s="418"/>
      <c r="AL9" s="414">
        <v>986</v>
      </c>
      <c r="AM9" s="414"/>
      <c r="AN9" s="424"/>
      <c r="AO9" s="424"/>
      <c r="AP9" s="424"/>
      <c r="AQ9" s="424"/>
      <c r="AR9" s="424"/>
      <c r="AS9" s="424"/>
      <c r="AT9" s="424"/>
      <c r="AU9" s="415" t="s">
        <v>413</v>
      </c>
      <c r="AX9" s="30"/>
      <c r="AY9" s="15"/>
      <c r="AZ9" s="15"/>
      <c r="BA9" s="15"/>
      <c r="BD9" s="49"/>
      <c r="BE9" s="61"/>
      <c r="BF9" s="49"/>
      <c r="BG9" s="49"/>
      <c r="BH9" s="49"/>
      <c r="BI9" s="49"/>
      <c r="BJ9" s="49"/>
      <c r="IJ9" s="302"/>
      <c r="IK9" s="301"/>
      <c r="IL9" s="301"/>
      <c r="IM9" s="301"/>
      <c r="IN9" s="301"/>
      <c r="IO9" s="301" t="s">
        <v>760</v>
      </c>
      <c r="IP9" s="301" t="s">
        <v>166</v>
      </c>
      <c r="IQ9" s="358">
        <v>1</v>
      </c>
    </row>
    <row r="10" spans="1:251" s="29" customFormat="1" x14ac:dyDescent="0.25">
      <c r="A10" s="27">
        <v>9</v>
      </c>
      <c r="B10" s="126">
        <v>27</v>
      </c>
      <c r="C10" s="20" t="s">
        <v>3746</v>
      </c>
      <c r="D10" s="20" t="s">
        <v>4084</v>
      </c>
      <c r="E10" s="123">
        <v>652</v>
      </c>
      <c r="F10" s="124" t="s">
        <v>76</v>
      </c>
      <c r="G10" s="124" t="s">
        <v>21</v>
      </c>
      <c r="H10" s="373">
        <v>30</v>
      </c>
      <c r="I10" s="373">
        <v>23</v>
      </c>
      <c r="J10" s="373">
        <v>34</v>
      </c>
      <c r="K10" s="373">
        <v>19</v>
      </c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125">
        <v>106</v>
      </c>
      <c r="Y10" s="28">
        <v>26.5</v>
      </c>
      <c r="Z10" s="125">
        <v>15</v>
      </c>
      <c r="AA10" s="125">
        <v>7</v>
      </c>
      <c r="AB10" s="125">
        <v>4</v>
      </c>
      <c r="AC10" s="374">
        <v>61</v>
      </c>
      <c r="AD10" s="446"/>
      <c r="AE10" s="420"/>
      <c r="AF10" s="418"/>
      <c r="AG10" s="418"/>
      <c r="AH10" s="418"/>
      <c r="AI10" s="418"/>
      <c r="AJ10" s="418"/>
      <c r="AK10" s="418"/>
      <c r="AL10" s="414">
        <v>652</v>
      </c>
      <c r="AM10" s="414"/>
      <c r="AN10" s="424"/>
      <c r="AO10" s="424"/>
      <c r="AP10" s="424"/>
      <c r="AQ10" s="424"/>
      <c r="AR10" s="424"/>
      <c r="AS10" s="424"/>
      <c r="AT10" s="424"/>
      <c r="AU10" s="415" t="s">
        <v>880</v>
      </c>
      <c r="AX10" s="30"/>
      <c r="AY10" s="15"/>
      <c r="AZ10" s="15"/>
      <c r="BA10" s="15"/>
      <c r="BD10" s="49"/>
      <c r="BE10" s="61"/>
      <c r="BF10" s="61"/>
      <c r="BG10" s="49"/>
      <c r="BH10" s="49"/>
      <c r="BI10" s="49"/>
      <c r="BJ10" s="49"/>
      <c r="IJ10" s="302"/>
      <c r="IK10" s="301"/>
      <c r="IL10" s="301"/>
      <c r="IM10" s="301"/>
      <c r="IN10" s="301"/>
      <c r="IO10" s="301" t="s">
        <v>3746</v>
      </c>
      <c r="IP10" s="301" t="s">
        <v>4084</v>
      </c>
      <c r="IQ10" s="358">
        <v>1</v>
      </c>
    </row>
    <row r="11" spans="1:251" s="29" customFormat="1" ht="15.75" x14ac:dyDescent="0.25">
      <c r="A11" s="27">
        <v>10</v>
      </c>
      <c r="B11" s="126">
        <v>2</v>
      </c>
      <c r="C11" s="20" t="s">
        <v>865</v>
      </c>
      <c r="D11" s="20" t="s">
        <v>166</v>
      </c>
      <c r="E11" s="123">
        <v>1099</v>
      </c>
      <c r="F11" s="124">
        <v>2</v>
      </c>
      <c r="G11" s="124" t="s">
        <v>21</v>
      </c>
      <c r="H11" s="373">
        <v>25</v>
      </c>
      <c r="I11" s="373">
        <v>26</v>
      </c>
      <c r="J11" s="373">
        <v>30</v>
      </c>
      <c r="K11" s="373">
        <v>26</v>
      </c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125">
        <v>107</v>
      </c>
      <c r="Y11" s="28">
        <v>26.75</v>
      </c>
      <c r="Z11" s="125">
        <v>5</v>
      </c>
      <c r="AA11" s="125">
        <v>0</v>
      </c>
      <c r="AB11" s="125">
        <v>4</v>
      </c>
      <c r="AC11" s="374">
        <v>60</v>
      </c>
      <c r="AD11" s="446"/>
      <c r="AE11" s="420"/>
      <c r="AF11" s="418"/>
      <c r="AG11" s="418"/>
      <c r="AH11" s="418"/>
      <c r="AI11" s="418"/>
      <c r="AJ11" s="418"/>
      <c r="AK11" s="418"/>
      <c r="AL11" s="414">
        <v>1099</v>
      </c>
      <c r="AM11" s="414"/>
      <c r="AN11" s="424"/>
      <c r="AO11" s="424"/>
      <c r="AP11" s="424"/>
      <c r="AQ11" s="424"/>
      <c r="AR11" s="424"/>
      <c r="AS11" s="424"/>
      <c r="AT11" s="424"/>
      <c r="AU11" s="429" t="s">
        <v>3606</v>
      </c>
      <c r="AV11" s="429"/>
      <c r="AW11" s="594"/>
      <c r="AX11" s="594"/>
      <c r="AY11" s="594"/>
      <c r="AZ11" s="594"/>
      <c r="BA11" s="594"/>
      <c r="BD11" s="427"/>
      <c r="BE11" s="428"/>
      <c r="BF11" s="430"/>
      <c r="BG11" s="337"/>
      <c r="BH11" s="428"/>
      <c r="BI11" s="428"/>
      <c r="BJ11" s="43"/>
      <c r="IJ11" s="302"/>
      <c r="IK11" s="301"/>
      <c r="IL11" s="301"/>
      <c r="IM11" s="301"/>
      <c r="IN11" s="301"/>
      <c r="IO11" s="301" t="s">
        <v>865</v>
      </c>
      <c r="IP11" s="301" t="s">
        <v>166</v>
      </c>
      <c r="IQ11" s="358">
        <v>1</v>
      </c>
    </row>
    <row r="12" spans="1:251" s="29" customFormat="1" x14ac:dyDescent="0.25">
      <c r="A12" s="27">
        <v>11</v>
      </c>
      <c r="B12" s="126">
        <v>3</v>
      </c>
      <c r="C12" s="20" t="s">
        <v>190</v>
      </c>
      <c r="D12" s="20" t="s">
        <v>4084</v>
      </c>
      <c r="E12" s="123">
        <v>230</v>
      </c>
      <c r="F12" s="124" t="s">
        <v>76</v>
      </c>
      <c r="G12" s="124" t="s">
        <v>21</v>
      </c>
      <c r="H12" s="373">
        <v>27</v>
      </c>
      <c r="I12" s="373">
        <v>28</v>
      </c>
      <c r="J12" s="373">
        <v>26</v>
      </c>
      <c r="K12" s="373">
        <v>27</v>
      </c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125">
        <v>108</v>
      </c>
      <c r="Y12" s="28">
        <v>27</v>
      </c>
      <c r="Z12" s="125">
        <v>2</v>
      </c>
      <c r="AA12" s="125">
        <v>0</v>
      </c>
      <c r="AB12" s="125">
        <v>4</v>
      </c>
      <c r="AC12" s="374">
        <v>59</v>
      </c>
      <c r="AD12" s="446"/>
      <c r="AE12" s="420"/>
      <c r="AF12" s="418"/>
      <c r="AG12" s="418"/>
      <c r="AH12" s="418"/>
      <c r="AI12" s="418"/>
      <c r="AJ12" s="418"/>
      <c r="AK12" s="418"/>
      <c r="AL12" s="414">
        <v>230</v>
      </c>
      <c r="AM12" s="414"/>
      <c r="AN12" s="424"/>
      <c r="AO12" s="424"/>
      <c r="AP12" s="424"/>
      <c r="AQ12" s="424"/>
      <c r="AR12" s="424"/>
      <c r="AS12" s="424"/>
      <c r="AT12" s="424"/>
      <c r="AU12" s="429" t="s">
        <v>3619</v>
      </c>
      <c r="AV12" s="429"/>
      <c r="AW12" s="429"/>
      <c r="AX12" s="30"/>
      <c r="AY12" s="15"/>
      <c r="AZ12" s="15"/>
      <c r="BA12" s="15"/>
      <c r="BD12" s="336"/>
      <c r="BE12" s="40"/>
      <c r="BF12" s="40"/>
      <c r="BG12" s="336"/>
      <c r="BH12" s="336"/>
      <c r="BI12" s="40"/>
      <c r="BJ12" s="43"/>
      <c r="IJ12" s="302"/>
      <c r="IK12" s="301"/>
      <c r="IL12" s="301"/>
      <c r="IM12" s="301"/>
      <c r="IN12" s="301"/>
      <c r="IO12" s="301" t="s">
        <v>190</v>
      </c>
      <c r="IP12" s="301" t="s">
        <v>4084</v>
      </c>
      <c r="IQ12" s="358">
        <v>1</v>
      </c>
    </row>
    <row r="13" spans="1:251" s="29" customFormat="1" x14ac:dyDescent="0.25">
      <c r="A13" s="27">
        <v>12</v>
      </c>
      <c r="B13" s="126">
        <v>28</v>
      </c>
      <c r="C13" s="20" t="s">
        <v>3539</v>
      </c>
      <c r="D13" s="20" t="s">
        <v>183</v>
      </c>
      <c r="E13" s="123">
        <v>3750</v>
      </c>
      <c r="F13" s="124">
        <v>2</v>
      </c>
      <c r="G13" s="124" t="s">
        <v>76</v>
      </c>
      <c r="H13" s="373">
        <v>32</v>
      </c>
      <c r="I13" s="373">
        <v>27</v>
      </c>
      <c r="J13" s="373">
        <v>21</v>
      </c>
      <c r="K13" s="373">
        <v>30</v>
      </c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125">
        <v>110</v>
      </c>
      <c r="Y13" s="28">
        <v>27.5</v>
      </c>
      <c r="Z13" s="125">
        <v>11</v>
      </c>
      <c r="AA13" s="125">
        <v>3</v>
      </c>
      <c r="AB13" s="125">
        <v>4</v>
      </c>
      <c r="AC13" s="374">
        <v>57</v>
      </c>
      <c r="AD13" s="446"/>
      <c r="AE13" s="420"/>
      <c r="AF13" s="418"/>
      <c r="AG13" s="418"/>
      <c r="AH13" s="418"/>
      <c r="AI13" s="418"/>
      <c r="AJ13" s="418"/>
      <c r="AK13" s="418"/>
      <c r="AL13" s="414">
        <v>3750</v>
      </c>
      <c r="AM13" s="414"/>
      <c r="AN13" s="424"/>
      <c r="AO13" s="424"/>
      <c r="AP13" s="424"/>
      <c r="AQ13" s="424"/>
      <c r="AR13" s="424"/>
      <c r="AS13" s="424"/>
      <c r="AT13" s="424"/>
      <c r="AU13" s="429" t="s">
        <v>3048</v>
      </c>
      <c r="AV13" s="429"/>
      <c r="AW13" s="429"/>
      <c r="AX13" s="30"/>
      <c r="AY13" s="15"/>
      <c r="AZ13" s="15"/>
      <c r="BA13" s="15"/>
      <c r="BD13" s="49"/>
      <c r="BE13" s="426"/>
      <c r="BF13" s="40"/>
      <c r="BG13" s="40"/>
      <c r="BH13" s="40"/>
      <c r="BI13" s="40"/>
      <c r="BJ13" s="43"/>
      <c r="IJ13" s="302"/>
      <c r="IK13" s="301"/>
      <c r="IL13" s="301"/>
      <c r="IM13" s="301"/>
      <c r="IN13" s="301"/>
      <c r="IO13" s="301" t="s">
        <v>3539</v>
      </c>
      <c r="IP13" s="301" t="s">
        <v>183</v>
      </c>
      <c r="IQ13" s="358">
        <v>1</v>
      </c>
    </row>
    <row r="14" spans="1:251" s="29" customFormat="1" x14ac:dyDescent="0.25">
      <c r="A14" s="27">
        <v>13</v>
      </c>
      <c r="B14" s="126">
        <v>21</v>
      </c>
      <c r="C14" s="20" t="s">
        <v>3180</v>
      </c>
      <c r="D14" s="20" t="s">
        <v>4084</v>
      </c>
      <c r="E14" s="123">
        <v>3521</v>
      </c>
      <c r="F14" s="124">
        <v>1</v>
      </c>
      <c r="G14" s="124" t="s">
        <v>394</v>
      </c>
      <c r="H14" s="373">
        <v>29</v>
      </c>
      <c r="I14" s="373">
        <v>28</v>
      </c>
      <c r="J14" s="373">
        <v>27</v>
      </c>
      <c r="K14" s="373">
        <v>30</v>
      </c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125">
        <v>114</v>
      </c>
      <c r="Y14" s="28">
        <v>28.5</v>
      </c>
      <c r="Z14" s="125">
        <v>3</v>
      </c>
      <c r="AA14" s="125">
        <v>1</v>
      </c>
      <c r="AB14" s="125">
        <v>4</v>
      </c>
      <c r="AC14" s="374">
        <v>53</v>
      </c>
      <c r="AD14" s="446"/>
      <c r="AE14" s="420"/>
      <c r="AF14" s="418"/>
      <c r="AG14" s="418"/>
      <c r="AH14" s="418"/>
      <c r="AI14" s="418"/>
      <c r="AJ14" s="418"/>
      <c r="AK14" s="418"/>
      <c r="AL14" s="414">
        <v>3521</v>
      </c>
      <c r="AM14" s="414"/>
      <c r="AN14" s="424"/>
      <c r="AO14" s="424"/>
      <c r="AP14" s="424"/>
      <c r="AQ14" s="424"/>
      <c r="AR14" s="424"/>
      <c r="AS14" s="424"/>
      <c r="AT14" s="424"/>
      <c r="AU14" s="429" t="s">
        <v>1750</v>
      </c>
      <c r="AV14" s="429"/>
      <c r="AW14" s="429"/>
      <c r="AX14" s="30"/>
      <c r="AY14" s="15"/>
      <c r="AZ14" s="15"/>
      <c r="BA14" s="15"/>
      <c r="BD14" s="49"/>
      <c r="BE14" s="61"/>
      <c r="BF14" s="49"/>
      <c r="BG14" s="49"/>
      <c r="BH14" s="49"/>
      <c r="BI14" s="49"/>
      <c r="BJ14" s="49"/>
      <c r="IJ14" s="302"/>
      <c r="IK14" s="301"/>
      <c r="IL14" s="301"/>
      <c r="IM14" s="301"/>
      <c r="IN14" s="301"/>
      <c r="IO14" s="301" t="s">
        <v>3180</v>
      </c>
      <c r="IP14" s="301" t="s">
        <v>4084</v>
      </c>
      <c r="IQ14" s="358">
        <v>1</v>
      </c>
    </row>
    <row r="15" spans="1:251" s="29" customFormat="1" x14ac:dyDescent="0.25">
      <c r="A15" s="27">
        <v>14</v>
      </c>
      <c r="B15" s="126">
        <v>15</v>
      </c>
      <c r="C15" s="20" t="s">
        <v>1114</v>
      </c>
      <c r="D15" s="20" t="s">
        <v>183</v>
      </c>
      <c r="E15" s="123">
        <v>1371</v>
      </c>
      <c r="F15" s="124">
        <v>4</v>
      </c>
      <c r="G15" s="124" t="s">
        <v>23</v>
      </c>
      <c r="H15" s="373">
        <v>29</v>
      </c>
      <c r="I15" s="373">
        <v>31</v>
      </c>
      <c r="J15" s="373">
        <v>28</v>
      </c>
      <c r="K15" s="373">
        <v>26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125">
        <v>114</v>
      </c>
      <c r="Y15" s="28">
        <v>28.5</v>
      </c>
      <c r="Z15" s="125">
        <v>5</v>
      </c>
      <c r="AA15" s="125">
        <v>1</v>
      </c>
      <c r="AB15" s="125">
        <v>4</v>
      </c>
      <c r="AC15" s="374">
        <v>53</v>
      </c>
      <c r="AD15" s="446"/>
      <c r="AE15" s="420"/>
      <c r="AF15" s="418"/>
      <c r="AG15" s="418"/>
      <c r="AH15" s="418"/>
      <c r="AI15" s="418"/>
      <c r="AJ15" s="418"/>
      <c r="AK15" s="418"/>
      <c r="AL15" s="414">
        <v>1371</v>
      </c>
      <c r="AM15" s="414"/>
      <c r="AN15" s="424"/>
      <c r="AO15" s="424"/>
      <c r="AP15" s="424"/>
      <c r="AQ15" s="424"/>
      <c r="AR15" s="424"/>
      <c r="AS15" s="424"/>
      <c r="AT15" s="424"/>
      <c r="AU15" s="429" t="s">
        <v>911</v>
      </c>
      <c r="AV15" s="429"/>
      <c r="AW15" s="429"/>
      <c r="AX15" s="30"/>
      <c r="AY15" s="15"/>
      <c r="AZ15" s="15"/>
      <c r="BA15" s="15"/>
      <c r="BD15" s="49"/>
      <c r="BE15" s="61"/>
      <c r="BF15" s="49"/>
      <c r="BG15" s="49"/>
      <c r="BH15" s="49"/>
      <c r="BI15" s="49"/>
      <c r="BJ15" s="49"/>
      <c r="IJ15" s="302"/>
      <c r="IK15" s="301"/>
      <c r="IL15" s="301"/>
      <c r="IM15" s="301"/>
      <c r="IN15" s="301"/>
      <c r="IO15" s="301" t="s">
        <v>1114</v>
      </c>
      <c r="IP15" s="301" t="s">
        <v>183</v>
      </c>
      <c r="IQ15" s="358">
        <v>1</v>
      </c>
    </row>
    <row r="16" spans="1:251" s="29" customFormat="1" x14ac:dyDescent="0.25">
      <c r="A16" s="27">
        <v>15</v>
      </c>
      <c r="B16" s="126">
        <v>5</v>
      </c>
      <c r="C16" s="20" t="s">
        <v>899</v>
      </c>
      <c r="D16" s="20" t="s">
        <v>166</v>
      </c>
      <c r="E16" s="123">
        <v>1134</v>
      </c>
      <c r="F16" s="124">
        <v>1</v>
      </c>
      <c r="G16" s="124" t="s">
        <v>21</v>
      </c>
      <c r="H16" s="373">
        <v>31</v>
      </c>
      <c r="I16" s="373">
        <v>28</v>
      </c>
      <c r="J16" s="373">
        <v>27</v>
      </c>
      <c r="K16" s="373">
        <v>29</v>
      </c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125">
        <v>115</v>
      </c>
      <c r="Y16" s="28">
        <v>28.75</v>
      </c>
      <c r="Z16" s="125">
        <v>4</v>
      </c>
      <c r="AA16" s="125">
        <v>1</v>
      </c>
      <c r="AB16" s="125">
        <v>4</v>
      </c>
      <c r="AC16" s="374">
        <v>52</v>
      </c>
      <c r="AD16" s="446"/>
      <c r="AE16" s="420"/>
      <c r="AF16" s="418"/>
      <c r="AG16" s="418"/>
      <c r="AH16" s="418"/>
      <c r="AI16" s="418"/>
      <c r="AJ16" s="418"/>
      <c r="AK16" s="418"/>
      <c r="AL16" s="414">
        <v>1134</v>
      </c>
      <c r="AM16" s="414"/>
      <c r="AN16" s="424"/>
      <c r="AO16" s="424"/>
      <c r="AP16" s="424"/>
      <c r="AQ16" s="424"/>
      <c r="AR16" s="424"/>
      <c r="AS16" s="424"/>
      <c r="AT16" s="424"/>
      <c r="AU16" s="429" t="s">
        <v>357</v>
      </c>
      <c r="AV16" s="429"/>
      <c r="AW16" s="429"/>
      <c r="AX16" s="30"/>
      <c r="AY16" s="15"/>
      <c r="AZ16" s="15"/>
      <c r="BA16" s="15"/>
      <c r="BD16" s="49"/>
      <c r="BE16" s="61"/>
      <c r="BF16" s="49"/>
      <c r="BG16" s="49"/>
      <c r="BH16" s="49"/>
      <c r="BI16" s="49"/>
      <c r="BJ16" s="49"/>
      <c r="IJ16" s="302"/>
      <c r="IK16" s="301"/>
      <c r="IL16" s="301"/>
      <c r="IM16" s="301"/>
      <c r="IN16" s="301"/>
      <c r="IO16" s="301" t="s">
        <v>899</v>
      </c>
      <c r="IP16" s="301" t="s">
        <v>166</v>
      </c>
      <c r="IQ16" s="358">
        <v>1</v>
      </c>
    </row>
    <row r="17" spans="1:251" s="29" customFormat="1" x14ac:dyDescent="0.25">
      <c r="A17" s="27">
        <v>16</v>
      </c>
      <c r="B17" s="126">
        <v>1</v>
      </c>
      <c r="C17" s="20" t="s">
        <v>1211</v>
      </c>
      <c r="D17" s="20" t="s">
        <v>4084</v>
      </c>
      <c r="E17" s="123">
        <v>1478</v>
      </c>
      <c r="F17" s="124" t="s">
        <v>76</v>
      </c>
      <c r="G17" s="124" t="s">
        <v>4234</v>
      </c>
      <c r="H17" s="373">
        <v>29</v>
      </c>
      <c r="I17" s="373">
        <v>32</v>
      </c>
      <c r="J17" s="373">
        <v>27</v>
      </c>
      <c r="K17" s="373">
        <v>27</v>
      </c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125">
        <v>115</v>
      </c>
      <c r="Y17" s="28">
        <v>28.75</v>
      </c>
      <c r="Z17" s="125">
        <v>5</v>
      </c>
      <c r="AA17" s="125">
        <v>2</v>
      </c>
      <c r="AB17" s="125">
        <v>4</v>
      </c>
      <c r="AC17" s="374">
        <v>52</v>
      </c>
      <c r="AD17" s="446"/>
      <c r="AE17" s="420"/>
      <c r="AF17" s="418"/>
      <c r="AG17" s="418"/>
      <c r="AH17" s="418"/>
      <c r="AI17" s="418"/>
      <c r="AJ17" s="418"/>
      <c r="AK17" s="418"/>
      <c r="AL17" s="414">
        <v>1478</v>
      </c>
      <c r="AM17" s="414"/>
      <c r="AN17" s="424"/>
      <c r="AO17" s="424"/>
      <c r="AP17" s="424"/>
      <c r="AQ17" s="424"/>
      <c r="AR17" s="424"/>
      <c r="AS17" s="424"/>
      <c r="AT17" s="424"/>
      <c r="AU17" s="429" t="s">
        <v>419</v>
      </c>
      <c r="AV17" s="429"/>
      <c r="AW17" s="429"/>
      <c r="AX17" s="30"/>
      <c r="AY17" s="15"/>
      <c r="AZ17" s="15"/>
      <c r="BA17" s="15"/>
      <c r="BD17" s="49"/>
      <c r="BE17" s="61"/>
      <c r="BF17" s="49"/>
      <c r="BG17" s="49"/>
      <c r="BH17" s="49"/>
      <c r="BI17" s="49"/>
      <c r="BJ17" s="49"/>
      <c r="IJ17" s="302"/>
      <c r="IK17" s="301"/>
      <c r="IL17" s="301"/>
      <c r="IM17" s="301"/>
      <c r="IN17" s="301"/>
      <c r="IO17" s="301" t="s">
        <v>1211</v>
      </c>
      <c r="IP17" s="301" t="s">
        <v>4084</v>
      </c>
      <c r="IQ17" s="358">
        <v>1</v>
      </c>
    </row>
    <row r="18" spans="1:251" s="29" customFormat="1" x14ac:dyDescent="0.25">
      <c r="A18" s="27">
        <v>17</v>
      </c>
      <c r="B18" s="126">
        <v>18</v>
      </c>
      <c r="C18" s="20" t="s">
        <v>1986</v>
      </c>
      <c r="D18" s="20" t="s">
        <v>183</v>
      </c>
      <c r="E18" s="123">
        <v>2318</v>
      </c>
      <c r="F18" s="124">
        <v>2</v>
      </c>
      <c r="G18" s="124" t="s">
        <v>23</v>
      </c>
      <c r="H18" s="373">
        <v>28</v>
      </c>
      <c r="I18" s="373">
        <v>25</v>
      </c>
      <c r="J18" s="373">
        <v>29</v>
      </c>
      <c r="K18" s="373">
        <v>33</v>
      </c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125">
        <v>115</v>
      </c>
      <c r="Y18" s="28">
        <v>28.75</v>
      </c>
      <c r="Z18" s="125">
        <v>8</v>
      </c>
      <c r="AA18" s="125">
        <v>1</v>
      </c>
      <c r="AB18" s="125">
        <v>4</v>
      </c>
      <c r="AC18" s="374">
        <v>52</v>
      </c>
      <c r="AD18" s="446"/>
      <c r="AE18" s="420"/>
      <c r="AF18" s="418"/>
      <c r="AG18" s="418"/>
      <c r="AH18" s="418"/>
      <c r="AI18" s="418"/>
      <c r="AJ18" s="418"/>
      <c r="AK18" s="420"/>
      <c r="AL18" s="414">
        <v>2318</v>
      </c>
      <c r="AM18" s="414"/>
      <c r="AN18" s="424"/>
      <c r="AO18" s="425"/>
      <c r="AP18" s="425"/>
      <c r="AQ18" s="425"/>
      <c r="AR18" s="425"/>
      <c r="AS18" s="425"/>
      <c r="AT18" s="425"/>
      <c r="AU18" s="429" t="s">
        <v>284</v>
      </c>
      <c r="AV18" s="429"/>
      <c r="AW18" s="429"/>
      <c r="AX18" s="30"/>
      <c r="AY18" s="15"/>
      <c r="AZ18" s="15"/>
      <c r="BA18" s="15"/>
      <c r="BD18" s="49"/>
      <c r="BE18" s="61"/>
      <c r="BF18" s="49"/>
      <c r="BG18" s="49"/>
      <c r="BH18" s="49"/>
      <c r="BI18" s="49"/>
      <c r="BJ18" s="49"/>
      <c r="IJ18" s="302"/>
      <c r="IK18" s="301"/>
      <c r="IL18" s="301"/>
      <c r="IM18" s="301"/>
      <c r="IN18" s="301"/>
      <c r="IO18" s="301" t="s">
        <v>1986</v>
      </c>
      <c r="IP18" s="301" t="s">
        <v>183</v>
      </c>
      <c r="IQ18" s="358">
        <v>1</v>
      </c>
    </row>
    <row r="19" spans="1:251" s="29" customFormat="1" ht="15" customHeight="1" x14ac:dyDescent="0.25">
      <c r="A19" s="27">
        <v>18</v>
      </c>
      <c r="B19" s="126">
        <v>19</v>
      </c>
      <c r="C19" s="20" t="s">
        <v>390</v>
      </c>
      <c r="D19" s="20" t="s">
        <v>4084</v>
      </c>
      <c r="E19" s="123">
        <v>526</v>
      </c>
      <c r="F19" s="124">
        <v>1</v>
      </c>
      <c r="G19" s="124" t="s">
        <v>4234</v>
      </c>
      <c r="H19" s="373">
        <v>30</v>
      </c>
      <c r="I19" s="373">
        <v>32</v>
      </c>
      <c r="J19" s="373">
        <v>27</v>
      </c>
      <c r="K19" s="373">
        <v>28</v>
      </c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125">
        <v>117</v>
      </c>
      <c r="Y19" s="28">
        <v>29.25</v>
      </c>
      <c r="Z19" s="125">
        <v>5</v>
      </c>
      <c r="AA19" s="125">
        <v>2</v>
      </c>
      <c r="AB19" s="125">
        <v>4</v>
      </c>
      <c r="AC19" s="374">
        <v>50</v>
      </c>
      <c r="AD19" s="446"/>
      <c r="AE19" s="420"/>
      <c r="AF19" s="418"/>
      <c r="AG19" s="418"/>
      <c r="AH19" s="418"/>
      <c r="AI19" s="418"/>
      <c r="AJ19" s="418"/>
      <c r="AK19" s="420"/>
      <c r="AL19" s="414">
        <v>526</v>
      </c>
      <c r="AM19" s="414"/>
      <c r="AN19" s="424"/>
      <c r="AO19" s="425"/>
      <c r="AP19" s="425"/>
      <c r="AQ19" s="425"/>
      <c r="AR19" s="425"/>
      <c r="AS19" s="425"/>
      <c r="AT19" s="425"/>
      <c r="AU19" s="429" t="s">
        <v>4254</v>
      </c>
      <c r="AV19" s="429"/>
      <c r="AW19" s="595"/>
      <c r="AX19" s="434"/>
      <c r="AY19" s="434"/>
      <c r="AZ19" s="434"/>
      <c r="BA19" s="434"/>
      <c r="BD19" s="49"/>
      <c r="BE19" s="61"/>
      <c r="BF19" s="49"/>
      <c r="BG19" s="49"/>
      <c r="BH19" s="49"/>
      <c r="BI19" s="49"/>
      <c r="BJ19" s="49"/>
      <c r="IJ19" s="302"/>
      <c r="IK19" s="301"/>
      <c r="IL19" s="301"/>
      <c r="IM19" s="301"/>
      <c r="IN19" s="301"/>
      <c r="IO19" s="301" t="s">
        <v>390</v>
      </c>
      <c r="IP19" s="301" t="s">
        <v>4084</v>
      </c>
      <c r="IQ19" s="358">
        <v>1</v>
      </c>
    </row>
    <row r="20" spans="1:251" s="29" customFormat="1" ht="15" customHeight="1" x14ac:dyDescent="0.25">
      <c r="A20" s="27">
        <v>19</v>
      </c>
      <c r="B20" s="126">
        <v>11</v>
      </c>
      <c r="C20" s="20" t="s">
        <v>3825</v>
      </c>
      <c r="D20" s="20" t="s">
        <v>198</v>
      </c>
      <c r="E20" s="123">
        <v>3872</v>
      </c>
      <c r="F20" s="124">
        <v>1</v>
      </c>
      <c r="G20" s="124" t="s">
        <v>1302</v>
      </c>
      <c r="H20" s="373">
        <v>25</v>
      </c>
      <c r="I20" s="373">
        <v>27</v>
      </c>
      <c r="J20" s="373">
        <v>31</v>
      </c>
      <c r="K20" s="373">
        <v>34</v>
      </c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125">
        <v>117</v>
      </c>
      <c r="Y20" s="28">
        <v>29.25</v>
      </c>
      <c r="Z20" s="125">
        <v>9</v>
      </c>
      <c r="AA20" s="125">
        <v>4</v>
      </c>
      <c r="AB20" s="125">
        <v>4</v>
      </c>
      <c r="AC20" s="374">
        <v>50</v>
      </c>
      <c r="AD20" s="446"/>
      <c r="AE20" s="420"/>
      <c r="AF20" s="418"/>
      <c r="AG20" s="418"/>
      <c r="AH20" s="418"/>
      <c r="AI20" s="418"/>
      <c r="AJ20" s="418"/>
      <c r="AK20" s="420"/>
      <c r="AL20" s="414">
        <v>3872</v>
      </c>
      <c r="AM20" s="414"/>
      <c r="AN20" s="424"/>
      <c r="AO20" s="425"/>
      <c r="AP20" s="425"/>
      <c r="AQ20" s="425"/>
      <c r="AR20" s="425"/>
      <c r="AS20" s="425"/>
      <c r="AT20" s="425"/>
      <c r="AU20" s="429" t="s">
        <v>218</v>
      </c>
      <c r="AV20" s="429"/>
      <c r="AW20" s="595"/>
      <c r="AX20" s="434"/>
      <c r="AY20" s="434"/>
      <c r="AZ20" s="434"/>
      <c r="BA20" s="434"/>
      <c r="BD20" s="49"/>
      <c r="BE20" s="61"/>
      <c r="BF20" s="49"/>
      <c r="BG20" s="49"/>
      <c r="BH20" s="49"/>
      <c r="BI20" s="49"/>
      <c r="BJ20" s="49"/>
      <c r="IJ20" s="302"/>
      <c r="IK20" s="301"/>
      <c r="IL20" s="301"/>
      <c r="IM20" s="301"/>
      <c r="IN20" s="301"/>
      <c r="IO20" s="301" t="s">
        <v>3825</v>
      </c>
      <c r="IP20" s="301" t="s">
        <v>198</v>
      </c>
      <c r="IQ20" s="358">
        <v>1</v>
      </c>
    </row>
    <row r="21" spans="1:251" s="29" customFormat="1" x14ac:dyDescent="0.25">
      <c r="A21" s="27">
        <v>20</v>
      </c>
      <c r="B21" s="126">
        <v>7</v>
      </c>
      <c r="C21" s="20" t="s">
        <v>3045</v>
      </c>
      <c r="D21" s="20" t="s">
        <v>198</v>
      </c>
      <c r="E21" s="123">
        <v>3506</v>
      </c>
      <c r="F21" s="124" t="s">
        <v>76</v>
      </c>
      <c r="G21" s="124" t="s">
        <v>1989</v>
      </c>
      <c r="H21" s="373">
        <v>34</v>
      </c>
      <c r="I21" s="373">
        <v>26</v>
      </c>
      <c r="J21" s="373">
        <v>33</v>
      </c>
      <c r="K21" s="373">
        <v>27</v>
      </c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125">
        <v>120</v>
      </c>
      <c r="Y21" s="28">
        <v>30</v>
      </c>
      <c r="Z21" s="125">
        <v>8</v>
      </c>
      <c r="AA21" s="125">
        <v>6</v>
      </c>
      <c r="AB21" s="125">
        <v>4</v>
      </c>
      <c r="AC21" s="374">
        <v>47</v>
      </c>
      <c r="AD21" s="446"/>
      <c r="AE21" s="420"/>
      <c r="AF21" s="418"/>
      <c r="AG21" s="418"/>
      <c r="AH21" s="418"/>
      <c r="AI21" s="418"/>
      <c r="AJ21" s="418"/>
      <c r="AK21" s="420"/>
      <c r="AL21" s="414">
        <v>3506</v>
      </c>
      <c r="AM21" s="414"/>
      <c r="AN21" s="424"/>
      <c r="AO21" s="425"/>
      <c r="AP21" s="425"/>
      <c r="AQ21" s="425"/>
      <c r="AR21" s="425"/>
      <c r="AS21" s="425"/>
      <c r="AT21" s="425"/>
      <c r="AU21" s="429" t="s">
        <v>3221</v>
      </c>
      <c r="AV21" s="429"/>
      <c r="AW21" s="596"/>
      <c r="AX21" s="596"/>
      <c r="AY21" s="596"/>
      <c r="AZ21" s="596"/>
      <c r="BA21" s="596"/>
      <c r="BD21" s="49"/>
      <c r="BE21" s="61"/>
      <c r="BF21" s="61"/>
      <c r="BG21" s="49"/>
      <c r="BH21" s="49"/>
      <c r="BI21" s="49"/>
      <c r="BJ21" s="49"/>
      <c r="IJ21" s="302"/>
      <c r="IK21" s="301"/>
      <c r="IL21" s="301"/>
      <c r="IM21" s="301"/>
      <c r="IN21" s="301"/>
      <c r="IO21" s="301" t="s">
        <v>3045</v>
      </c>
      <c r="IP21" s="301" t="s">
        <v>198</v>
      </c>
      <c r="IQ21" s="358">
        <v>1</v>
      </c>
    </row>
    <row r="22" spans="1:251" s="29" customFormat="1" ht="15.75" x14ac:dyDescent="0.25">
      <c r="A22" s="27">
        <v>21</v>
      </c>
      <c r="B22" s="126">
        <v>29</v>
      </c>
      <c r="C22" s="20" t="s">
        <v>2842</v>
      </c>
      <c r="D22" s="20" t="s">
        <v>218</v>
      </c>
      <c r="E22" s="123">
        <v>3276</v>
      </c>
      <c r="F22" s="124">
        <v>2</v>
      </c>
      <c r="G22" s="124" t="s">
        <v>394</v>
      </c>
      <c r="H22" s="373">
        <v>34</v>
      </c>
      <c r="I22" s="373">
        <v>28</v>
      </c>
      <c r="J22" s="373">
        <v>34</v>
      </c>
      <c r="K22" s="373">
        <v>31</v>
      </c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125">
        <v>127</v>
      </c>
      <c r="Y22" s="28">
        <v>31.75</v>
      </c>
      <c r="Z22" s="125">
        <v>6</v>
      </c>
      <c r="AA22" s="125">
        <v>3</v>
      </c>
      <c r="AB22" s="125">
        <v>4</v>
      </c>
      <c r="AC22" s="374">
        <v>40</v>
      </c>
      <c r="AD22" s="446"/>
      <c r="AE22" s="420"/>
      <c r="AF22" s="418"/>
      <c r="AG22" s="418"/>
      <c r="AH22" s="418"/>
      <c r="AI22" s="418"/>
      <c r="AJ22" s="418"/>
      <c r="AK22" s="420"/>
      <c r="AL22" s="414">
        <v>3276</v>
      </c>
      <c r="AM22" s="414"/>
      <c r="AN22" s="424"/>
      <c r="AO22" s="425"/>
      <c r="AP22" s="425"/>
      <c r="AQ22" s="425"/>
      <c r="AR22" s="425"/>
      <c r="AS22" s="425"/>
      <c r="AT22" s="425"/>
      <c r="AU22" s="429" t="s">
        <v>3608</v>
      </c>
      <c r="AV22" s="429"/>
      <c r="AW22" s="596"/>
      <c r="AX22" s="596"/>
      <c r="AY22" s="596"/>
      <c r="AZ22" s="596"/>
      <c r="BA22" s="596"/>
      <c r="BD22" s="427"/>
      <c r="BE22" s="428"/>
      <c r="BF22" s="430"/>
      <c r="BG22" s="337"/>
      <c r="BH22" s="428"/>
      <c r="BI22" s="428"/>
      <c r="BJ22" s="43"/>
      <c r="IJ22" s="302"/>
      <c r="IK22" s="301"/>
      <c r="IL22" s="301"/>
      <c r="IM22" s="301"/>
      <c r="IN22" s="301"/>
      <c r="IO22" s="301" t="s">
        <v>2842</v>
      </c>
      <c r="IP22" s="301" t="s">
        <v>218</v>
      </c>
      <c r="IQ22" s="358">
        <v>1</v>
      </c>
    </row>
    <row r="23" spans="1:251" s="29" customFormat="1" x14ac:dyDescent="0.25">
      <c r="A23" s="27">
        <v>22</v>
      </c>
      <c r="B23" s="126">
        <v>17</v>
      </c>
      <c r="C23" s="20" t="s">
        <v>195</v>
      </c>
      <c r="D23" s="20" t="s">
        <v>4084</v>
      </c>
      <c r="E23" s="123">
        <v>235</v>
      </c>
      <c r="F23" s="124">
        <v>2</v>
      </c>
      <c r="G23" s="124" t="s">
        <v>21</v>
      </c>
      <c r="H23" s="373">
        <v>36</v>
      </c>
      <c r="I23" s="373">
        <v>27</v>
      </c>
      <c r="J23" s="373">
        <v>33</v>
      </c>
      <c r="K23" s="373">
        <v>38</v>
      </c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125">
        <v>134</v>
      </c>
      <c r="Y23" s="28">
        <v>33.5</v>
      </c>
      <c r="Z23" s="125">
        <v>11</v>
      </c>
      <c r="AA23" s="125">
        <v>3</v>
      </c>
      <c r="AB23" s="125">
        <v>4</v>
      </c>
      <c r="AC23" s="374">
        <v>33</v>
      </c>
      <c r="AD23" s="446"/>
      <c r="AE23" s="420"/>
      <c r="AF23" s="418"/>
      <c r="AG23" s="418"/>
      <c r="AH23" s="418"/>
      <c r="AI23" s="418"/>
      <c r="AJ23" s="418"/>
      <c r="AK23" s="420"/>
      <c r="AL23" s="414">
        <v>235</v>
      </c>
      <c r="AM23" s="414"/>
      <c r="AN23" s="424"/>
      <c r="AO23" s="425"/>
      <c r="AP23" s="425"/>
      <c r="AQ23" s="425"/>
      <c r="AR23" s="425"/>
      <c r="AS23" s="425"/>
      <c r="AT23" s="425"/>
      <c r="AU23" s="429" t="s">
        <v>183</v>
      </c>
      <c r="AV23" s="429"/>
      <c r="AW23" s="429"/>
      <c r="AX23" s="31"/>
      <c r="AY23" s="15"/>
      <c r="AZ23" s="15"/>
      <c r="BA23" s="15"/>
      <c r="BD23" s="429"/>
      <c r="BE23" s="429"/>
      <c r="BF23" s="429"/>
      <c r="BG23" s="429"/>
      <c r="BH23" s="429"/>
      <c r="BI23" s="429"/>
      <c r="BJ23" s="429"/>
      <c r="IJ23" s="302"/>
      <c r="IK23" s="301"/>
      <c r="IL23" s="301"/>
      <c r="IM23" s="301"/>
      <c r="IN23" s="301"/>
      <c r="IO23" s="301" t="s">
        <v>195</v>
      </c>
      <c r="IP23" s="301" t="s">
        <v>4084</v>
      </c>
      <c r="IQ23" s="358">
        <v>1</v>
      </c>
    </row>
    <row r="24" spans="1:251" s="29" customFormat="1" x14ac:dyDescent="0.25">
      <c r="A24" s="27">
        <v>23</v>
      </c>
      <c r="B24" s="126">
        <v>8</v>
      </c>
      <c r="C24" s="20" t="s">
        <v>3128</v>
      </c>
      <c r="D24" s="20" t="s">
        <v>166</v>
      </c>
      <c r="E24" s="123">
        <v>3566</v>
      </c>
      <c r="F24" s="124">
        <v>3</v>
      </c>
      <c r="G24" s="124" t="s">
        <v>23</v>
      </c>
      <c r="H24" s="373">
        <v>38</v>
      </c>
      <c r="I24" s="373">
        <v>35</v>
      </c>
      <c r="J24" s="373">
        <v>30</v>
      </c>
      <c r="K24" s="373">
        <v>33</v>
      </c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125">
        <v>136</v>
      </c>
      <c r="Y24" s="28">
        <v>34</v>
      </c>
      <c r="Z24" s="125">
        <v>8</v>
      </c>
      <c r="AA24" s="125">
        <v>2</v>
      </c>
      <c r="AB24" s="125">
        <v>4</v>
      </c>
      <c r="AC24" s="374">
        <v>31</v>
      </c>
      <c r="AD24" s="446"/>
      <c r="AE24" s="420"/>
      <c r="AF24" s="418"/>
      <c r="AG24" s="418"/>
      <c r="AH24" s="418"/>
      <c r="AI24" s="418"/>
      <c r="AJ24" s="418"/>
      <c r="AK24" s="420"/>
      <c r="AL24" s="414">
        <v>3566</v>
      </c>
      <c r="AM24" s="414"/>
      <c r="AN24" s="424"/>
      <c r="AO24" s="425"/>
      <c r="AP24" s="425"/>
      <c r="AQ24" s="425"/>
      <c r="AR24" s="425"/>
      <c r="AS24" s="425"/>
      <c r="AT24" s="425"/>
      <c r="AU24" s="429" t="s">
        <v>3609</v>
      </c>
      <c r="AV24" s="429"/>
      <c r="AW24" s="429"/>
      <c r="AX24" s="31"/>
      <c r="AY24" s="15"/>
      <c r="AZ24" s="15"/>
      <c r="BA24" s="15"/>
      <c r="BD24" s="429"/>
      <c r="BE24" s="429"/>
      <c r="BF24" s="429"/>
      <c r="BG24" s="429"/>
      <c r="BH24" s="429"/>
      <c r="BI24" s="429"/>
      <c r="BJ24" s="429"/>
      <c r="IJ24" s="302"/>
      <c r="IK24" s="301"/>
      <c r="IL24" s="301"/>
      <c r="IM24" s="301"/>
      <c r="IN24" s="301"/>
      <c r="IO24" s="301" t="s">
        <v>3128</v>
      </c>
      <c r="IP24" s="301" t="s">
        <v>166</v>
      </c>
      <c r="IQ24" s="358">
        <v>1</v>
      </c>
    </row>
    <row r="25" spans="1:251" s="29" customFormat="1" x14ac:dyDescent="0.25">
      <c r="A25" s="27">
        <v>24</v>
      </c>
      <c r="B25" s="126">
        <v>9</v>
      </c>
      <c r="C25" s="20" t="s">
        <v>3129</v>
      </c>
      <c r="D25" s="20" t="s">
        <v>166</v>
      </c>
      <c r="E25" s="123">
        <v>3567</v>
      </c>
      <c r="F25" s="124">
        <v>1</v>
      </c>
      <c r="G25" s="124" t="s">
        <v>1893</v>
      </c>
      <c r="H25" s="373">
        <v>33</v>
      </c>
      <c r="I25" s="373">
        <v>32</v>
      </c>
      <c r="J25" s="373">
        <v>38</v>
      </c>
      <c r="K25" s="373">
        <v>34</v>
      </c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125">
        <v>137</v>
      </c>
      <c r="Y25" s="28">
        <v>34.25</v>
      </c>
      <c r="Z25" s="125">
        <v>6</v>
      </c>
      <c r="AA25" s="125">
        <v>1</v>
      </c>
      <c r="AB25" s="125">
        <v>4</v>
      </c>
      <c r="AC25" s="374">
        <v>30</v>
      </c>
      <c r="AD25" s="446"/>
      <c r="AE25" s="420"/>
      <c r="AF25" s="418"/>
      <c r="AG25" s="418"/>
      <c r="AH25" s="418"/>
      <c r="AI25" s="418"/>
      <c r="AJ25" s="418"/>
      <c r="AK25" s="420"/>
      <c r="AL25" s="414">
        <v>3567</v>
      </c>
      <c r="AM25" s="414"/>
      <c r="AN25" s="424"/>
      <c r="AO25" s="425"/>
      <c r="AP25" s="425"/>
      <c r="AQ25" s="425"/>
      <c r="AR25" s="425"/>
      <c r="AS25" s="425"/>
      <c r="AT25" s="425"/>
      <c r="AU25" s="429" t="s">
        <v>3537</v>
      </c>
      <c r="AV25" s="429"/>
      <c r="AW25" s="429"/>
      <c r="AX25" s="30"/>
      <c r="AY25" s="15"/>
      <c r="AZ25" s="15"/>
      <c r="BA25" s="15"/>
      <c r="BD25" s="429"/>
      <c r="BE25" s="429"/>
      <c r="BF25" s="429"/>
      <c r="BG25" s="429"/>
      <c r="BH25" s="429"/>
      <c r="BI25" s="429"/>
      <c r="BJ25" s="429"/>
      <c r="IJ25" s="302"/>
      <c r="IK25" s="301"/>
      <c r="IL25" s="301"/>
      <c r="IM25" s="301"/>
      <c r="IN25" s="301"/>
      <c r="IO25" s="301" t="s">
        <v>3129</v>
      </c>
      <c r="IP25" s="301" t="s">
        <v>166</v>
      </c>
      <c r="IQ25" s="358">
        <v>1</v>
      </c>
    </row>
    <row r="26" spans="1:251" s="29" customFormat="1" x14ac:dyDescent="0.25">
      <c r="A26" s="27">
        <v>25</v>
      </c>
      <c r="B26" s="126">
        <v>14</v>
      </c>
      <c r="C26" s="20" t="s">
        <v>3499</v>
      </c>
      <c r="D26" s="20" t="s">
        <v>198</v>
      </c>
      <c r="E26" s="123">
        <v>3722</v>
      </c>
      <c r="F26" s="124">
        <v>4</v>
      </c>
      <c r="G26" s="124" t="s">
        <v>76</v>
      </c>
      <c r="H26" s="373">
        <v>38</v>
      </c>
      <c r="I26" s="373">
        <v>35</v>
      </c>
      <c r="J26" s="373">
        <v>36</v>
      </c>
      <c r="K26" s="373">
        <v>33</v>
      </c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125">
        <v>142</v>
      </c>
      <c r="Y26" s="28">
        <v>35.5</v>
      </c>
      <c r="Z26" s="125">
        <v>5</v>
      </c>
      <c r="AA26" s="125">
        <v>1</v>
      </c>
      <c r="AB26" s="125">
        <v>4</v>
      </c>
      <c r="AC26" s="374">
        <v>25</v>
      </c>
      <c r="AD26" s="446"/>
      <c r="AE26" s="420"/>
      <c r="AF26" s="418"/>
      <c r="AG26" s="418"/>
      <c r="AH26" s="418"/>
      <c r="AI26" s="418"/>
      <c r="AJ26" s="418"/>
      <c r="AK26" s="420"/>
      <c r="AL26" s="414">
        <v>3722</v>
      </c>
      <c r="AM26" s="414"/>
      <c r="AN26" s="424"/>
      <c r="AO26" s="425"/>
      <c r="AP26" s="425"/>
      <c r="AQ26" s="425"/>
      <c r="AR26" s="425"/>
      <c r="AS26" s="425"/>
      <c r="AT26" s="425"/>
      <c r="AU26" s="429" t="s">
        <v>3596</v>
      </c>
      <c r="AV26" s="429"/>
      <c r="AW26" s="597"/>
      <c r="AX26" s="593"/>
      <c r="AY26" s="593"/>
      <c r="AZ26" s="593"/>
      <c r="BA26" s="593"/>
      <c r="BD26" s="429"/>
      <c r="BE26" s="429"/>
      <c r="BF26" s="429"/>
      <c r="BG26" s="429"/>
      <c r="BH26" s="429"/>
      <c r="BI26" s="429"/>
      <c r="BJ26" s="429"/>
      <c r="IJ26" s="302"/>
      <c r="IK26" s="301"/>
      <c r="IL26" s="301"/>
      <c r="IM26" s="301"/>
      <c r="IN26" s="301"/>
      <c r="IO26" s="301" t="s">
        <v>3499</v>
      </c>
      <c r="IP26" s="301" t="s">
        <v>198</v>
      </c>
      <c r="IQ26" s="358">
        <v>1</v>
      </c>
    </row>
    <row r="27" spans="1:251" s="29" customFormat="1" x14ac:dyDescent="0.25">
      <c r="A27" s="27">
        <v>26</v>
      </c>
      <c r="B27" s="126">
        <v>12</v>
      </c>
      <c r="C27" s="20" t="s">
        <v>4100</v>
      </c>
      <c r="D27" s="20" t="s">
        <v>166</v>
      </c>
      <c r="E27" s="123">
        <v>3975</v>
      </c>
      <c r="F27" s="124">
        <v>2</v>
      </c>
      <c r="G27" s="124" t="s">
        <v>394</v>
      </c>
      <c r="H27" s="373">
        <v>36</v>
      </c>
      <c r="I27" s="373">
        <v>31</v>
      </c>
      <c r="J27" s="373">
        <v>37</v>
      </c>
      <c r="K27" s="373">
        <v>38</v>
      </c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125">
        <v>142</v>
      </c>
      <c r="Y27" s="28">
        <v>35.5</v>
      </c>
      <c r="Z27" s="125">
        <v>7</v>
      </c>
      <c r="AA27" s="125">
        <v>1</v>
      </c>
      <c r="AB27" s="125">
        <v>4</v>
      </c>
      <c r="AC27" s="374">
        <v>25</v>
      </c>
      <c r="AD27" s="446"/>
      <c r="AE27" s="420"/>
      <c r="AF27" s="418"/>
      <c r="AG27" s="418"/>
      <c r="AH27" s="418"/>
      <c r="AI27" s="418"/>
      <c r="AJ27" s="418"/>
      <c r="AK27" s="420"/>
      <c r="AL27" s="414">
        <v>3975</v>
      </c>
      <c r="AM27" s="414"/>
      <c r="AN27" s="424"/>
      <c r="AO27" s="425"/>
      <c r="AP27" s="425"/>
      <c r="AQ27" s="425"/>
      <c r="AR27" s="425"/>
      <c r="AS27" s="425"/>
      <c r="AT27" s="425"/>
      <c r="AU27" s="429" t="s">
        <v>550</v>
      </c>
      <c r="AV27" s="429"/>
      <c r="AW27" s="597"/>
      <c r="AX27" s="593"/>
      <c r="AY27" s="593"/>
      <c r="AZ27" s="593"/>
      <c r="BA27" s="593"/>
      <c r="BD27" s="429"/>
      <c r="BE27" s="429"/>
      <c r="BF27" s="429"/>
      <c r="BG27" s="429"/>
      <c r="BH27" s="429"/>
      <c r="BI27" s="429"/>
      <c r="BJ27" s="429"/>
      <c r="IJ27" s="302"/>
      <c r="IK27" s="301"/>
      <c r="IL27" s="301"/>
      <c r="IM27" s="301"/>
      <c r="IN27" s="301"/>
      <c r="IO27" s="301" t="s">
        <v>4100</v>
      </c>
      <c r="IP27" s="301" t="s">
        <v>166</v>
      </c>
      <c r="IQ27" s="358">
        <v>1</v>
      </c>
    </row>
    <row r="28" spans="1:251" s="29" customFormat="1" x14ac:dyDescent="0.25">
      <c r="A28" s="27">
        <v>27</v>
      </c>
      <c r="B28" s="126">
        <v>20</v>
      </c>
      <c r="C28" s="20" t="s">
        <v>4119</v>
      </c>
      <c r="D28" s="20" t="s">
        <v>183</v>
      </c>
      <c r="E28" s="123">
        <v>3990</v>
      </c>
      <c r="F28" s="124">
        <v>5</v>
      </c>
      <c r="G28" s="124" t="s">
        <v>394</v>
      </c>
      <c r="H28" s="373">
        <v>44</v>
      </c>
      <c r="I28" s="373">
        <v>32</v>
      </c>
      <c r="J28" s="373">
        <v>37</v>
      </c>
      <c r="K28" s="373">
        <v>30</v>
      </c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125">
        <v>143</v>
      </c>
      <c r="Y28" s="28">
        <v>35.75</v>
      </c>
      <c r="Z28" s="125">
        <v>14</v>
      </c>
      <c r="AA28" s="125">
        <v>5</v>
      </c>
      <c r="AB28" s="125">
        <v>4</v>
      </c>
      <c r="AC28" s="374">
        <v>24</v>
      </c>
      <c r="AD28" s="446"/>
      <c r="AE28" s="420"/>
      <c r="AF28" s="418"/>
      <c r="AG28" s="418"/>
      <c r="AH28" s="418"/>
      <c r="AI28" s="418"/>
      <c r="AJ28" s="418"/>
      <c r="AK28" s="420"/>
      <c r="AL28" s="414">
        <v>3990</v>
      </c>
      <c r="AM28" s="414"/>
      <c r="AN28" s="424"/>
      <c r="AO28" s="425"/>
      <c r="AP28" s="425"/>
      <c r="AQ28" s="425"/>
      <c r="AR28" s="425"/>
      <c r="AS28" s="425"/>
      <c r="AT28" s="425"/>
      <c r="AU28" s="429" t="s">
        <v>2235</v>
      </c>
      <c r="AV28" s="429"/>
      <c r="AW28" s="598"/>
      <c r="AX28" s="598"/>
      <c r="AY28" s="598"/>
      <c r="AZ28" s="598"/>
      <c r="BA28" s="598"/>
      <c r="BD28" s="429"/>
      <c r="BE28" s="429"/>
      <c r="BF28" s="429"/>
      <c r="BG28" s="429"/>
      <c r="BH28" s="429"/>
      <c r="BI28" s="429"/>
      <c r="BJ28" s="429"/>
      <c r="IJ28" s="302"/>
      <c r="IK28" s="301"/>
      <c r="IL28" s="301"/>
      <c r="IM28" s="301"/>
      <c r="IN28" s="301"/>
      <c r="IO28" s="301" t="s">
        <v>4119</v>
      </c>
      <c r="IP28" s="301" t="s">
        <v>183</v>
      </c>
      <c r="IQ28" s="358">
        <v>1</v>
      </c>
    </row>
    <row r="29" spans="1:251" s="29" customFormat="1" x14ac:dyDescent="0.25">
      <c r="A29" s="27">
        <v>28</v>
      </c>
      <c r="B29" s="126">
        <v>16</v>
      </c>
      <c r="C29" s="20" t="s">
        <v>4099</v>
      </c>
      <c r="D29" s="20" t="s">
        <v>166</v>
      </c>
      <c r="E29" s="123">
        <v>3974</v>
      </c>
      <c r="F29" s="124">
        <v>4</v>
      </c>
      <c r="G29" s="124" t="s">
        <v>76</v>
      </c>
      <c r="H29" s="373">
        <v>43</v>
      </c>
      <c r="I29" s="373">
        <v>36</v>
      </c>
      <c r="J29" s="373">
        <v>38</v>
      </c>
      <c r="K29" s="373">
        <v>36</v>
      </c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125">
        <v>153</v>
      </c>
      <c r="Y29" s="28">
        <v>38.25</v>
      </c>
      <c r="Z29" s="125">
        <v>7</v>
      </c>
      <c r="AA29" s="125">
        <v>2</v>
      </c>
      <c r="AB29" s="125">
        <v>4</v>
      </c>
      <c r="AC29" s="374">
        <v>14</v>
      </c>
      <c r="AD29" s="446"/>
      <c r="AE29" s="420"/>
      <c r="AF29" s="418"/>
      <c r="AG29" s="418"/>
      <c r="AH29" s="418"/>
      <c r="AI29" s="418"/>
      <c r="AJ29" s="418"/>
      <c r="AK29" s="420"/>
      <c r="AL29" s="414">
        <v>3974</v>
      </c>
      <c r="AM29" s="414"/>
      <c r="AN29" s="424"/>
      <c r="AO29" s="425"/>
      <c r="AP29" s="425"/>
      <c r="AQ29" s="425"/>
      <c r="AR29" s="425"/>
      <c r="AS29" s="425"/>
      <c r="AT29" s="425"/>
      <c r="AU29" s="429" t="s">
        <v>3637</v>
      </c>
      <c r="AV29" s="599"/>
      <c r="AW29" s="598"/>
      <c r="AX29" s="598"/>
      <c r="AY29" s="598"/>
      <c r="AZ29" s="598"/>
      <c r="BA29" s="598"/>
      <c r="BD29" s="429"/>
      <c r="BE29" s="429"/>
      <c r="BF29" s="429"/>
      <c r="BG29" s="429"/>
      <c r="BH29" s="429"/>
      <c r="BI29" s="429"/>
      <c r="BJ29" s="429"/>
      <c r="IJ29" s="302"/>
      <c r="IK29" s="301"/>
      <c r="IL29" s="301"/>
      <c r="IM29" s="301"/>
      <c r="IN29" s="301"/>
      <c r="IO29" s="301" t="s">
        <v>4099</v>
      </c>
      <c r="IP29" s="301" t="s">
        <v>166</v>
      </c>
      <c r="IQ29" s="358">
        <v>1</v>
      </c>
    </row>
    <row r="30" spans="1:251" s="29" customFormat="1" x14ac:dyDescent="0.25">
      <c r="A30" s="27">
        <v>29</v>
      </c>
      <c r="B30" s="126">
        <v>13</v>
      </c>
      <c r="C30" s="20" t="s">
        <v>4294</v>
      </c>
      <c r="D30" s="20" t="s">
        <v>4084</v>
      </c>
      <c r="E30" s="123">
        <v>4107</v>
      </c>
      <c r="F30" s="124" t="s">
        <v>20</v>
      </c>
      <c r="G30" s="124" t="s">
        <v>394</v>
      </c>
      <c r="H30" s="373">
        <v>59</v>
      </c>
      <c r="I30" s="373">
        <v>44</v>
      </c>
      <c r="J30" s="373">
        <v>41</v>
      </c>
      <c r="K30" s="373">
        <v>60</v>
      </c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125">
        <v>204</v>
      </c>
      <c r="Y30" s="28">
        <v>51</v>
      </c>
      <c r="Z30" s="125">
        <v>19</v>
      </c>
      <c r="AA30" s="125">
        <v>15</v>
      </c>
      <c r="AB30" s="125">
        <v>4</v>
      </c>
      <c r="AC30" s="374">
        <v>0</v>
      </c>
      <c r="AD30" s="446"/>
      <c r="AE30" s="420"/>
      <c r="AF30" s="418"/>
      <c r="AG30" s="418"/>
      <c r="AH30" s="418"/>
      <c r="AI30" s="418"/>
      <c r="AJ30" s="418"/>
      <c r="AK30" s="420"/>
      <c r="AL30" s="414">
        <v>4107</v>
      </c>
      <c r="AM30" s="414"/>
      <c r="AN30" s="424"/>
      <c r="AO30" s="425"/>
      <c r="AP30" s="425"/>
      <c r="AQ30" s="425"/>
      <c r="AR30" s="425"/>
      <c r="AS30" s="425"/>
      <c r="AT30" s="425"/>
      <c r="AU30" s="415" t="s">
        <v>198</v>
      </c>
      <c r="AV30" s="413"/>
      <c r="AX30" s="30"/>
      <c r="AY30" s="15"/>
      <c r="AZ30" s="15"/>
      <c r="BA30" s="15"/>
      <c r="BD30" s="429"/>
      <c r="BE30" s="429"/>
      <c r="BF30" s="429"/>
      <c r="BG30" s="429"/>
      <c r="BH30" s="429"/>
      <c r="BI30" s="429"/>
      <c r="BJ30" s="429"/>
      <c r="IJ30" s="302"/>
      <c r="IK30" s="301"/>
      <c r="IL30" s="301"/>
      <c r="IM30" s="301"/>
      <c r="IN30" s="301"/>
      <c r="IO30" s="301" t="s">
        <v>4294</v>
      </c>
      <c r="IP30" s="301" t="s">
        <v>4084</v>
      </c>
      <c r="IQ30" s="358" t="e">
        <v>#N/A</v>
      </c>
    </row>
    <row r="31" spans="1:251" s="29" customFormat="1" x14ac:dyDescent="0.25">
      <c r="A31" s="27">
        <v>30</v>
      </c>
      <c r="B31" s="126">
        <v>30</v>
      </c>
      <c r="C31" s="20" t="s">
        <v>4293</v>
      </c>
      <c r="D31" s="20" t="s">
        <v>218</v>
      </c>
      <c r="E31" s="123">
        <v>4106</v>
      </c>
      <c r="F31" s="124" t="s">
        <v>20</v>
      </c>
      <c r="G31" s="124" t="s">
        <v>1302</v>
      </c>
      <c r="H31" s="373">
        <v>55</v>
      </c>
      <c r="I31" s="373">
        <v>62</v>
      </c>
      <c r="J31" s="373">
        <v>52</v>
      </c>
      <c r="K31" s="373">
        <v>68</v>
      </c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125">
        <v>237</v>
      </c>
      <c r="Y31" s="28">
        <v>59.25</v>
      </c>
      <c r="Z31" s="125">
        <v>16</v>
      </c>
      <c r="AA31" s="125">
        <v>7</v>
      </c>
      <c r="AB31" s="125">
        <v>4</v>
      </c>
      <c r="AC31" s="374">
        <v>0</v>
      </c>
      <c r="AD31" s="446"/>
      <c r="AE31" s="420"/>
      <c r="AF31" s="418"/>
      <c r="AG31" s="418"/>
      <c r="AH31" s="418"/>
      <c r="AI31" s="418"/>
      <c r="AJ31" s="418"/>
      <c r="AK31" s="420"/>
      <c r="AL31" s="414">
        <v>4106</v>
      </c>
      <c r="AM31" s="414"/>
      <c r="AN31" s="424"/>
      <c r="AO31" s="425"/>
      <c r="AP31" s="425"/>
      <c r="AQ31" s="425"/>
      <c r="AR31" s="425"/>
      <c r="AS31" s="425"/>
      <c r="AT31" s="425"/>
      <c r="AU31" s="415" t="s">
        <v>3561</v>
      </c>
      <c r="AV31" s="413"/>
      <c r="AX31" s="30"/>
      <c r="AY31" s="15"/>
      <c r="AZ31" s="15"/>
      <c r="BA31" s="15"/>
      <c r="BD31" s="429"/>
      <c r="BE31" s="429"/>
      <c r="BF31" s="429"/>
      <c r="BG31" s="429"/>
      <c r="BH31" s="429"/>
      <c r="BI31" s="429"/>
      <c r="BJ31" s="429"/>
      <c r="IJ31" s="302"/>
      <c r="IK31" s="301"/>
      <c r="IL31" s="301"/>
      <c r="IM31" s="301"/>
      <c r="IN31" s="301"/>
      <c r="IO31" s="301" t="s">
        <v>4293</v>
      </c>
      <c r="IP31" s="301" t="s">
        <v>218</v>
      </c>
      <c r="IQ31" s="358">
        <v>1</v>
      </c>
    </row>
    <row r="32" spans="1:251" s="29" customFormat="1" x14ac:dyDescent="0.25">
      <c r="A32" s="27" t="s">
        <v>3348</v>
      </c>
      <c r="B32" s="126">
        <v>31</v>
      </c>
      <c r="C32" s="20" t="s">
        <v>3348</v>
      </c>
      <c r="D32" s="20" t="s">
        <v>3348</v>
      </c>
      <c r="E32" s="123"/>
      <c r="F32" s="124" t="s">
        <v>3348</v>
      </c>
      <c r="G32" s="124" t="s">
        <v>3348</v>
      </c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125" t="s">
        <v>3348</v>
      </c>
      <c r="Y32" s="28" t="s">
        <v>3348</v>
      </c>
      <c r="Z32" s="125" t="s">
        <v>3348</v>
      </c>
      <c r="AA32" s="125" t="s">
        <v>3348</v>
      </c>
      <c r="AB32" s="125">
        <v>0</v>
      </c>
      <c r="AC32" s="374" t="s">
        <v>3348</v>
      </c>
      <c r="AD32" s="446"/>
      <c r="AE32" s="420"/>
      <c r="AF32" s="418"/>
      <c r="AG32" s="418"/>
      <c r="AH32" s="418"/>
      <c r="AI32" s="418"/>
      <c r="AJ32" s="418"/>
      <c r="AK32" s="420"/>
      <c r="AL32" s="414">
        <v>0</v>
      </c>
      <c r="AM32" s="414"/>
      <c r="AN32" s="424"/>
      <c r="AO32" s="425"/>
      <c r="AP32" s="425"/>
      <c r="AQ32" s="425"/>
      <c r="AR32" s="425"/>
      <c r="AS32" s="425"/>
      <c r="AT32" s="425"/>
      <c r="AU32" s="415" t="s">
        <v>107</v>
      </c>
      <c r="AV32" s="413"/>
      <c r="AX32" s="30"/>
      <c r="AY32" s="15"/>
      <c r="AZ32" s="15"/>
      <c r="BA32" s="15"/>
      <c r="BD32" s="429"/>
      <c r="BE32" s="429"/>
      <c r="BF32" s="429"/>
      <c r="BG32" s="429"/>
      <c r="BH32" s="429"/>
      <c r="BI32" s="429"/>
      <c r="BJ32" s="429"/>
      <c r="IJ32" s="302"/>
      <c r="IK32" s="301"/>
      <c r="IL32" s="301"/>
      <c r="IM32" s="301"/>
      <c r="IN32" s="301"/>
      <c r="IO32" s="301" t="s">
        <v>3348</v>
      </c>
      <c r="IP32" s="301" t="s">
        <v>3348</v>
      </c>
      <c r="IQ32" s="358" t="e">
        <v>#N/A</v>
      </c>
    </row>
    <row r="33" spans="1:251" s="29" customFormat="1" x14ac:dyDescent="0.25">
      <c r="A33" s="27" t="s">
        <v>3348</v>
      </c>
      <c r="B33" s="126">
        <v>32</v>
      </c>
      <c r="C33" s="20" t="s">
        <v>3348</v>
      </c>
      <c r="D33" s="20" t="s">
        <v>3348</v>
      </c>
      <c r="E33" s="123"/>
      <c r="F33" s="124" t="s">
        <v>3348</v>
      </c>
      <c r="G33" s="124" t="s">
        <v>3348</v>
      </c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125" t="s">
        <v>3348</v>
      </c>
      <c r="Y33" s="28" t="s">
        <v>3348</v>
      </c>
      <c r="Z33" s="125" t="s">
        <v>3348</v>
      </c>
      <c r="AA33" s="125" t="s">
        <v>3348</v>
      </c>
      <c r="AB33" s="125">
        <v>0</v>
      </c>
      <c r="AC33" s="374" t="s">
        <v>3348</v>
      </c>
      <c r="AD33" s="446"/>
      <c r="AE33" s="420"/>
      <c r="AF33" s="418"/>
      <c r="AG33" s="418"/>
      <c r="AH33" s="418"/>
      <c r="AI33" s="418"/>
      <c r="AJ33" s="418"/>
      <c r="AK33" s="420"/>
      <c r="AL33" s="414">
        <v>0</v>
      </c>
      <c r="AM33" s="414"/>
      <c r="AN33" s="424"/>
      <c r="AO33" s="425"/>
      <c r="AP33" s="425"/>
      <c r="AQ33" s="425"/>
      <c r="AR33" s="425"/>
      <c r="AS33" s="425"/>
      <c r="AT33" s="425"/>
      <c r="AU33" s="415" t="s">
        <v>3595</v>
      </c>
      <c r="AV33" s="413"/>
      <c r="AX33" s="30"/>
      <c r="AY33" s="15"/>
      <c r="AZ33" s="15"/>
      <c r="BA33" s="15"/>
      <c r="BD33" s="429"/>
      <c r="BE33" s="429"/>
      <c r="BF33" s="429"/>
      <c r="BG33" s="429"/>
      <c r="BH33" s="429"/>
      <c r="BI33" s="429"/>
      <c r="BJ33" s="429"/>
      <c r="IJ33" s="302"/>
      <c r="IK33" s="301"/>
      <c r="IL33" s="301"/>
      <c r="IM33" s="301"/>
      <c r="IN33" s="301"/>
      <c r="IO33" s="301" t="s">
        <v>3348</v>
      </c>
      <c r="IP33" s="301" t="s">
        <v>3348</v>
      </c>
      <c r="IQ33" s="358" t="e">
        <v>#N/A</v>
      </c>
    </row>
    <row r="34" spans="1:251" s="29" customFormat="1" x14ac:dyDescent="0.25">
      <c r="A34" s="27" t="s">
        <v>3348</v>
      </c>
      <c r="B34" s="126">
        <v>33</v>
      </c>
      <c r="C34" s="20" t="s">
        <v>3348</v>
      </c>
      <c r="D34" s="20" t="s">
        <v>3348</v>
      </c>
      <c r="E34" s="123"/>
      <c r="F34" s="124" t="s">
        <v>3348</v>
      </c>
      <c r="G34" s="124" t="s">
        <v>3348</v>
      </c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125" t="s">
        <v>3348</v>
      </c>
      <c r="Y34" s="28" t="s">
        <v>3348</v>
      </c>
      <c r="Z34" s="125" t="s">
        <v>3348</v>
      </c>
      <c r="AA34" s="125" t="s">
        <v>3348</v>
      </c>
      <c r="AB34" s="125">
        <v>0</v>
      </c>
      <c r="AC34" s="374" t="s">
        <v>3348</v>
      </c>
      <c r="AD34" s="446"/>
      <c r="AE34" s="420"/>
      <c r="AF34" s="418"/>
      <c r="AG34" s="418"/>
      <c r="AH34" s="418"/>
      <c r="AI34" s="418"/>
      <c r="AJ34" s="418"/>
      <c r="AK34" s="420"/>
      <c r="AL34" s="414">
        <v>0</v>
      </c>
      <c r="AM34" s="414"/>
      <c r="AN34" s="424"/>
      <c r="AO34" s="425"/>
      <c r="AP34" s="425"/>
      <c r="AQ34" s="425"/>
      <c r="AR34" s="425"/>
      <c r="AS34" s="425"/>
      <c r="AT34" s="425"/>
      <c r="AU34" s="415" t="s">
        <v>3607</v>
      </c>
      <c r="AV34" s="413"/>
      <c r="AX34" s="30"/>
      <c r="AY34" s="15"/>
      <c r="AZ34" s="15"/>
      <c r="BA34" s="15"/>
      <c r="BD34" s="429"/>
      <c r="BE34" s="429"/>
      <c r="BF34" s="429"/>
      <c r="BG34" s="429"/>
      <c r="BH34" s="429"/>
      <c r="BI34" s="429"/>
      <c r="BJ34" s="429"/>
      <c r="IJ34" s="302"/>
      <c r="IK34" s="301"/>
      <c r="IL34" s="301"/>
      <c r="IM34" s="301"/>
      <c r="IN34" s="301"/>
      <c r="IO34" s="301" t="s">
        <v>3348</v>
      </c>
      <c r="IP34" s="301" t="s">
        <v>3348</v>
      </c>
      <c r="IQ34" s="358" t="e">
        <v>#N/A</v>
      </c>
    </row>
    <row r="35" spans="1:251" s="29" customFormat="1" x14ac:dyDescent="0.25">
      <c r="A35" s="27" t="s">
        <v>3348</v>
      </c>
      <c r="B35" s="126">
        <v>34</v>
      </c>
      <c r="C35" s="20" t="s">
        <v>3348</v>
      </c>
      <c r="D35" s="20" t="s">
        <v>3348</v>
      </c>
      <c r="E35" s="123"/>
      <c r="F35" s="124" t="s">
        <v>3348</v>
      </c>
      <c r="G35" s="124" t="s">
        <v>3348</v>
      </c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125" t="s">
        <v>3348</v>
      </c>
      <c r="Y35" s="28" t="s">
        <v>3348</v>
      </c>
      <c r="Z35" s="125" t="s">
        <v>3348</v>
      </c>
      <c r="AA35" s="125" t="s">
        <v>3348</v>
      </c>
      <c r="AB35" s="125">
        <v>0</v>
      </c>
      <c r="AC35" s="374" t="s">
        <v>3348</v>
      </c>
      <c r="AD35" s="446"/>
      <c r="AE35" s="420"/>
      <c r="AF35" s="418"/>
      <c r="AG35" s="418"/>
      <c r="AH35" s="418"/>
      <c r="AI35" s="418"/>
      <c r="AJ35" s="418"/>
      <c r="AK35" s="420"/>
      <c r="AL35" s="414">
        <v>0</v>
      </c>
      <c r="AM35" s="414"/>
      <c r="AN35" s="424"/>
      <c r="AO35" s="425"/>
      <c r="AP35" s="425"/>
      <c r="AQ35" s="425"/>
      <c r="AR35" s="425"/>
      <c r="AS35" s="425"/>
      <c r="AT35" s="425"/>
      <c r="AU35" s="415" t="s">
        <v>3638</v>
      </c>
      <c r="AV35" s="1" t="s">
        <v>3999</v>
      </c>
      <c r="AX35" s="15"/>
      <c r="AY35" s="15"/>
      <c r="AZ35" s="15"/>
      <c r="BA35" s="15"/>
      <c r="BD35" s="429"/>
      <c r="BE35" s="429"/>
      <c r="BF35" s="429"/>
      <c r="BG35" s="429"/>
      <c r="BH35" s="429"/>
      <c r="BI35" s="429"/>
      <c r="BJ35" s="429"/>
      <c r="IJ35" s="302"/>
      <c r="IK35" s="301"/>
      <c r="IL35" s="301"/>
      <c r="IM35" s="301"/>
      <c r="IN35" s="301"/>
      <c r="IO35" s="301" t="s">
        <v>3348</v>
      </c>
      <c r="IP35" s="301" t="s">
        <v>3348</v>
      </c>
      <c r="IQ35" s="358" t="e">
        <v>#N/A</v>
      </c>
    </row>
    <row r="36" spans="1:251" s="29" customFormat="1" x14ac:dyDescent="0.25">
      <c r="A36" s="27" t="s">
        <v>3348</v>
      </c>
      <c r="B36" s="126">
        <v>35</v>
      </c>
      <c r="C36" s="20" t="s">
        <v>3348</v>
      </c>
      <c r="D36" s="20" t="s">
        <v>3348</v>
      </c>
      <c r="E36" s="123"/>
      <c r="F36" s="124" t="s">
        <v>3348</v>
      </c>
      <c r="G36" s="124" t="s">
        <v>3348</v>
      </c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125" t="s">
        <v>3348</v>
      </c>
      <c r="Y36" s="28" t="s">
        <v>3348</v>
      </c>
      <c r="Z36" s="125" t="s">
        <v>3348</v>
      </c>
      <c r="AA36" s="125" t="s">
        <v>3348</v>
      </c>
      <c r="AB36" s="125">
        <v>0</v>
      </c>
      <c r="AC36" s="374" t="s">
        <v>3348</v>
      </c>
      <c r="AD36" s="446"/>
      <c r="AE36" s="420"/>
      <c r="AF36" s="418"/>
      <c r="AG36" s="418"/>
      <c r="AH36" s="418"/>
      <c r="AI36" s="418"/>
      <c r="AJ36" s="418"/>
      <c r="AK36" s="420"/>
      <c r="AL36" s="414">
        <v>0</v>
      </c>
      <c r="AM36" s="414"/>
      <c r="AN36" s="424"/>
      <c r="AO36" s="425"/>
      <c r="AP36" s="425"/>
      <c r="AQ36" s="425"/>
      <c r="AR36" s="425"/>
      <c r="AS36" s="425"/>
      <c r="AT36" s="425"/>
      <c r="AU36" s="493"/>
      <c r="AV36" s="413"/>
      <c r="AW36" s="529" t="s">
        <v>4000</v>
      </c>
      <c r="AX36" s="529"/>
      <c r="AY36" s="529"/>
      <c r="AZ36" s="529"/>
      <c r="BA36" s="529"/>
      <c r="BB36" s="529"/>
      <c r="BC36" s="529"/>
      <c r="BD36" s="529"/>
      <c r="BE36" s="529"/>
      <c r="BF36" s="529"/>
      <c r="BG36" s="529"/>
      <c r="BH36" s="529"/>
      <c r="BI36" s="429"/>
      <c r="BJ36" s="429"/>
      <c r="IJ36" s="302"/>
      <c r="IK36" s="301"/>
      <c r="IL36" s="301"/>
      <c r="IM36" s="301"/>
      <c r="IN36" s="301"/>
      <c r="IO36" s="301" t="s">
        <v>3348</v>
      </c>
      <c r="IP36" s="301" t="s">
        <v>3348</v>
      </c>
      <c r="IQ36" s="358" t="e">
        <v>#N/A</v>
      </c>
    </row>
    <row r="37" spans="1:251" s="29" customFormat="1" x14ac:dyDescent="0.25">
      <c r="A37" s="27" t="s">
        <v>3348</v>
      </c>
      <c r="B37" s="126">
        <v>36</v>
      </c>
      <c r="C37" s="20" t="s">
        <v>3348</v>
      </c>
      <c r="D37" s="20" t="s">
        <v>3348</v>
      </c>
      <c r="E37" s="123"/>
      <c r="F37" s="124" t="s">
        <v>3348</v>
      </c>
      <c r="G37" s="124" t="s">
        <v>3348</v>
      </c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125" t="s">
        <v>3348</v>
      </c>
      <c r="Y37" s="28" t="s">
        <v>3348</v>
      </c>
      <c r="Z37" s="125" t="s">
        <v>3348</v>
      </c>
      <c r="AA37" s="125" t="s">
        <v>3348</v>
      </c>
      <c r="AB37" s="125">
        <v>0</v>
      </c>
      <c r="AC37" s="374" t="s">
        <v>3348</v>
      </c>
      <c r="AD37" s="446"/>
      <c r="AE37" s="420"/>
      <c r="AF37" s="418"/>
      <c r="AG37" s="418"/>
      <c r="AH37" s="418"/>
      <c r="AI37" s="418"/>
      <c r="AJ37" s="418"/>
      <c r="AK37" s="420"/>
      <c r="AL37" s="414">
        <v>0</v>
      </c>
      <c r="AM37" s="414"/>
      <c r="AN37" s="424"/>
      <c r="AO37" s="425"/>
      <c r="AP37" s="425"/>
      <c r="AQ37" s="425"/>
      <c r="AR37" s="425"/>
      <c r="AS37" s="425"/>
      <c r="AT37" s="425"/>
      <c r="AU37" s="493"/>
      <c r="AV37" s="413"/>
      <c r="AW37" s="478" t="s">
        <v>4001</v>
      </c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29"/>
      <c r="BJ37" s="429"/>
      <c r="IJ37" s="302"/>
      <c r="IK37" s="301"/>
      <c r="IL37" s="301"/>
      <c r="IM37" s="301"/>
      <c r="IN37" s="301"/>
      <c r="IO37" s="301" t="s">
        <v>3348</v>
      </c>
      <c r="IP37" s="301" t="s">
        <v>3348</v>
      </c>
      <c r="IQ37" s="358" t="e">
        <v>#N/A</v>
      </c>
    </row>
    <row r="38" spans="1:251" s="29" customFormat="1" x14ac:dyDescent="0.25">
      <c r="A38" s="27" t="s">
        <v>3348</v>
      </c>
      <c r="B38" s="126">
        <v>37</v>
      </c>
      <c r="C38" s="20" t="s">
        <v>3348</v>
      </c>
      <c r="D38" s="20" t="s">
        <v>3348</v>
      </c>
      <c r="E38" s="123"/>
      <c r="F38" s="124" t="s">
        <v>3348</v>
      </c>
      <c r="G38" s="124" t="s">
        <v>3348</v>
      </c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125" t="s">
        <v>3348</v>
      </c>
      <c r="Y38" s="28" t="s">
        <v>3348</v>
      </c>
      <c r="Z38" s="125" t="s">
        <v>3348</v>
      </c>
      <c r="AA38" s="125" t="s">
        <v>3348</v>
      </c>
      <c r="AB38" s="125">
        <v>0</v>
      </c>
      <c r="AC38" s="374" t="s">
        <v>3348</v>
      </c>
      <c r="AD38" s="446"/>
      <c r="AE38" s="420"/>
      <c r="AF38" s="418"/>
      <c r="AG38" s="418"/>
      <c r="AH38" s="418"/>
      <c r="AI38" s="418"/>
      <c r="AJ38" s="418"/>
      <c r="AK38" s="420"/>
      <c r="AL38" s="414">
        <v>0</v>
      </c>
      <c r="AM38" s="414"/>
      <c r="AN38" s="424"/>
      <c r="AO38" s="425"/>
      <c r="AP38" s="425"/>
      <c r="AQ38" s="425"/>
      <c r="AR38" s="425"/>
      <c r="AS38" s="425"/>
      <c r="AT38" s="425"/>
      <c r="AU38" s="493"/>
      <c r="AV38" s="413"/>
      <c r="AW38" s="530" t="s">
        <v>4002</v>
      </c>
      <c r="AX38" s="530"/>
      <c r="AY38" s="530"/>
      <c r="AZ38" s="530"/>
      <c r="BA38" s="530"/>
      <c r="BB38" s="530"/>
      <c r="BC38" s="530"/>
      <c r="BD38" s="530"/>
      <c r="BE38" s="530"/>
      <c r="BF38" s="530"/>
      <c r="BG38" s="530"/>
      <c r="BH38" s="530"/>
      <c r="BI38" s="429"/>
      <c r="BJ38" s="429"/>
      <c r="IJ38" s="302"/>
      <c r="IK38" s="301"/>
      <c r="IL38" s="301"/>
      <c r="IM38" s="301"/>
      <c r="IN38" s="301"/>
      <c r="IO38" s="301" t="s">
        <v>3348</v>
      </c>
      <c r="IP38" s="301" t="s">
        <v>3348</v>
      </c>
      <c r="IQ38" s="358" t="e">
        <v>#N/A</v>
      </c>
    </row>
    <row r="39" spans="1:251" s="29" customFormat="1" ht="15" customHeight="1" x14ac:dyDescent="0.25">
      <c r="A39" s="27" t="s">
        <v>3348</v>
      </c>
      <c r="B39" s="126">
        <v>38</v>
      </c>
      <c r="C39" s="20" t="s">
        <v>3348</v>
      </c>
      <c r="D39" s="20" t="s">
        <v>3348</v>
      </c>
      <c r="E39" s="123"/>
      <c r="F39" s="124" t="s">
        <v>3348</v>
      </c>
      <c r="G39" s="124" t="s">
        <v>3348</v>
      </c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125" t="s">
        <v>3348</v>
      </c>
      <c r="Y39" s="28" t="s">
        <v>3348</v>
      </c>
      <c r="Z39" s="125" t="s">
        <v>3348</v>
      </c>
      <c r="AA39" s="125" t="s">
        <v>3348</v>
      </c>
      <c r="AB39" s="125">
        <v>0</v>
      </c>
      <c r="AC39" s="374" t="s">
        <v>3348</v>
      </c>
      <c r="AD39" s="446"/>
      <c r="AE39" s="420"/>
      <c r="AF39" s="418"/>
      <c r="AG39" s="418"/>
      <c r="AH39" s="418"/>
      <c r="AI39" s="418"/>
      <c r="AJ39" s="418"/>
      <c r="AK39" s="420"/>
      <c r="AL39" s="414">
        <v>0</v>
      </c>
      <c r="AM39" s="414"/>
      <c r="AN39" s="424"/>
      <c r="AO39" s="425"/>
      <c r="AP39" s="425"/>
      <c r="AQ39" s="425"/>
      <c r="AR39" s="425"/>
      <c r="AS39" s="425"/>
      <c r="AT39" s="425"/>
      <c r="AU39" s="493"/>
      <c r="AV39" s="413"/>
      <c r="AW39" s="475" t="s">
        <v>4016</v>
      </c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74"/>
      <c r="BJ39" s="429"/>
      <c r="IJ39" s="302"/>
      <c r="IK39" s="301"/>
      <c r="IL39" s="301"/>
      <c r="IM39" s="301"/>
      <c r="IN39" s="301"/>
      <c r="IO39" s="301" t="s">
        <v>3348</v>
      </c>
      <c r="IP39" s="301" t="s">
        <v>3348</v>
      </c>
      <c r="IQ39" s="358" t="e">
        <v>#N/A</v>
      </c>
    </row>
    <row r="40" spans="1:251" s="29" customFormat="1" x14ac:dyDescent="0.25">
      <c r="A40" s="27" t="s">
        <v>3348</v>
      </c>
      <c r="B40" s="126">
        <v>39</v>
      </c>
      <c r="C40" s="20" t="s">
        <v>3348</v>
      </c>
      <c r="D40" s="20" t="s">
        <v>3348</v>
      </c>
      <c r="E40" s="123"/>
      <c r="F40" s="124" t="s">
        <v>3348</v>
      </c>
      <c r="G40" s="124" t="s">
        <v>3348</v>
      </c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125" t="s">
        <v>3348</v>
      </c>
      <c r="Y40" s="28" t="s">
        <v>3348</v>
      </c>
      <c r="Z40" s="125" t="s">
        <v>3348</v>
      </c>
      <c r="AA40" s="125" t="s">
        <v>3348</v>
      </c>
      <c r="AB40" s="125">
        <v>0</v>
      </c>
      <c r="AC40" s="374" t="s">
        <v>3348</v>
      </c>
      <c r="AD40" s="446"/>
      <c r="AE40" s="420"/>
      <c r="AF40" s="418"/>
      <c r="AG40" s="418"/>
      <c r="AH40" s="418"/>
      <c r="AI40" s="418"/>
      <c r="AJ40" s="418"/>
      <c r="AK40" s="420"/>
      <c r="AL40" s="414">
        <v>0</v>
      </c>
      <c r="AM40" s="414"/>
      <c r="AN40" s="424"/>
      <c r="AO40" s="425"/>
      <c r="AP40" s="425"/>
      <c r="AQ40" s="425"/>
      <c r="AR40" s="425"/>
      <c r="AS40" s="425"/>
      <c r="AT40" s="425"/>
      <c r="AU40" s="493"/>
      <c r="AV40" s="413"/>
      <c r="AW40" s="530" t="s">
        <v>3193</v>
      </c>
      <c r="AX40" s="530"/>
      <c r="AY40" s="530"/>
      <c r="AZ40" s="530"/>
      <c r="BA40" s="530"/>
      <c r="BB40" s="530"/>
      <c r="BC40" s="530"/>
      <c r="BD40" s="530"/>
      <c r="BE40" s="530"/>
      <c r="BF40" s="530"/>
      <c r="BG40" s="530"/>
      <c r="BH40" s="530"/>
      <c r="BI40" s="474"/>
      <c r="BJ40" s="429"/>
      <c r="IJ40" s="302"/>
      <c r="IK40" s="301"/>
      <c r="IL40" s="301"/>
      <c r="IM40" s="301"/>
      <c r="IN40" s="301"/>
      <c r="IO40" s="301" t="s">
        <v>3348</v>
      </c>
      <c r="IP40" s="301" t="s">
        <v>3348</v>
      </c>
      <c r="IQ40" s="358" t="e">
        <v>#N/A</v>
      </c>
    </row>
    <row r="41" spans="1:251" s="29" customFormat="1" x14ac:dyDescent="0.25">
      <c r="A41" s="27" t="s">
        <v>3348</v>
      </c>
      <c r="B41" s="126">
        <v>40</v>
      </c>
      <c r="C41" s="20" t="s">
        <v>3348</v>
      </c>
      <c r="D41" s="20" t="s">
        <v>3348</v>
      </c>
      <c r="E41" s="123"/>
      <c r="F41" s="124" t="s">
        <v>3348</v>
      </c>
      <c r="G41" s="124" t="s">
        <v>3348</v>
      </c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125" t="s">
        <v>3348</v>
      </c>
      <c r="Y41" s="28" t="s">
        <v>3348</v>
      </c>
      <c r="Z41" s="125" t="s">
        <v>3348</v>
      </c>
      <c r="AA41" s="125" t="s">
        <v>3348</v>
      </c>
      <c r="AB41" s="125">
        <v>0</v>
      </c>
      <c r="AC41" s="374" t="s">
        <v>3348</v>
      </c>
      <c r="AD41" s="446"/>
      <c r="AE41" s="420"/>
      <c r="AF41" s="418"/>
      <c r="AG41" s="418"/>
      <c r="AH41" s="418"/>
      <c r="AI41" s="418"/>
      <c r="AJ41" s="418"/>
      <c r="AK41" s="420"/>
      <c r="AL41" s="414">
        <v>0</v>
      </c>
      <c r="AM41" s="414"/>
      <c r="AN41" s="424"/>
      <c r="AO41" s="425"/>
      <c r="AP41" s="425"/>
      <c r="AQ41" s="425"/>
      <c r="AR41" s="425"/>
      <c r="AS41" s="425"/>
      <c r="AT41" s="425"/>
      <c r="AU41" s="493"/>
      <c r="AV41" s="413"/>
      <c r="AW41" s="530" t="s">
        <v>4023</v>
      </c>
      <c r="AX41" s="530"/>
      <c r="AY41" s="530"/>
      <c r="AZ41" s="530"/>
      <c r="BA41" s="530"/>
      <c r="BB41" s="530"/>
      <c r="BC41" s="530"/>
      <c r="BD41" s="530"/>
      <c r="BE41" s="530"/>
      <c r="BF41" s="530"/>
      <c r="BG41" s="530"/>
      <c r="BH41" s="530"/>
      <c r="BI41" s="474"/>
      <c r="BJ41" s="429"/>
      <c r="IJ41" s="302"/>
      <c r="IK41" s="301"/>
      <c r="IL41" s="301"/>
      <c r="IM41" s="301"/>
      <c r="IN41" s="301"/>
      <c r="IO41" s="301" t="s">
        <v>3348</v>
      </c>
      <c r="IP41" s="301" t="s">
        <v>3348</v>
      </c>
      <c r="IQ41" s="358" t="e">
        <v>#N/A</v>
      </c>
    </row>
    <row r="42" spans="1:251" s="29" customFormat="1" x14ac:dyDescent="0.25">
      <c r="A42" s="27" t="s">
        <v>3348</v>
      </c>
      <c r="B42" s="126">
        <v>41</v>
      </c>
      <c r="C42" s="20" t="s">
        <v>3348</v>
      </c>
      <c r="D42" s="20" t="s">
        <v>3348</v>
      </c>
      <c r="E42" s="123"/>
      <c r="F42" s="124" t="s">
        <v>3348</v>
      </c>
      <c r="G42" s="124" t="s">
        <v>3348</v>
      </c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125" t="s">
        <v>3348</v>
      </c>
      <c r="Y42" s="28" t="s">
        <v>3348</v>
      </c>
      <c r="Z42" s="125" t="s">
        <v>3348</v>
      </c>
      <c r="AA42" s="125" t="s">
        <v>3348</v>
      </c>
      <c r="AB42" s="125">
        <v>0</v>
      </c>
      <c r="AC42" s="374" t="s">
        <v>3348</v>
      </c>
      <c r="AD42" s="446"/>
      <c r="AE42" s="420"/>
      <c r="AF42" s="418"/>
      <c r="AG42" s="418"/>
      <c r="AH42" s="418"/>
      <c r="AI42" s="418"/>
      <c r="AJ42" s="418"/>
      <c r="AK42" s="420"/>
      <c r="AL42" s="414">
        <v>0</v>
      </c>
      <c r="AM42" s="414"/>
      <c r="AN42" s="424"/>
      <c r="AO42" s="425"/>
      <c r="AP42" s="425"/>
      <c r="AQ42" s="425"/>
      <c r="AR42" s="425"/>
      <c r="AS42" s="425"/>
      <c r="AT42" s="425"/>
      <c r="AU42" s="493"/>
      <c r="AV42" s="413"/>
      <c r="AW42" s="530" t="s">
        <v>4020</v>
      </c>
      <c r="AX42" s="530"/>
      <c r="AY42" s="530"/>
      <c r="AZ42" s="530"/>
      <c r="BA42" s="530"/>
      <c r="BB42" s="530"/>
      <c r="BC42" s="530"/>
      <c r="BD42" s="530"/>
      <c r="BE42" s="530"/>
      <c r="BF42" s="530"/>
      <c r="BG42" s="530"/>
      <c r="BH42" s="530"/>
      <c r="BI42" s="429"/>
      <c r="BJ42" s="429"/>
      <c r="IJ42" s="302"/>
      <c r="IK42" s="301"/>
      <c r="IL42" s="301"/>
      <c r="IM42" s="301"/>
      <c r="IN42" s="301"/>
      <c r="IO42" s="301" t="s">
        <v>3348</v>
      </c>
      <c r="IP42" s="301" t="s">
        <v>3348</v>
      </c>
      <c r="IQ42" s="358" t="e">
        <v>#N/A</v>
      </c>
    </row>
    <row r="43" spans="1:251" s="29" customFormat="1" x14ac:dyDescent="0.25">
      <c r="A43" s="27" t="s">
        <v>3348</v>
      </c>
      <c r="B43" s="126">
        <v>42</v>
      </c>
      <c r="C43" s="20" t="s">
        <v>3348</v>
      </c>
      <c r="D43" s="20" t="s">
        <v>3348</v>
      </c>
      <c r="E43" s="123"/>
      <c r="F43" s="124" t="s">
        <v>3348</v>
      </c>
      <c r="G43" s="124" t="s">
        <v>3348</v>
      </c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125" t="s">
        <v>3348</v>
      </c>
      <c r="Y43" s="28" t="s">
        <v>3348</v>
      </c>
      <c r="Z43" s="125" t="s">
        <v>3348</v>
      </c>
      <c r="AA43" s="125" t="s">
        <v>3348</v>
      </c>
      <c r="AB43" s="125">
        <v>0</v>
      </c>
      <c r="AC43" s="374" t="s">
        <v>3348</v>
      </c>
      <c r="AD43" s="446"/>
      <c r="AE43" s="420"/>
      <c r="AF43" s="418"/>
      <c r="AG43" s="418"/>
      <c r="AH43" s="418"/>
      <c r="AI43" s="418"/>
      <c r="AJ43" s="418"/>
      <c r="AK43" s="420"/>
      <c r="AL43" s="414">
        <v>0</v>
      </c>
      <c r="AM43" s="414"/>
      <c r="AN43" s="424"/>
      <c r="AO43" s="425"/>
      <c r="AP43" s="425"/>
      <c r="AQ43" s="425"/>
      <c r="AR43" s="425"/>
      <c r="AS43" s="425"/>
      <c r="AT43" s="425"/>
      <c r="AU43" s="493"/>
      <c r="AV43" s="413"/>
      <c r="AW43" s="472" t="s">
        <v>4018</v>
      </c>
      <c r="AX43" s="469"/>
      <c r="AY43" s="469"/>
      <c r="AZ43" s="469"/>
      <c r="BA43" s="469"/>
      <c r="BB43" s="469"/>
      <c r="BC43" s="469"/>
      <c r="BD43" s="469"/>
      <c r="BE43" s="469"/>
      <c r="BF43" s="469"/>
      <c r="BG43" s="469"/>
      <c r="BH43" s="469"/>
      <c r="BI43" s="429"/>
      <c r="BJ43" s="429"/>
      <c r="IJ43" s="302"/>
      <c r="IK43" s="301"/>
      <c r="IL43" s="301"/>
      <c r="IM43" s="301"/>
      <c r="IN43" s="301"/>
      <c r="IO43" s="301" t="s">
        <v>3348</v>
      </c>
      <c r="IP43" s="301" t="s">
        <v>3348</v>
      </c>
      <c r="IQ43" s="358" t="e">
        <v>#N/A</v>
      </c>
    </row>
    <row r="44" spans="1:251" s="29" customFormat="1" x14ac:dyDescent="0.25">
      <c r="A44" s="27" t="s">
        <v>3348</v>
      </c>
      <c r="B44" s="126">
        <v>43</v>
      </c>
      <c r="C44" s="20" t="s">
        <v>3348</v>
      </c>
      <c r="D44" s="20" t="s">
        <v>3348</v>
      </c>
      <c r="E44" s="123"/>
      <c r="F44" s="124" t="s">
        <v>3348</v>
      </c>
      <c r="G44" s="124" t="s">
        <v>3348</v>
      </c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125" t="s">
        <v>3348</v>
      </c>
      <c r="Y44" s="28" t="s">
        <v>3348</v>
      </c>
      <c r="Z44" s="125" t="s">
        <v>3348</v>
      </c>
      <c r="AA44" s="125" t="s">
        <v>3348</v>
      </c>
      <c r="AB44" s="125">
        <v>0</v>
      </c>
      <c r="AC44" s="374" t="s">
        <v>3348</v>
      </c>
      <c r="AD44" s="446"/>
      <c r="AE44" s="420"/>
      <c r="AF44" s="418"/>
      <c r="AG44" s="418"/>
      <c r="AH44" s="418"/>
      <c r="AI44" s="418"/>
      <c r="AJ44" s="418"/>
      <c r="AK44" s="420"/>
      <c r="AL44" s="414">
        <v>0</v>
      </c>
      <c r="AM44" s="414"/>
      <c r="AN44" s="424"/>
      <c r="AO44" s="425"/>
      <c r="AP44" s="425"/>
      <c r="AQ44" s="425"/>
      <c r="AR44" s="425"/>
      <c r="AS44" s="425"/>
      <c r="AT44" s="425"/>
      <c r="AU44" s="493"/>
      <c r="AV44" s="413"/>
      <c r="AW44" s="476" t="s">
        <v>4017</v>
      </c>
      <c r="AX44" s="469"/>
      <c r="AY44" s="469"/>
      <c r="AZ44" s="469"/>
      <c r="BA44" s="469"/>
      <c r="BB44" s="469"/>
      <c r="BC44" s="469"/>
      <c r="BD44" s="469"/>
      <c r="BE44" s="469"/>
      <c r="BF44" s="469"/>
      <c r="BG44" s="469"/>
      <c r="BH44" s="469"/>
      <c r="BI44" s="429"/>
      <c r="BJ44" s="429"/>
      <c r="IJ44" s="302"/>
      <c r="IK44" s="301"/>
      <c r="IL44" s="301"/>
      <c r="IM44" s="301"/>
      <c r="IN44" s="301"/>
      <c r="IO44" s="301" t="s">
        <v>3348</v>
      </c>
      <c r="IP44" s="301" t="s">
        <v>3348</v>
      </c>
      <c r="IQ44" s="358" t="e">
        <v>#N/A</v>
      </c>
    </row>
    <row r="45" spans="1:251" s="29" customFormat="1" x14ac:dyDescent="0.25">
      <c r="A45" s="27" t="s">
        <v>3348</v>
      </c>
      <c r="B45" s="126">
        <v>44</v>
      </c>
      <c r="C45" s="20" t="s">
        <v>3348</v>
      </c>
      <c r="D45" s="20" t="s">
        <v>3348</v>
      </c>
      <c r="E45" s="123"/>
      <c r="F45" s="124" t="s">
        <v>3348</v>
      </c>
      <c r="G45" s="124" t="s">
        <v>3348</v>
      </c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125" t="s">
        <v>3348</v>
      </c>
      <c r="Y45" s="28" t="s">
        <v>3348</v>
      </c>
      <c r="Z45" s="125" t="s">
        <v>3348</v>
      </c>
      <c r="AA45" s="125" t="s">
        <v>3348</v>
      </c>
      <c r="AB45" s="125">
        <v>0</v>
      </c>
      <c r="AC45" s="374" t="s">
        <v>3348</v>
      </c>
      <c r="AD45" s="446"/>
      <c r="AE45" s="420"/>
      <c r="AF45" s="418"/>
      <c r="AG45" s="418"/>
      <c r="AH45" s="418"/>
      <c r="AI45" s="418"/>
      <c r="AJ45" s="418"/>
      <c r="AK45" s="420"/>
      <c r="AL45" s="414">
        <v>0</v>
      </c>
      <c r="AM45" s="414"/>
      <c r="AN45" s="424"/>
      <c r="AO45" s="425"/>
      <c r="AP45" s="425"/>
      <c r="AQ45" s="425"/>
      <c r="AR45" s="425"/>
      <c r="AS45" s="425"/>
      <c r="AT45" s="425"/>
      <c r="AU45" s="493"/>
      <c r="AV45" s="413"/>
      <c r="AW45" s="483" t="s">
        <v>4019</v>
      </c>
      <c r="AX45" s="469"/>
      <c r="AY45" s="469"/>
      <c r="AZ45" s="469"/>
      <c r="BA45" s="469"/>
      <c r="BB45" s="469"/>
      <c r="BC45" s="469"/>
      <c r="BD45" s="469"/>
      <c r="BE45" s="469"/>
      <c r="BF45" s="469"/>
      <c r="BG45" s="469"/>
      <c r="BH45" s="469"/>
      <c r="BI45" s="429"/>
      <c r="BJ45" s="429"/>
      <c r="IJ45" s="302"/>
      <c r="IK45" s="301"/>
      <c r="IL45" s="301"/>
      <c r="IM45" s="301"/>
      <c r="IN45" s="301"/>
      <c r="IO45" s="301" t="s">
        <v>3348</v>
      </c>
      <c r="IP45" s="301" t="s">
        <v>3348</v>
      </c>
      <c r="IQ45" s="358" t="e">
        <v>#N/A</v>
      </c>
    </row>
    <row r="46" spans="1:251" s="29" customFormat="1" x14ac:dyDescent="0.25">
      <c r="A46" s="27" t="s">
        <v>3348</v>
      </c>
      <c r="B46" s="126">
        <v>45</v>
      </c>
      <c r="C46" s="20" t="s">
        <v>3348</v>
      </c>
      <c r="D46" s="20" t="s">
        <v>3348</v>
      </c>
      <c r="E46" s="123"/>
      <c r="F46" s="124" t="s">
        <v>3348</v>
      </c>
      <c r="G46" s="124" t="s">
        <v>3348</v>
      </c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125" t="s">
        <v>3348</v>
      </c>
      <c r="Y46" s="28" t="s">
        <v>3348</v>
      </c>
      <c r="Z46" s="125" t="s">
        <v>3348</v>
      </c>
      <c r="AA46" s="125" t="s">
        <v>3348</v>
      </c>
      <c r="AB46" s="125">
        <v>0</v>
      </c>
      <c r="AC46" s="374" t="s">
        <v>3348</v>
      </c>
      <c r="AD46" s="446"/>
      <c r="AE46" s="420"/>
      <c r="AF46" s="418"/>
      <c r="AG46" s="418"/>
      <c r="AH46" s="418"/>
      <c r="AI46" s="418"/>
      <c r="AJ46" s="418"/>
      <c r="AK46" s="420"/>
      <c r="AL46" s="414">
        <v>0</v>
      </c>
      <c r="AM46" s="414"/>
      <c r="AN46" s="424"/>
      <c r="AO46" s="425"/>
      <c r="AP46" s="425"/>
      <c r="AQ46" s="425"/>
      <c r="AR46" s="425"/>
      <c r="AS46" s="425"/>
      <c r="AT46" s="425"/>
      <c r="AU46" s="493"/>
      <c r="AV46" s="413"/>
      <c r="AW46" s="483" t="s">
        <v>3741</v>
      </c>
      <c r="AX46" s="469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29"/>
      <c r="BJ46" s="429"/>
      <c r="IJ46" s="302"/>
      <c r="IK46" s="301"/>
      <c r="IL46" s="301"/>
      <c r="IM46" s="301"/>
      <c r="IN46" s="301"/>
      <c r="IO46" s="301" t="s">
        <v>3348</v>
      </c>
      <c r="IP46" s="301" t="s">
        <v>3348</v>
      </c>
      <c r="IQ46" s="358" t="e">
        <v>#N/A</v>
      </c>
    </row>
    <row r="47" spans="1:251" s="29" customFormat="1" x14ac:dyDescent="0.25">
      <c r="A47" s="27" t="s">
        <v>3348</v>
      </c>
      <c r="B47" s="126">
        <v>46</v>
      </c>
      <c r="C47" s="20" t="s">
        <v>3348</v>
      </c>
      <c r="D47" s="20" t="s">
        <v>3348</v>
      </c>
      <c r="E47" s="123"/>
      <c r="F47" s="124" t="s">
        <v>3348</v>
      </c>
      <c r="G47" s="124" t="s">
        <v>3348</v>
      </c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125" t="s">
        <v>3348</v>
      </c>
      <c r="Y47" s="28" t="s">
        <v>3348</v>
      </c>
      <c r="Z47" s="125" t="s">
        <v>3348</v>
      </c>
      <c r="AA47" s="125" t="s">
        <v>3348</v>
      </c>
      <c r="AB47" s="125">
        <v>0</v>
      </c>
      <c r="AC47" s="374" t="s">
        <v>3348</v>
      </c>
      <c r="AD47" s="446"/>
      <c r="AE47" s="420"/>
      <c r="AF47" s="418"/>
      <c r="AG47" s="418"/>
      <c r="AH47" s="418"/>
      <c r="AI47" s="418"/>
      <c r="AJ47" s="418"/>
      <c r="AK47" s="420"/>
      <c r="AL47" s="414">
        <v>0</v>
      </c>
      <c r="AM47" s="414"/>
      <c r="AN47" s="424"/>
      <c r="AO47" s="425"/>
      <c r="AP47" s="425"/>
      <c r="AQ47" s="425"/>
      <c r="AR47" s="425"/>
      <c r="AS47" s="425"/>
      <c r="AT47" s="425"/>
      <c r="AU47" s="493"/>
      <c r="AV47" s="413"/>
      <c r="AW47" s="536" t="s">
        <v>4022</v>
      </c>
      <c r="AX47" s="536"/>
      <c r="AY47" s="536"/>
      <c r="AZ47" s="536"/>
      <c r="BA47" s="536"/>
      <c r="BB47" s="536"/>
      <c r="BC47" s="536"/>
      <c r="BD47" s="536"/>
      <c r="BE47" s="536"/>
      <c r="BF47" s="536"/>
      <c r="BG47" s="536"/>
      <c r="BH47" s="536"/>
      <c r="BI47" s="429"/>
      <c r="BJ47" s="429"/>
      <c r="IJ47" s="302"/>
      <c r="IK47" s="301"/>
      <c r="IL47" s="301"/>
      <c r="IM47" s="301"/>
      <c r="IN47" s="301"/>
      <c r="IO47" s="301" t="s">
        <v>3348</v>
      </c>
      <c r="IP47" s="301" t="s">
        <v>3348</v>
      </c>
      <c r="IQ47" s="358" t="e">
        <v>#N/A</v>
      </c>
    </row>
    <row r="48" spans="1:251" s="29" customFormat="1" x14ac:dyDescent="0.25">
      <c r="A48" s="27" t="s">
        <v>3348</v>
      </c>
      <c r="B48" s="126">
        <v>47</v>
      </c>
      <c r="C48" s="20" t="s">
        <v>3348</v>
      </c>
      <c r="D48" s="20" t="s">
        <v>3348</v>
      </c>
      <c r="E48" s="123"/>
      <c r="F48" s="124" t="s">
        <v>3348</v>
      </c>
      <c r="G48" s="124" t="s">
        <v>3348</v>
      </c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125" t="s">
        <v>3348</v>
      </c>
      <c r="Y48" s="28" t="s">
        <v>3348</v>
      </c>
      <c r="Z48" s="125" t="s">
        <v>3348</v>
      </c>
      <c r="AA48" s="125" t="s">
        <v>3348</v>
      </c>
      <c r="AB48" s="125">
        <v>0</v>
      </c>
      <c r="AC48" s="374" t="s">
        <v>3348</v>
      </c>
      <c r="AD48" s="446"/>
      <c r="AE48" s="420"/>
      <c r="AF48" s="418"/>
      <c r="AG48" s="418"/>
      <c r="AH48" s="418"/>
      <c r="AI48" s="418"/>
      <c r="AJ48" s="418"/>
      <c r="AK48" s="420"/>
      <c r="AL48" s="414">
        <v>0</v>
      </c>
      <c r="AM48" s="414"/>
      <c r="AN48" s="424"/>
      <c r="AO48" s="425"/>
      <c r="AP48" s="425"/>
      <c r="AQ48" s="425"/>
      <c r="AR48" s="425"/>
      <c r="AS48" s="425"/>
      <c r="AT48" s="425"/>
      <c r="AU48" s="493"/>
      <c r="AV48" s="413"/>
      <c r="AW48" s="536"/>
      <c r="AX48" s="536"/>
      <c r="AY48" s="536"/>
      <c r="AZ48" s="536"/>
      <c r="BA48" s="536"/>
      <c r="BB48" s="536"/>
      <c r="BC48" s="536"/>
      <c r="BD48" s="536"/>
      <c r="BE48" s="536"/>
      <c r="BF48" s="536"/>
      <c r="BG48" s="536"/>
      <c r="BH48" s="536"/>
      <c r="BI48" s="429"/>
      <c r="BJ48" s="429"/>
      <c r="IJ48" s="302"/>
      <c r="IK48" s="301"/>
      <c r="IL48" s="301"/>
      <c r="IM48" s="301"/>
      <c r="IN48" s="301"/>
      <c r="IO48" s="301" t="s">
        <v>3348</v>
      </c>
      <c r="IP48" s="301" t="s">
        <v>3348</v>
      </c>
      <c r="IQ48" s="358" t="e">
        <v>#N/A</v>
      </c>
    </row>
    <row r="49" spans="1:251" s="29" customFormat="1" ht="15.75" x14ac:dyDescent="0.25">
      <c r="A49" s="27" t="s">
        <v>3348</v>
      </c>
      <c r="B49" s="126">
        <v>48</v>
      </c>
      <c r="C49" s="20" t="s">
        <v>3348</v>
      </c>
      <c r="D49" s="20" t="s">
        <v>3348</v>
      </c>
      <c r="E49" s="123"/>
      <c r="F49" s="124" t="s">
        <v>3348</v>
      </c>
      <c r="G49" s="124" t="s">
        <v>3348</v>
      </c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125" t="s">
        <v>3348</v>
      </c>
      <c r="Y49" s="28" t="s">
        <v>3348</v>
      </c>
      <c r="Z49" s="125" t="s">
        <v>3348</v>
      </c>
      <c r="AA49" s="125" t="s">
        <v>3348</v>
      </c>
      <c r="AB49" s="125">
        <v>0</v>
      </c>
      <c r="AC49" s="374" t="s">
        <v>3348</v>
      </c>
      <c r="AD49" s="446"/>
      <c r="AE49" s="420"/>
      <c r="AF49" s="418"/>
      <c r="AG49" s="418"/>
      <c r="AH49" s="418"/>
      <c r="AI49" s="418"/>
      <c r="AJ49" s="418"/>
      <c r="AK49" s="420"/>
      <c r="AL49" s="414">
        <v>0</v>
      </c>
      <c r="AM49" s="414"/>
      <c r="AN49" s="424"/>
      <c r="AO49" s="425"/>
      <c r="AP49" s="425"/>
      <c r="AQ49" s="425"/>
      <c r="AR49" s="425"/>
      <c r="AS49" s="425"/>
      <c r="AT49" s="425"/>
      <c r="AU49" s="493"/>
      <c r="AV49" s="413"/>
      <c r="AW49" s="484"/>
      <c r="AX49" s="484"/>
      <c r="AY49" s="484"/>
      <c r="AZ49" s="484"/>
      <c r="BA49" s="484"/>
      <c r="BB49" s="484"/>
      <c r="BC49" s="484"/>
      <c r="BD49" s="484"/>
      <c r="BE49" s="484"/>
      <c r="BF49" s="484"/>
      <c r="BG49" s="485" t="s">
        <v>4027</v>
      </c>
      <c r="BH49" s="486"/>
      <c r="BI49" s="429"/>
      <c r="BJ49" s="429"/>
      <c r="IJ49" s="302"/>
      <c r="IK49" s="301"/>
      <c r="IL49" s="301"/>
      <c r="IM49" s="301"/>
      <c r="IN49" s="301"/>
      <c r="IO49" s="301" t="s">
        <v>3348</v>
      </c>
      <c r="IP49" s="301" t="s">
        <v>3348</v>
      </c>
      <c r="IQ49" s="358" t="e">
        <v>#N/A</v>
      </c>
    </row>
    <row r="50" spans="1:251" s="29" customFormat="1" x14ac:dyDescent="0.25">
      <c r="A50" s="27" t="s">
        <v>3348</v>
      </c>
      <c r="B50" s="126">
        <v>49</v>
      </c>
      <c r="C50" s="20" t="s">
        <v>3348</v>
      </c>
      <c r="D50" s="20" t="s">
        <v>3348</v>
      </c>
      <c r="E50" s="123"/>
      <c r="F50" s="124" t="s">
        <v>3348</v>
      </c>
      <c r="G50" s="124" t="s">
        <v>3348</v>
      </c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125" t="s">
        <v>3348</v>
      </c>
      <c r="Y50" s="28" t="s">
        <v>3348</v>
      </c>
      <c r="Z50" s="125" t="s">
        <v>3348</v>
      </c>
      <c r="AA50" s="125" t="s">
        <v>3348</v>
      </c>
      <c r="AB50" s="125">
        <v>0</v>
      </c>
      <c r="AC50" s="374" t="s">
        <v>3348</v>
      </c>
      <c r="AD50" s="446"/>
      <c r="AE50" s="420"/>
      <c r="AF50" s="418"/>
      <c r="AG50" s="418"/>
      <c r="AH50" s="418"/>
      <c r="AI50" s="418"/>
      <c r="AJ50" s="418"/>
      <c r="AK50" s="420"/>
      <c r="AL50" s="414">
        <v>0</v>
      </c>
      <c r="AM50" s="414"/>
      <c r="AN50" s="424"/>
      <c r="AO50" s="425"/>
      <c r="AP50" s="425"/>
      <c r="AQ50" s="425"/>
      <c r="AR50" s="425"/>
      <c r="AS50" s="425"/>
      <c r="AT50" s="425"/>
      <c r="AU50" s="493"/>
      <c r="AV50" s="1" t="s">
        <v>3097</v>
      </c>
      <c r="AW50" s="482"/>
      <c r="AX50" s="482"/>
      <c r="AY50" s="482"/>
      <c r="AZ50" s="482"/>
      <c r="BA50" s="482"/>
      <c r="BB50" s="482"/>
      <c r="BC50" s="482"/>
      <c r="BD50" s="482"/>
      <c r="BE50" s="482"/>
      <c r="BF50" s="482"/>
      <c r="BG50" s="482"/>
      <c r="BH50" s="482"/>
      <c r="BI50" s="429"/>
      <c r="BJ50" s="429"/>
      <c r="IJ50" s="302"/>
      <c r="IK50" s="301"/>
      <c r="IL50" s="301"/>
      <c r="IM50" s="301"/>
      <c r="IN50" s="301"/>
      <c r="IO50" s="301" t="s">
        <v>3348</v>
      </c>
      <c r="IP50" s="301" t="s">
        <v>3348</v>
      </c>
      <c r="IQ50" s="358" t="e">
        <v>#N/A</v>
      </c>
    </row>
    <row r="51" spans="1:251" s="29" customFormat="1" x14ac:dyDescent="0.25">
      <c r="A51" s="27" t="s">
        <v>3348</v>
      </c>
      <c r="B51" s="126">
        <v>50</v>
      </c>
      <c r="C51" s="20" t="s">
        <v>3348</v>
      </c>
      <c r="D51" s="20" t="s">
        <v>3348</v>
      </c>
      <c r="E51" s="123"/>
      <c r="F51" s="124" t="s">
        <v>3348</v>
      </c>
      <c r="G51" s="124" t="s">
        <v>3348</v>
      </c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125" t="s">
        <v>3348</v>
      </c>
      <c r="Y51" s="28" t="s">
        <v>3348</v>
      </c>
      <c r="Z51" s="125" t="s">
        <v>3348</v>
      </c>
      <c r="AA51" s="125" t="s">
        <v>3348</v>
      </c>
      <c r="AB51" s="125">
        <v>0</v>
      </c>
      <c r="AC51" s="374" t="s">
        <v>3348</v>
      </c>
      <c r="AD51" s="446"/>
      <c r="AE51" s="420"/>
      <c r="AF51" s="418"/>
      <c r="AG51" s="418"/>
      <c r="AH51" s="418"/>
      <c r="AI51" s="418"/>
      <c r="AJ51" s="418"/>
      <c r="AK51" s="420"/>
      <c r="AL51" s="414">
        <v>0</v>
      </c>
      <c r="AM51" s="414"/>
      <c r="AN51" s="424"/>
      <c r="AO51" s="425"/>
      <c r="AP51" s="425"/>
      <c r="AQ51" s="425"/>
      <c r="AR51" s="425"/>
      <c r="AS51" s="425"/>
      <c r="AT51" s="425"/>
      <c r="AU51" s="493"/>
      <c r="AV51" s="1"/>
      <c r="AW51" s="532" t="s">
        <v>4116</v>
      </c>
      <c r="AX51" s="532"/>
      <c r="AY51" s="532"/>
      <c r="AZ51" s="532"/>
      <c r="BA51" s="532"/>
      <c r="BB51" s="532"/>
      <c r="BC51" s="532"/>
      <c r="BD51" s="532"/>
      <c r="BE51" s="532"/>
      <c r="BF51" s="532"/>
      <c r="BG51" s="532"/>
      <c r="BH51" s="532"/>
      <c r="BI51" s="429"/>
      <c r="BJ51" s="429"/>
      <c r="IJ51" s="302"/>
      <c r="IK51" s="301"/>
      <c r="IL51" s="301"/>
      <c r="IM51" s="301"/>
      <c r="IN51" s="301"/>
      <c r="IO51" s="301" t="s">
        <v>3348</v>
      </c>
      <c r="IP51" s="301" t="s">
        <v>3348</v>
      </c>
      <c r="IQ51" s="358" t="e">
        <v>#N/A</v>
      </c>
    </row>
    <row r="52" spans="1:251" s="29" customFormat="1" x14ac:dyDescent="0.25">
      <c r="A52" s="27" t="s">
        <v>3348</v>
      </c>
      <c r="B52" s="126">
        <v>51</v>
      </c>
      <c r="C52" s="20" t="s">
        <v>3348</v>
      </c>
      <c r="D52" s="20" t="s">
        <v>3348</v>
      </c>
      <c r="E52" s="123"/>
      <c r="F52" s="124" t="s">
        <v>3348</v>
      </c>
      <c r="G52" s="124" t="s">
        <v>3348</v>
      </c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125" t="s">
        <v>3348</v>
      </c>
      <c r="Y52" s="28" t="s">
        <v>3348</v>
      </c>
      <c r="Z52" s="125" t="s">
        <v>3348</v>
      </c>
      <c r="AA52" s="125" t="s">
        <v>3348</v>
      </c>
      <c r="AB52" s="125">
        <v>0</v>
      </c>
      <c r="AC52" s="374" t="s">
        <v>3348</v>
      </c>
      <c r="AD52" s="446"/>
      <c r="AE52" s="420"/>
      <c r="AF52" s="418"/>
      <c r="AG52" s="418"/>
      <c r="AH52" s="418"/>
      <c r="AI52" s="418"/>
      <c r="AJ52" s="418"/>
      <c r="AK52" s="420"/>
      <c r="AL52" s="414">
        <v>0</v>
      </c>
      <c r="AM52" s="414"/>
      <c r="AN52" s="424"/>
      <c r="AO52" s="425"/>
      <c r="AP52" s="425"/>
      <c r="AQ52" s="425"/>
      <c r="AR52" s="425"/>
      <c r="AS52" s="425"/>
      <c r="AT52" s="425"/>
      <c r="AU52" s="493"/>
      <c r="AV52" s="1"/>
      <c r="AW52" s="532" t="s">
        <v>4117</v>
      </c>
      <c r="AX52" s="532"/>
      <c r="AY52" s="532"/>
      <c r="AZ52" s="532"/>
      <c r="BA52" s="532"/>
      <c r="BB52" s="532"/>
      <c r="BC52" s="532"/>
      <c r="BD52" s="532"/>
      <c r="BE52" s="532"/>
      <c r="BF52" s="532"/>
      <c r="BG52" s="532"/>
      <c r="BH52" s="532"/>
      <c r="BI52" s="429"/>
      <c r="BJ52" s="429"/>
      <c r="IJ52" s="302"/>
      <c r="IK52" s="301"/>
      <c r="IL52" s="301"/>
      <c r="IM52" s="301"/>
      <c r="IN52" s="301"/>
      <c r="IO52" s="301" t="s">
        <v>3348</v>
      </c>
      <c r="IP52" s="301" t="s">
        <v>3348</v>
      </c>
      <c r="IQ52" s="358" t="e">
        <v>#N/A</v>
      </c>
    </row>
    <row r="53" spans="1:251" s="29" customFormat="1" x14ac:dyDescent="0.25">
      <c r="A53" s="27" t="s">
        <v>3348</v>
      </c>
      <c r="B53" s="126">
        <v>52</v>
      </c>
      <c r="C53" s="20" t="s">
        <v>3348</v>
      </c>
      <c r="D53" s="20" t="s">
        <v>3348</v>
      </c>
      <c r="E53" s="123"/>
      <c r="F53" s="124" t="s">
        <v>3348</v>
      </c>
      <c r="G53" s="124" t="s">
        <v>3348</v>
      </c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125" t="s">
        <v>3348</v>
      </c>
      <c r="Y53" s="28" t="s">
        <v>3348</v>
      </c>
      <c r="Z53" s="125" t="s">
        <v>3348</v>
      </c>
      <c r="AA53" s="125" t="s">
        <v>3348</v>
      </c>
      <c r="AB53" s="125">
        <v>0</v>
      </c>
      <c r="AC53" s="374" t="s">
        <v>3348</v>
      </c>
      <c r="AD53" s="446"/>
      <c r="AE53" s="420"/>
      <c r="AF53" s="418"/>
      <c r="AG53" s="418"/>
      <c r="AH53" s="418"/>
      <c r="AI53" s="418"/>
      <c r="AJ53" s="418"/>
      <c r="AK53" s="420"/>
      <c r="AL53" s="414">
        <v>0</v>
      </c>
      <c r="AM53" s="414"/>
      <c r="AN53" s="424"/>
      <c r="AO53" s="425"/>
      <c r="AP53" s="425"/>
      <c r="AQ53" s="425"/>
      <c r="AR53" s="425"/>
      <c r="AS53" s="425"/>
      <c r="AT53" s="425"/>
      <c r="AU53" s="493"/>
      <c r="AV53" s="413"/>
      <c r="AW53" s="531" t="s">
        <v>4004</v>
      </c>
      <c r="AX53" s="531"/>
      <c r="AY53" s="531"/>
      <c r="AZ53" s="531"/>
      <c r="BA53" s="531"/>
      <c r="BB53" s="531"/>
      <c r="BC53" s="531"/>
      <c r="BD53" s="531"/>
      <c r="BE53" s="531"/>
      <c r="BF53" s="531"/>
      <c r="BG53" s="531"/>
      <c r="BH53" s="531"/>
      <c r="BI53" s="429"/>
      <c r="BJ53" s="429"/>
      <c r="IJ53" s="302"/>
      <c r="IK53" s="301"/>
      <c r="IL53" s="301"/>
      <c r="IM53" s="301"/>
      <c r="IN53" s="301"/>
      <c r="IO53" s="301" t="s">
        <v>3348</v>
      </c>
      <c r="IP53" s="301" t="s">
        <v>3348</v>
      </c>
      <c r="IQ53" s="358" t="e">
        <v>#N/A</v>
      </c>
    </row>
    <row r="54" spans="1:251" s="29" customFormat="1" x14ac:dyDescent="0.25">
      <c r="A54" s="27" t="s">
        <v>3348</v>
      </c>
      <c r="B54" s="126">
        <v>53</v>
      </c>
      <c r="C54" s="20" t="s">
        <v>3348</v>
      </c>
      <c r="D54" s="20" t="s">
        <v>3348</v>
      </c>
      <c r="E54" s="123"/>
      <c r="F54" s="124" t="s">
        <v>3348</v>
      </c>
      <c r="G54" s="124" t="s">
        <v>3348</v>
      </c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125" t="s">
        <v>3348</v>
      </c>
      <c r="Y54" s="28" t="s">
        <v>3348</v>
      </c>
      <c r="Z54" s="125" t="s">
        <v>3348</v>
      </c>
      <c r="AA54" s="125" t="s">
        <v>3348</v>
      </c>
      <c r="AB54" s="125">
        <v>0</v>
      </c>
      <c r="AC54" s="374" t="s">
        <v>3348</v>
      </c>
      <c r="AD54" s="446"/>
      <c r="AE54" s="420"/>
      <c r="AF54" s="418"/>
      <c r="AG54" s="418"/>
      <c r="AH54" s="418"/>
      <c r="AI54" s="418"/>
      <c r="AJ54" s="418"/>
      <c r="AK54" s="420"/>
      <c r="AL54" s="414">
        <v>0</v>
      </c>
      <c r="AM54" s="414"/>
      <c r="AN54" s="424"/>
      <c r="AO54" s="425"/>
      <c r="AP54" s="425"/>
      <c r="AQ54" s="425"/>
      <c r="AR54" s="425"/>
      <c r="AS54" s="425"/>
      <c r="AT54" s="425"/>
      <c r="AU54" s="493"/>
      <c r="AV54" s="413"/>
      <c r="AW54" s="475" t="s">
        <v>4005</v>
      </c>
      <c r="AX54" s="482"/>
      <c r="AY54" s="482"/>
      <c r="AZ54" s="482"/>
      <c r="BA54" s="482"/>
      <c r="BB54" s="482"/>
      <c r="BC54" s="482"/>
      <c r="BD54" s="482"/>
      <c r="BE54" s="482"/>
      <c r="BF54" s="482"/>
      <c r="BG54" s="482"/>
      <c r="BH54" s="482"/>
      <c r="BI54" s="429"/>
      <c r="BJ54" s="429"/>
      <c r="IJ54" s="302"/>
      <c r="IK54" s="301"/>
      <c r="IL54" s="301"/>
      <c r="IM54" s="301"/>
      <c r="IN54" s="301"/>
      <c r="IO54" s="301" t="s">
        <v>3348</v>
      </c>
      <c r="IP54" s="301" t="s">
        <v>3348</v>
      </c>
      <c r="IQ54" s="358" t="e">
        <v>#N/A</v>
      </c>
    </row>
    <row r="55" spans="1:251" s="29" customFormat="1" x14ac:dyDescent="0.25">
      <c r="A55" s="27" t="s">
        <v>3348</v>
      </c>
      <c r="B55" s="126">
        <v>54</v>
      </c>
      <c r="C55" s="20" t="s">
        <v>3348</v>
      </c>
      <c r="D55" s="20" t="s">
        <v>3348</v>
      </c>
      <c r="E55" s="123"/>
      <c r="F55" s="124" t="s">
        <v>3348</v>
      </c>
      <c r="G55" s="124" t="s">
        <v>3348</v>
      </c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125" t="s">
        <v>3348</v>
      </c>
      <c r="Y55" s="28" t="s">
        <v>3348</v>
      </c>
      <c r="Z55" s="125" t="s">
        <v>3348</v>
      </c>
      <c r="AA55" s="125" t="s">
        <v>3348</v>
      </c>
      <c r="AB55" s="125">
        <v>0</v>
      </c>
      <c r="AC55" s="374" t="s">
        <v>3348</v>
      </c>
      <c r="AD55" s="446"/>
      <c r="AE55" s="420"/>
      <c r="AF55" s="418"/>
      <c r="AG55" s="418"/>
      <c r="AH55" s="418"/>
      <c r="AI55" s="418"/>
      <c r="AJ55" s="418"/>
      <c r="AK55" s="420"/>
      <c r="AL55" s="414">
        <v>0</v>
      </c>
      <c r="AM55" s="414"/>
      <c r="AN55" s="424"/>
      <c r="AO55" s="425"/>
      <c r="AP55" s="425"/>
      <c r="AQ55" s="425"/>
      <c r="AR55" s="425"/>
      <c r="AS55" s="425"/>
      <c r="AT55" s="425"/>
      <c r="AU55" s="493"/>
      <c r="AV55" s="413"/>
      <c r="AW55" s="475" t="s">
        <v>4006</v>
      </c>
      <c r="AX55" s="469"/>
      <c r="AY55" s="469"/>
      <c r="AZ55" s="469"/>
      <c r="BA55" s="469"/>
      <c r="BB55" s="469"/>
      <c r="BC55" s="469"/>
      <c r="BD55" s="469"/>
      <c r="BE55" s="469"/>
      <c r="BF55" s="469"/>
      <c r="BG55" s="469"/>
      <c r="BH55" s="469"/>
      <c r="BI55" s="429"/>
      <c r="BJ55" s="429"/>
      <c r="IJ55" s="302"/>
      <c r="IK55" s="301"/>
      <c r="IL55" s="301"/>
      <c r="IM55" s="301"/>
      <c r="IN55" s="301"/>
      <c r="IO55" s="301" t="s">
        <v>3348</v>
      </c>
      <c r="IP55" s="301" t="s">
        <v>3348</v>
      </c>
      <c r="IQ55" s="358" t="e">
        <v>#N/A</v>
      </c>
    </row>
    <row r="56" spans="1:251" s="29" customFormat="1" x14ac:dyDescent="0.25">
      <c r="A56" s="27" t="s">
        <v>3348</v>
      </c>
      <c r="B56" s="126">
        <v>55</v>
      </c>
      <c r="C56" s="20" t="s">
        <v>3348</v>
      </c>
      <c r="D56" s="20" t="s">
        <v>3348</v>
      </c>
      <c r="E56" s="123"/>
      <c r="F56" s="124" t="s">
        <v>3348</v>
      </c>
      <c r="G56" s="124" t="s">
        <v>3348</v>
      </c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125" t="s">
        <v>3348</v>
      </c>
      <c r="Y56" s="28" t="s">
        <v>3348</v>
      </c>
      <c r="Z56" s="125" t="s">
        <v>3348</v>
      </c>
      <c r="AA56" s="125" t="s">
        <v>3348</v>
      </c>
      <c r="AB56" s="125">
        <v>0</v>
      </c>
      <c r="AC56" s="374" t="s">
        <v>3348</v>
      </c>
      <c r="AD56" s="446"/>
      <c r="AE56" s="420"/>
      <c r="AF56" s="418"/>
      <c r="AG56" s="418"/>
      <c r="AH56" s="418"/>
      <c r="AI56" s="418"/>
      <c r="AJ56" s="418"/>
      <c r="AK56" s="420"/>
      <c r="AL56" s="414">
        <v>0</v>
      </c>
      <c r="AM56" s="414"/>
      <c r="AN56" s="424"/>
      <c r="AO56" s="425"/>
      <c r="AP56" s="425"/>
      <c r="AQ56" s="425"/>
      <c r="AR56" s="425"/>
      <c r="AS56" s="425"/>
      <c r="AT56" s="425"/>
      <c r="AU56" s="493"/>
      <c r="AV56" s="413"/>
      <c r="AW56" s="533" t="s">
        <v>4009</v>
      </c>
      <c r="AX56" s="533"/>
      <c r="AY56" s="533"/>
      <c r="AZ56" s="533"/>
      <c r="BA56" s="533"/>
      <c r="BB56" s="533"/>
      <c r="BC56" s="533"/>
      <c r="BD56" s="533"/>
      <c r="BE56" s="533"/>
      <c r="BF56" s="533"/>
      <c r="BG56" s="533"/>
      <c r="BH56" s="533"/>
      <c r="BI56" s="429"/>
      <c r="BJ56" s="429"/>
      <c r="IJ56" s="302"/>
      <c r="IK56" s="301"/>
      <c r="IL56" s="301"/>
      <c r="IM56" s="301"/>
      <c r="IN56" s="301"/>
      <c r="IO56" s="301" t="s">
        <v>3348</v>
      </c>
      <c r="IP56" s="301" t="s">
        <v>3348</v>
      </c>
      <c r="IQ56" s="358" t="e">
        <v>#N/A</v>
      </c>
    </row>
    <row r="57" spans="1:251" s="29" customFormat="1" x14ac:dyDescent="0.25">
      <c r="A57" s="27" t="s">
        <v>3348</v>
      </c>
      <c r="B57" s="126">
        <v>56</v>
      </c>
      <c r="C57" s="20" t="s">
        <v>3348</v>
      </c>
      <c r="D57" s="20" t="s">
        <v>3348</v>
      </c>
      <c r="E57" s="123"/>
      <c r="F57" s="124" t="s">
        <v>3348</v>
      </c>
      <c r="G57" s="124" t="s">
        <v>3348</v>
      </c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125" t="s">
        <v>3348</v>
      </c>
      <c r="Y57" s="28" t="s">
        <v>3348</v>
      </c>
      <c r="Z57" s="125" t="s">
        <v>3348</v>
      </c>
      <c r="AA57" s="125" t="s">
        <v>3348</v>
      </c>
      <c r="AB57" s="125">
        <v>0</v>
      </c>
      <c r="AC57" s="374" t="s">
        <v>3348</v>
      </c>
      <c r="AD57" s="446"/>
      <c r="AE57" s="420"/>
      <c r="AF57" s="418"/>
      <c r="AG57" s="418"/>
      <c r="AH57" s="418"/>
      <c r="AI57" s="418"/>
      <c r="AJ57" s="418"/>
      <c r="AK57" s="420"/>
      <c r="AL57" s="414">
        <v>0</v>
      </c>
      <c r="AM57" s="414"/>
      <c r="AN57" s="424"/>
      <c r="AO57" s="425"/>
      <c r="AP57" s="425"/>
      <c r="AQ57" s="425"/>
      <c r="AR57" s="425"/>
      <c r="AS57" s="425"/>
      <c r="AT57" s="425"/>
      <c r="AU57" s="493"/>
      <c r="AV57" s="413"/>
      <c r="AW57" s="533"/>
      <c r="AX57" s="533"/>
      <c r="AY57" s="533"/>
      <c r="AZ57" s="533"/>
      <c r="BA57" s="533"/>
      <c r="BB57" s="533"/>
      <c r="BC57" s="533"/>
      <c r="BD57" s="533"/>
      <c r="BE57" s="533"/>
      <c r="BF57" s="533"/>
      <c r="BG57" s="533"/>
      <c r="BH57" s="533"/>
      <c r="BI57" s="429"/>
      <c r="BJ57" s="429"/>
      <c r="IJ57" s="302"/>
      <c r="IK57" s="301"/>
      <c r="IL57" s="301"/>
      <c r="IM57" s="301"/>
      <c r="IN57" s="301"/>
      <c r="IO57" s="301" t="s">
        <v>3348</v>
      </c>
      <c r="IP57" s="301" t="s">
        <v>3348</v>
      </c>
      <c r="IQ57" s="358" t="e">
        <v>#N/A</v>
      </c>
    </row>
    <row r="58" spans="1:251" s="29" customFormat="1" x14ac:dyDescent="0.25">
      <c r="A58" s="27" t="s">
        <v>3348</v>
      </c>
      <c r="B58" s="126">
        <v>57</v>
      </c>
      <c r="C58" s="20" t="s">
        <v>3348</v>
      </c>
      <c r="D58" s="20" t="s">
        <v>3348</v>
      </c>
      <c r="E58" s="123"/>
      <c r="F58" s="124" t="s">
        <v>3348</v>
      </c>
      <c r="G58" s="124" t="s">
        <v>3348</v>
      </c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125" t="s">
        <v>3348</v>
      </c>
      <c r="Y58" s="28" t="s">
        <v>3348</v>
      </c>
      <c r="Z58" s="125" t="s">
        <v>3348</v>
      </c>
      <c r="AA58" s="125" t="s">
        <v>3348</v>
      </c>
      <c r="AB58" s="125">
        <v>0</v>
      </c>
      <c r="AC58" s="374" t="s">
        <v>3348</v>
      </c>
      <c r="AD58" s="446"/>
      <c r="AE58" s="420"/>
      <c r="AF58" s="418"/>
      <c r="AG58" s="418"/>
      <c r="AH58" s="418"/>
      <c r="AI58" s="418"/>
      <c r="AJ58" s="418"/>
      <c r="AK58" s="420"/>
      <c r="AL58" s="414">
        <v>0</v>
      </c>
      <c r="AM58" s="414"/>
      <c r="AN58" s="424"/>
      <c r="AO58" s="425"/>
      <c r="AP58" s="425"/>
      <c r="AQ58" s="425"/>
      <c r="AR58" s="425"/>
      <c r="AS58" s="425"/>
      <c r="AT58" s="425"/>
      <c r="AU58" s="493"/>
      <c r="AV58" s="413"/>
      <c r="AW58" s="475" t="s">
        <v>4021</v>
      </c>
      <c r="AX58" s="475"/>
      <c r="AY58" s="475"/>
      <c r="AZ58" s="475"/>
      <c r="BA58" s="475"/>
      <c r="BB58" s="475"/>
      <c r="BC58" s="475"/>
      <c r="BD58" s="475"/>
      <c r="BE58" s="475"/>
      <c r="BF58" s="475"/>
      <c r="BG58" s="475"/>
      <c r="BH58" s="475"/>
      <c r="BI58" s="429"/>
      <c r="BJ58" s="429"/>
      <c r="IJ58" s="302"/>
      <c r="IK58" s="301"/>
      <c r="IL58" s="301"/>
      <c r="IM58" s="301"/>
      <c r="IN58" s="301"/>
      <c r="IO58" s="301" t="s">
        <v>3348</v>
      </c>
      <c r="IP58" s="301" t="s">
        <v>3348</v>
      </c>
      <c r="IQ58" s="358" t="e">
        <v>#N/A</v>
      </c>
    </row>
    <row r="59" spans="1:251" s="29" customFormat="1" x14ac:dyDescent="0.25">
      <c r="A59" s="27" t="s">
        <v>3348</v>
      </c>
      <c r="B59" s="126">
        <v>58</v>
      </c>
      <c r="C59" s="20" t="s">
        <v>3348</v>
      </c>
      <c r="D59" s="20" t="s">
        <v>3348</v>
      </c>
      <c r="E59" s="123"/>
      <c r="F59" s="124" t="s">
        <v>3348</v>
      </c>
      <c r="G59" s="124" t="s">
        <v>3348</v>
      </c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125" t="s">
        <v>3348</v>
      </c>
      <c r="Y59" s="28" t="s">
        <v>3348</v>
      </c>
      <c r="Z59" s="125" t="s">
        <v>3348</v>
      </c>
      <c r="AA59" s="125" t="s">
        <v>3348</v>
      </c>
      <c r="AB59" s="125">
        <v>0</v>
      </c>
      <c r="AC59" s="374" t="s">
        <v>3348</v>
      </c>
      <c r="AD59" s="446"/>
      <c r="AE59" s="420"/>
      <c r="AF59" s="418"/>
      <c r="AG59" s="418"/>
      <c r="AH59" s="418"/>
      <c r="AI59" s="418"/>
      <c r="AJ59" s="418"/>
      <c r="AK59" s="420"/>
      <c r="AL59" s="414">
        <v>0</v>
      </c>
      <c r="AM59" s="414"/>
      <c r="AN59" s="413"/>
      <c r="AO59" s="413"/>
      <c r="AP59" s="413"/>
      <c r="AQ59" s="413"/>
      <c r="AR59" s="413"/>
      <c r="AS59" s="413"/>
      <c r="AT59" s="413"/>
      <c r="AV59" s="413"/>
      <c r="AW59" s="475" t="s">
        <v>4007</v>
      </c>
      <c r="AX59" s="475"/>
      <c r="AY59" s="475"/>
      <c r="AZ59" s="475"/>
      <c r="BA59" s="475"/>
      <c r="BB59" s="475"/>
      <c r="BC59" s="475"/>
      <c r="BD59" s="475"/>
      <c r="BE59" s="475"/>
      <c r="BF59" s="475"/>
      <c r="BG59" s="475"/>
      <c r="BH59" s="475"/>
      <c r="BI59" s="429"/>
      <c r="BJ59" s="429"/>
      <c r="IJ59" s="302"/>
      <c r="IK59" s="301"/>
      <c r="IL59" s="301"/>
      <c r="IM59" s="301"/>
      <c r="IN59" s="301"/>
      <c r="IO59" s="301" t="s">
        <v>3348</v>
      </c>
      <c r="IP59" s="301" t="s">
        <v>3348</v>
      </c>
      <c r="IQ59" s="358" t="e">
        <v>#N/A</v>
      </c>
    </row>
    <row r="60" spans="1:251" s="29" customFormat="1" x14ac:dyDescent="0.25">
      <c r="A60" s="27" t="s">
        <v>3348</v>
      </c>
      <c r="B60" s="126">
        <v>59</v>
      </c>
      <c r="C60" s="20" t="s">
        <v>3348</v>
      </c>
      <c r="D60" s="20" t="s">
        <v>3348</v>
      </c>
      <c r="E60" s="123"/>
      <c r="F60" s="124" t="s">
        <v>3348</v>
      </c>
      <c r="G60" s="124" t="s">
        <v>3348</v>
      </c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125" t="s">
        <v>3348</v>
      </c>
      <c r="Y60" s="28" t="s">
        <v>3348</v>
      </c>
      <c r="Z60" s="125" t="s">
        <v>3348</v>
      </c>
      <c r="AA60" s="125" t="s">
        <v>3348</v>
      </c>
      <c r="AB60" s="125">
        <v>0</v>
      </c>
      <c r="AC60" s="374" t="s">
        <v>3348</v>
      </c>
      <c r="AD60" s="446"/>
      <c r="AE60" s="420"/>
      <c r="AF60" s="418"/>
      <c r="AG60" s="418"/>
      <c r="AH60" s="418"/>
      <c r="AI60" s="418"/>
      <c r="AJ60" s="418"/>
      <c r="AK60" s="420"/>
      <c r="AL60" s="414">
        <v>0</v>
      </c>
      <c r="AM60" s="414"/>
      <c r="AN60" s="413"/>
      <c r="AO60" s="413"/>
      <c r="AP60" s="413"/>
      <c r="AQ60" s="413"/>
      <c r="AR60" s="413"/>
      <c r="AS60" s="413"/>
      <c r="AT60" s="413"/>
      <c r="AV60" s="413"/>
      <c r="AW60" s="475" t="s">
        <v>4012</v>
      </c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75"/>
      <c r="BI60" s="429"/>
      <c r="BJ60" s="429"/>
      <c r="IJ60" s="302"/>
      <c r="IK60" s="301"/>
      <c r="IL60" s="301"/>
      <c r="IM60" s="301"/>
      <c r="IN60" s="301"/>
      <c r="IO60" s="301" t="s">
        <v>3348</v>
      </c>
      <c r="IP60" s="301" t="s">
        <v>3348</v>
      </c>
      <c r="IQ60" s="358" t="e">
        <v>#N/A</v>
      </c>
    </row>
    <row r="61" spans="1:251" s="29" customFormat="1" x14ac:dyDescent="0.25">
      <c r="A61" s="27" t="s">
        <v>3348</v>
      </c>
      <c r="B61" s="126">
        <v>60</v>
      </c>
      <c r="C61" s="20" t="s">
        <v>3348</v>
      </c>
      <c r="D61" s="20" t="s">
        <v>3348</v>
      </c>
      <c r="E61" s="123"/>
      <c r="F61" s="124" t="s">
        <v>3348</v>
      </c>
      <c r="G61" s="124" t="s">
        <v>3348</v>
      </c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125" t="s">
        <v>3348</v>
      </c>
      <c r="Y61" s="28" t="s">
        <v>3348</v>
      </c>
      <c r="Z61" s="125" t="s">
        <v>3348</v>
      </c>
      <c r="AA61" s="125" t="s">
        <v>3348</v>
      </c>
      <c r="AB61" s="125">
        <v>0</v>
      </c>
      <c r="AC61" s="374" t="s">
        <v>3348</v>
      </c>
      <c r="AD61" s="446"/>
      <c r="AE61" s="420"/>
      <c r="AF61" s="418"/>
      <c r="AG61" s="418"/>
      <c r="AH61" s="418"/>
      <c r="AI61" s="418"/>
      <c r="AJ61" s="418"/>
      <c r="AK61" s="420"/>
      <c r="AL61" s="414">
        <v>0</v>
      </c>
      <c r="AM61" s="414"/>
      <c r="AN61" s="413"/>
      <c r="AO61" s="413"/>
      <c r="AP61" s="413"/>
      <c r="AQ61" s="413"/>
      <c r="AR61" s="413"/>
      <c r="AS61" s="413"/>
      <c r="AT61" s="413"/>
      <c r="AV61" s="413"/>
      <c r="AW61" s="475" t="s">
        <v>4013</v>
      </c>
      <c r="AX61" s="475"/>
      <c r="AY61" s="475"/>
      <c r="AZ61" s="475"/>
      <c r="BA61" s="475"/>
      <c r="BB61" s="475"/>
      <c r="BC61" s="475"/>
      <c r="BD61" s="475"/>
      <c r="BE61" s="475"/>
      <c r="BF61" s="475"/>
      <c r="BG61" s="475"/>
      <c r="BH61" s="475"/>
      <c r="BI61" s="429"/>
      <c r="BJ61" s="429"/>
      <c r="IJ61" s="302"/>
      <c r="IK61" s="301"/>
      <c r="IL61" s="301"/>
      <c r="IM61" s="301"/>
      <c r="IN61" s="301"/>
      <c r="IO61" s="301" t="s">
        <v>3348</v>
      </c>
      <c r="IP61" s="301" t="s">
        <v>3348</v>
      </c>
      <c r="IQ61" s="358" t="e">
        <v>#N/A</v>
      </c>
    </row>
    <row r="62" spans="1:251" s="29" customFormat="1" x14ac:dyDescent="0.25">
      <c r="A62" s="27" t="s">
        <v>3348</v>
      </c>
      <c r="B62" s="126">
        <v>61</v>
      </c>
      <c r="C62" s="20" t="s">
        <v>3348</v>
      </c>
      <c r="D62" s="20" t="s">
        <v>3348</v>
      </c>
      <c r="E62" s="123"/>
      <c r="F62" s="124" t="s">
        <v>3348</v>
      </c>
      <c r="G62" s="124" t="s">
        <v>3348</v>
      </c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125" t="s">
        <v>3348</v>
      </c>
      <c r="Y62" s="28" t="s">
        <v>3348</v>
      </c>
      <c r="Z62" s="125" t="s">
        <v>3348</v>
      </c>
      <c r="AA62" s="125" t="s">
        <v>3348</v>
      </c>
      <c r="AB62" s="125">
        <v>0</v>
      </c>
      <c r="AC62" s="374" t="s">
        <v>3348</v>
      </c>
      <c r="AD62" s="446"/>
      <c r="AE62" s="420"/>
      <c r="AF62" s="418"/>
      <c r="AG62" s="418"/>
      <c r="AH62" s="418"/>
      <c r="AI62" s="418"/>
      <c r="AJ62" s="418"/>
      <c r="AK62" s="420"/>
      <c r="AL62" s="414">
        <v>0</v>
      </c>
      <c r="AM62" s="414"/>
      <c r="AN62" s="413"/>
      <c r="AO62" s="413"/>
      <c r="AP62" s="413"/>
      <c r="AQ62" s="413"/>
      <c r="AR62" s="413"/>
      <c r="AS62" s="413"/>
      <c r="AT62" s="413"/>
      <c r="AV62" s="413"/>
      <c r="AW62" s="479" t="s">
        <v>4008</v>
      </c>
      <c r="AX62" s="479"/>
      <c r="AY62" s="479"/>
      <c r="AZ62" s="479"/>
      <c r="BA62" s="479"/>
      <c r="BB62" s="479"/>
      <c r="BC62" s="479"/>
      <c r="BD62" s="479"/>
      <c r="BE62" s="479"/>
      <c r="BF62" s="479"/>
      <c r="BG62" s="479"/>
      <c r="BH62" s="479"/>
      <c r="BI62" s="429"/>
      <c r="BJ62" s="429"/>
      <c r="IJ62" s="302"/>
      <c r="IK62" s="301"/>
      <c r="IL62" s="301"/>
      <c r="IM62" s="301"/>
      <c r="IN62" s="301"/>
      <c r="IO62" s="301" t="s">
        <v>3348</v>
      </c>
      <c r="IP62" s="301" t="s">
        <v>3348</v>
      </c>
      <c r="IQ62" s="358" t="e">
        <v>#N/A</v>
      </c>
    </row>
    <row r="63" spans="1:251" s="29" customFormat="1" x14ac:dyDescent="0.25">
      <c r="A63" s="27" t="s">
        <v>3348</v>
      </c>
      <c r="B63" s="126">
        <v>62</v>
      </c>
      <c r="C63" s="20" t="s">
        <v>3348</v>
      </c>
      <c r="D63" s="20" t="s">
        <v>3348</v>
      </c>
      <c r="E63" s="123"/>
      <c r="F63" s="124" t="s">
        <v>3348</v>
      </c>
      <c r="G63" s="124" t="s">
        <v>3348</v>
      </c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125" t="s">
        <v>3348</v>
      </c>
      <c r="Y63" s="28" t="s">
        <v>3348</v>
      </c>
      <c r="Z63" s="125" t="s">
        <v>3348</v>
      </c>
      <c r="AA63" s="125" t="s">
        <v>3348</v>
      </c>
      <c r="AB63" s="125">
        <v>0</v>
      </c>
      <c r="AC63" s="374" t="s">
        <v>3348</v>
      </c>
      <c r="AD63" s="446"/>
      <c r="AE63" s="420"/>
      <c r="AF63" s="418"/>
      <c r="AG63" s="418"/>
      <c r="AH63" s="418"/>
      <c r="AI63" s="418"/>
      <c r="AJ63" s="418"/>
      <c r="AK63" s="420"/>
      <c r="AL63" s="414">
        <v>0</v>
      </c>
      <c r="AM63" s="414"/>
      <c r="AN63" s="413"/>
      <c r="AO63" s="413"/>
      <c r="AP63" s="413"/>
      <c r="AQ63" s="413"/>
      <c r="AR63" s="413"/>
      <c r="AS63" s="413"/>
      <c r="AT63" s="413"/>
      <c r="AV63" s="413"/>
      <c r="AW63" s="531" t="s">
        <v>4061</v>
      </c>
      <c r="AX63" s="531"/>
      <c r="AY63" s="531"/>
      <c r="AZ63" s="531"/>
      <c r="BA63" s="531"/>
      <c r="BB63" s="531"/>
      <c r="BC63" s="531"/>
      <c r="BD63" s="531"/>
      <c r="BE63" s="531"/>
      <c r="BF63" s="531"/>
      <c r="BG63" s="531"/>
      <c r="BH63" s="531"/>
      <c r="BI63" s="429"/>
      <c r="BJ63" s="429"/>
      <c r="IJ63" s="302"/>
      <c r="IK63" s="301"/>
      <c r="IL63" s="301"/>
      <c r="IM63" s="301"/>
      <c r="IN63" s="301"/>
      <c r="IO63" s="301" t="s">
        <v>3348</v>
      </c>
      <c r="IP63" s="301" t="s">
        <v>3348</v>
      </c>
      <c r="IQ63" s="358" t="e">
        <v>#N/A</v>
      </c>
    </row>
    <row r="64" spans="1:251" s="29" customFormat="1" x14ac:dyDescent="0.25">
      <c r="A64" s="27" t="s">
        <v>3348</v>
      </c>
      <c r="B64" s="126">
        <v>63</v>
      </c>
      <c r="C64" s="20" t="s">
        <v>3348</v>
      </c>
      <c r="D64" s="20" t="s">
        <v>3348</v>
      </c>
      <c r="E64" s="123"/>
      <c r="F64" s="124" t="s">
        <v>3348</v>
      </c>
      <c r="G64" s="124" t="s">
        <v>3348</v>
      </c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125" t="s">
        <v>3348</v>
      </c>
      <c r="Y64" s="28" t="s">
        <v>3348</v>
      </c>
      <c r="Z64" s="125" t="s">
        <v>3348</v>
      </c>
      <c r="AA64" s="125" t="s">
        <v>3348</v>
      </c>
      <c r="AB64" s="125">
        <v>0</v>
      </c>
      <c r="AC64" s="374" t="s">
        <v>3348</v>
      </c>
      <c r="AD64" s="446"/>
      <c r="AE64" s="420"/>
      <c r="AF64" s="418"/>
      <c r="AG64" s="418"/>
      <c r="AH64" s="418"/>
      <c r="AI64" s="418"/>
      <c r="AJ64" s="418"/>
      <c r="AK64" s="420"/>
      <c r="AL64" s="414">
        <v>0</v>
      </c>
      <c r="AM64" s="414"/>
      <c r="AN64" s="413"/>
      <c r="AO64" s="413"/>
      <c r="AP64" s="413"/>
      <c r="AQ64" s="413"/>
      <c r="AR64" s="413"/>
      <c r="AS64" s="413"/>
      <c r="AT64" s="413"/>
      <c r="AV64" s="413"/>
      <c r="AW64" s="479" t="s">
        <v>4062</v>
      </c>
      <c r="AX64" s="479"/>
      <c r="AY64" s="479"/>
      <c r="AZ64" s="479"/>
      <c r="BA64" s="479"/>
      <c r="BB64" s="479"/>
      <c r="BC64" s="479"/>
      <c r="BD64" s="479"/>
      <c r="BE64" s="479"/>
      <c r="BF64" s="479"/>
      <c r="BG64" s="479"/>
      <c r="BH64" s="479"/>
      <c r="BI64" s="429"/>
      <c r="BJ64" s="429"/>
      <c r="IJ64" s="302"/>
      <c r="IK64" s="301"/>
      <c r="IL64" s="301"/>
      <c r="IM64" s="301"/>
      <c r="IN64" s="301"/>
      <c r="IO64" s="301" t="s">
        <v>3348</v>
      </c>
      <c r="IP64" s="301" t="s">
        <v>3348</v>
      </c>
      <c r="IQ64" s="358" t="e">
        <v>#N/A</v>
      </c>
    </row>
    <row r="65" spans="1:251" s="29" customFormat="1" x14ac:dyDescent="0.25">
      <c r="A65" s="27" t="s">
        <v>3348</v>
      </c>
      <c r="B65" s="126">
        <v>64</v>
      </c>
      <c r="C65" s="20" t="s">
        <v>3348</v>
      </c>
      <c r="D65" s="20" t="s">
        <v>3348</v>
      </c>
      <c r="E65" s="123"/>
      <c r="F65" s="124" t="s">
        <v>3348</v>
      </c>
      <c r="G65" s="124" t="s">
        <v>3348</v>
      </c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125" t="s">
        <v>3348</v>
      </c>
      <c r="Y65" s="28" t="s">
        <v>3348</v>
      </c>
      <c r="Z65" s="125" t="s">
        <v>3348</v>
      </c>
      <c r="AA65" s="125" t="s">
        <v>3348</v>
      </c>
      <c r="AB65" s="125">
        <v>0</v>
      </c>
      <c r="AC65" s="374" t="s">
        <v>3348</v>
      </c>
      <c r="AD65" s="446"/>
      <c r="AE65" s="420"/>
      <c r="AF65" s="418"/>
      <c r="AG65" s="418"/>
      <c r="AH65" s="418"/>
      <c r="AI65" s="418"/>
      <c r="AJ65" s="418"/>
      <c r="AK65" s="420"/>
      <c r="AL65" s="414">
        <v>0</v>
      </c>
      <c r="AM65" s="414"/>
      <c r="AN65" s="413"/>
      <c r="AO65" s="413"/>
      <c r="AP65" s="413"/>
      <c r="AQ65" s="413"/>
      <c r="AR65" s="413"/>
      <c r="AS65" s="413"/>
      <c r="AT65" s="413"/>
      <c r="AV65" s="413"/>
      <c r="AW65" s="479" t="s">
        <v>4063</v>
      </c>
      <c r="AX65" s="479"/>
      <c r="AY65" s="479"/>
      <c r="AZ65" s="479"/>
      <c r="BA65" s="479"/>
      <c r="BB65" s="479"/>
      <c r="BC65" s="479"/>
      <c r="BD65" s="479"/>
      <c r="BE65" s="479"/>
      <c r="BF65" s="479"/>
      <c r="BG65" s="479"/>
      <c r="BH65" s="479"/>
      <c r="BI65" s="429"/>
      <c r="BJ65" s="429"/>
      <c r="IJ65" s="302"/>
      <c r="IK65" s="301"/>
      <c r="IL65" s="301"/>
      <c r="IM65" s="301"/>
      <c r="IN65" s="301"/>
      <c r="IO65" s="301" t="s">
        <v>3348</v>
      </c>
      <c r="IP65" s="301" t="s">
        <v>3348</v>
      </c>
      <c r="IQ65" s="358" t="e">
        <v>#N/A</v>
      </c>
    </row>
    <row r="66" spans="1:251" s="29" customFormat="1" x14ac:dyDescent="0.25">
      <c r="A66" s="27" t="s">
        <v>3348</v>
      </c>
      <c r="B66" s="126">
        <v>65</v>
      </c>
      <c r="C66" s="20" t="s">
        <v>3348</v>
      </c>
      <c r="D66" s="20" t="s">
        <v>3348</v>
      </c>
      <c r="E66" s="123"/>
      <c r="F66" s="124" t="s">
        <v>3348</v>
      </c>
      <c r="G66" s="124" t="s">
        <v>3348</v>
      </c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125" t="s">
        <v>3348</v>
      </c>
      <c r="Y66" s="28" t="s">
        <v>3348</v>
      </c>
      <c r="Z66" s="125" t="s">
        <v>3348</v>
      </c>
      <c r="AA66" s="125" t="s">
        <v>3348</v>
      </c>
      <c r="AB66" s="125">
        <v>0</v>
      </c>
      <c r="AC66" s="374" t="s">
        <v>3348</v>
      </c>
      <c r="AD66" s="446"/>
      <c r="AE66" s="420"/>
      <c r="AF66" s="418"/>
      <c r="AG66" s="418"/>
      <c r="AH66" s="418"/>
      <c r="AI66" s="418"/>
      <c r="AJ66" s="418"/>
      <c r="AK66" s="420"/>
      <c r="AL66" s="414">
        <v>0</v>
      </c>
      <c r="AM66" s="414"/>
      <c r="AN66" s="413"/>
      <c r="AO66" s="413"/>
      <c r="AP66" s="413"/>
      <c r="AQ66" s="413"/>
      <c r="AR66" s="413"/>
      <c r="AS66" s="413"/>
      <c r="AT66" s="413"/>
      <c r="AV66" s="413"/>
      <c r="AW66" s="534" t="s">
        <v>4010</v>
      </c>
      <c r="AX66" s="534"/>
      <c r="AY66" s="534"/>
      <c r="AZ66" s="534"/>
      <c r="BA66" s="534"/>
      <c r="BB66" s="534"/>
      <c r="BC66" s="534"/>
      <c r="BD66" s="534"/>
      <c r="BE66" s="534"/>
      <c r="BF66" s="534"/>
      <c r="BG66" s="534"/>
      <c r="BH66" s="534"/>
      <c r="BI66" s="429"/>
      <c r="BJ66" s="429"/>
      <c r="IJ66" s="302"/>
      <c r="IK66" s="301"/>
      <c r="IL66" s="301"/>
      <c r="IM66" s="301"/>
      <c r="IN66" s="301"/>
      <c r="IO66" s="301" t="s">
        <v>3348</v>
      </c>
      <c r="IP66" s="301" t="s">
        <v>3348</v>
      </c>
      <c r="IQ66" s="358" t="e">
        <v>#N/A</v>
      </c>
    </row>
    <row r="67" spans="1:251" s="29" customFormat="1" x14ac:dyDescent="0.25">
      <c r="A67" s="27" t="s">
        <v>3348</v>
      </c>
      <c r="B67" s="126">
        <v>66</v>
      </c>
      <c r="C67" s="20" t="s">
        <v>3348</v>
      </c>
      <c r="D67" s="20" t="s">
        <v>3348</v>
      </c>
      <c r="E67" s="123"/>
      <c r="F67" s="124" t="s">
        <v>3348</v>
      </c>
      <c r="G67" s="124" t="s">
        <v>3348</v>
      </c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125" t="s">
        <v>3348</v>
      </c>
      <c r="Y67" s="28" t="s">
        <v>3348</v>
      </c>
      <c r="Z67" s="125" t="s">
        <v>3348</v>
      </c>
      <c r="AA67" s="125" t="s">
        <v>3348</v>
      </c>
      <c r="AB67" s="125">
        <v>0</v>
      </c>
      <c r="AC67" s="374" t="s">
        <v>3348</v>
      </c>
      <c r="AD67" s="446"/>
      <c r="AE67" s="420"/>
      <c r="AF67" s="418"/>
      <c r="AG67" s="418"/>
      <c r="AH67" s="418"/>
      <c r="AI67" s="418"/>
      <c r="AJ67" s="418"/>
      <c r="AK67" s="420"/>
      <c r="AL67" s="414">
        <v>0</v>
      </c>
      <c r="AM67" s="414"/>
      <c r="AN67" s="413"/>
      <c r="AO67" s="413"/>
      <c r="AP67" s="413"/>
      <c r="AQ67" s="413"/>
      <c r="AR67" s="413"/>
      <c r="AS67" s="413"/>
      <c r="AT67" s="413"/>
      <c r="AV67" s="413"/>
      <c r="AW67" s="479" t="s">
        <v>4011</v>
      </c>
      <c r="AX67" s="479"/>
      <c r="AY67" s="479"/>
      <c r="AZ67" s="479"/>
      <c r="BA67" s="479"/>
      <c r="BB67" s="479"/>
      <c r="BC67" s="479"/>
      <c r="BD67" s="479"/>
      <c r="BE67" s="479"/>
      <c r="BF67" s="479"/>
      <c r="BG67" s="479"/>
      <c r="BH67" s="479"/>
      <c r="BI67" s="429"/>
      <c r="BJ67" s="429"/>
      <c r="IJ67" s="302"/>
      <c r="IK67" s="301"/>
      <c r="IL67" s="301"/>
      <c r="IM67" s="301"/>
      <c r="IN67" s="301"/>
      <c r="IO67" s="301" t="s">
        <v>3348</v>
      </c>
      <c r="IP67" s="301" t="s">
        <v>3348</v>
      </c>
      <c r="IQ67" s="358" t="e">
        <v>#N/A</v>
      </c>
    </row>
    <row r="68" spans="1:251" s="29" customFormat="1" x14ac:dyDescent="0.25">
      <c r="A68" s="27" t="s">
        <v>3348</v>
      </c>
      <c r="B68" s="126">
        <v>67</v>
      </c>
      <c r="C68" s="20" t="s">
        <v>3348</v>
      </c>
      <c r="D68" s="20" t="s">
        <v>3348</v>
      </c>
      <c r="E68" s="123"/>
      <c r="F68" s="124" t="s">
        <v>3348</v>
      </c>
      <c r="G68" s="124" t="s">
        <v>3348</v>
      </c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125" t="s">
        <v>3348</v>
      </c>
      <c r="Y68" s="28" t="s">
        <v>3348</v>
      </c>
      <c r="Z68" s="125" t="s">
        <v>3348</v>
      </c>
      <c r="AA68" s="125" t="s">
        <v>3348</v>
      </c>
      <c r="AB68" s="125">
        <v>0</v>
      </c>
      <c r="AC68" s="374" t="s">
        <v>3348</v>
      </c>
      <c r="AD68" s="446"/>
      <c r="AE68" s="420"/>
      <c r="AF68" s="418"/>
      <c r="AG68" s="418"/>
      <c r="AH68" s="418"/>
      <c r="AI68" s="418"/>
      <c r="AJ68" s="418"/>
      <c r="AK68" s="420"/>
      <c r="AL68" s="414">
        <v>0</v>
      </c>
      <c r="AM68" s="414"/>
      <c r="AN68" s="413"/>
      <c r="AO68" s="413"/>
      <c r="AP68" s="413"/>
      <c r="AQ68" s="413"/>
      <c r="AR68" s="413"/>
      <c r="AS68" s="413"/>
      <c r="AT68" s="413"/>
      <c r="AV68" s="413"/>
      <c r="AW68" s="535" t="s">
        <v>4015</v>
      </c>
      <c r="AX68" s="535"/>
      <c r="AY68" s="535"/>
      <c r="AZ68" s="535"/>
      <c r="BA68" s="535"/>
      <c r="BB68" s="535"/>
      <c r="BC68" s="535"/>
      <c r="BD68" s="535"/>
      <c r="BE68" s="535"/>
      <c r="BF68" s="535"/>
      <c r="BG68" s="535"/>
      <c r="BH68" s="535"/>
      <c r="BI68" s="429"/>
      <c r="BJ68" s="429"/>
      <c r="IJ68" s="302"/>
      <c r="IK68" s="301"/>
      <c r="IL68" s="301"/>
      <c r="IM68" s="301"/>
      <c r="IN68" s="301"/>
      <c r="IO68" s="301" t="s">
        <v>3348</v>
      </c>
      <c r="IP68" s="301" t="s">
        <v>3348</v>
      </c>
      <c r="IQ68" s="358" t="e">
        <v>#N/A</v>
      </c>
    </row>
    <row r="69" spans="1:251" s="29" customFormat="1" x14ac:dyDescent="0.25">
      <c r="A69" s="27" t="s">
        <v>3348</v>
      </c>
      <c r="B69" s="126">
        <v>68</v>
      </c>
      <c r="C69" s="20" t="s">
        <v>3348</v>
      </c>
      <c r="D69" s="20" t="s">
        <v>3348</v>
      </c>
      <c r="E69" s="123"/>
      <c r="F69" s="124" t="s">
        <v>3348</v>
      </c>
      <c r="G69" s="124" t="s">
        <v>3348</v>
      </c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125" t="s">
        <v>3348</v>
      </c>
      <c r="Y69" s="28" t="s">
        <v>3348</v>
      </c>
      <c r="Z69" s="125" t="s">
        <v>3348</v>
      </c>
      <c r="AA69" s="125" t="s">
        <v>3348</v>
      </c>
      <c r="AB69" s="125">
        <v>0</v>
      </c>
      <c r="AC69" s="374" t="s">
        <v>3348</v>
      </c>
      <c r="AD69" s="446"/>
      <c r="AE69" s="420"/>
      <c r="AF69" s="418"/>
      <c r="AG69" s="418"/>
      <c r="AH69" s="418"/>
      <c r="AI69" s="418"/>
      <c r="AJ69" s="418"/>
      <c r="AK69" s="420"/>
      <c r="AL69" s="414">
        <v>0</v>
      </c>
      <c r="AM69" s="414"/>
      <c r="AN69" s="413"/>
      <c r="AO69" s="413"/>
      <c r="AP69" s="413"/>
      <c r="AQ69" s="413"/>
      <c r="AR69" s="413"/>
      <c r="AS69" s="413"/>
      <c r="AT69" s="413"/>
      <c r="AV69" s="413"/>
      <c r="AW69" s="479" t="s">
        <v>4014</v>
      </c>
      <c r="AX69" s="479"/>
      <c r="AY69" s="479"/>
      <c r="AZ69" s="479"/>
      <c r="BA69" s="479"/>
      <c r="BB69" s="479"/>
      <c r="BC69" s="479"/>
      <c r="BD69" s="479"/>
      <c r="BE69" s="479"/>
      <c r="BF69" s="479"/>
      <c r="BG69" s="479"/>
      <c r="BH69" s="479"/>
      <c r="BI69" s="429"/>
      <c r="BJ69" s="429"/>
      <c r="IJ69" s="302"/>
      <c r="IK69" s="301"/>
      <c r="IL69" s="301"/>
      <c r="IM69" s="301"/>
      <c r="IN69" s="301"/>
      <c r="IO69" s="301" t="s">
        <v>3348</v>
      </c>
      <c r="IP69" s="301" t="s">
        <v>3348</v>
      </c>
      <c r="IQ69" s="358" t="e">
        <v>#N/A</v>
      </c>
    </row>
    <row r="70" spans="1:251" s="29" customFormat="1" x14ac:dyDescent="0.25">
      <c r="A70" s="27" t="s">
        <v>3348</v>
      </c>
      <c r="B70" s="126">
        <v>69</v>
      </c>
      <c r="C70" s="20" t="s">
        <v>3348</v>
      </c>
      <c r="D70" s="20" t="s">
        <v>3348</v>
      </c>
      <c r="E70" s="123"/>
      <c r="F70" s="124" t="s">
        <v>3348</v>
      </c>
      <c r="G70" s="124" t="s">
        <v>3348</v>
      </c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125" t="s">
        <v>3348</v>
      </c>
      <c r="Y70" s="28" t="s">
        <v>3348</v>
      </c>
      <c r="Z70" s="125" t="s">
        <v>3348</v>
      </c>
      <c r="AA70" s="125" t="s">
        <v>3348</v>
      </c>
      <c r="AB70" s="125">
        <v>0</v>
      </c>
      <c r="AC70" s="374" t="s">
        <v>3348</v>
      </c>
      <c r="AD70" s="446"/>
      <c r="AE70" s="420"/>
      <c r="AF70" s="418"/>
      <c r="AG70" s="418"/>
      <c r="AH70" s="418"/>
      <c r="AI70" s="418"/>
      <c r="AJ70" s="418"/>
      <c r="AK70" s="420"/>
      <c r="AL70" s="414">
        <v>0</v>
      </c>
      <c r="AM70" s="414"/>
      <c r="AN70" s="413"/>
      <c r="AO70" s="413"/>
      <c r="AP70" s="413"/>
      <c r="AQ70" s="413"/>
      <c r="AR70" s="413"/>
      <c r="AS70" s="413"/>
      <c r="AT70" s="413"/>
      <c r="AV70" s="413"/>
      <c r="AW70" s="530" t="s">
        <v>4024</v>
      </c>
      <c r="AX70" s="530"/>
      <c r="AY70" s="530"/>
      <c r="AZ70" s="530"/>
      <c r="BA70" s="530"/>
      <c r="BB70" s="530"/>
      <c r="BC70" s="530"/>
      <c r="BD70" s="530"/>
      <c r="BE70" s="530"/>
      <c r="BF70" s="530"/>
      <c r="BG70" s="530"/>
      <c r="BH70" s="530"/>
      <c r="BI70" s="429"/>
      <c r="BJ70" s="429"/>
      <c r="IJ70" s="302"/>
      <c r="IK70" s="301"/>
      <c r="IL70" s="301"/>
      <c r="IM70" s="301"/>
      <c r="IN70" s="301"/>
      <c r="IO70" s="301" t="s">
        <v>3348</v>
      </c>
      <c r="IP70" s="301" t="s">
        <v>3348</v>
      </c>
      <c r="IQ70" s="358" t="e">
        <v>#N/A</v>
      </c>
    </row>
    <row r="71" spans="1:251" s="29" customFormat="1" x14ac:dyDescent="0.25">
      <c r="A71" s="27" t="s">
        <v>3348</v>
      </c>
      <c r="B71" s="126">
        <v>70</v>
      </c>
      <c r="C71" s="20" t="s">
        <v>3348</v>
      </c>
      <c r="D71" s="20" t="s">
        <v>3348</v>
      </c>
      <c r="E71" s="123"/>
      <c r="F71" s="124" t="s">
        <v>3348</v>
      </c>
      <c r="G71" s="124" t="s">
        <v>3348</v>
      </c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125" t="s">
        <v>3348</v>
      </c>
      <c r="Y71" s="28" t="s">
        <v>3348</v>
      </c>
      <c r="Z71" s="125" t="s">
        <v>3348</v>
      </c>
      <c r="AA71" s="125" t="s">
        <v>3348</v>
      </c>
      <c r="AB71" s="125">
        <v>0</v>
      </c>
      <c r="AC71" s="374" t="s">
        <v>3348</v>
      </c>
      <c r="AD71" s="446"/>
      <c r="AE71" s="420"/>
      <c r="AF71" s="418"/>
      <c r="AG71" s="418"/>
      <c r="AH71" s="418"/>
      <c r="AI71" s="418"/>
      <c r="AJ71" s="418"/>
      <c r="AK71" s="420"/>
      <c r="AL71" s="414">
        <v>0</v>
      </c>
      <c r="AM71" s="414"/>
      <c r="AN71" s="413"/>
      <c r="AO71" s="413"/>
      <c r="AP71" s="413"/>
      <c r="AQ71" s="413"/>
      <c r="AR71" s="413"/>
      <c r="AS71" s="413"/>
      <c r="AT71" s="413"/>
      <c r="AV71" s="413"/>
      <c r="AW71" s="530" t="s">
        <v>4025</v>
      </c>
      <c r="AX71" s="530"/>
      <c r="AY71" s="530"/>
      <c r="AZ71" s="530"/>
      <c r="BA71" s="530"/>
      <c r="BB71" s="530"/>
      <c r="BC71" s="530"/>
      <c r="BD71" s="530"/>
      <c r="BE71" s="530"/>
      <c r="BF71" s="530"/>
      <c r="BG71" s="530"/>
      <c r="BH71" s="530"/>
      <c r="BI71" s="429"/>
      <c r="BJ71" s="429"/>
      <c r="IJ71" s="302"/>
      <c r="IK71" s="301"/>
      <c r="IL71" s="301"/>
      <c r="IM71" s="301"/>
      <c r="IN71" s="301"/>
      <c r="IO71" s="301" t="s">
        <v>3348</v>
      </c>
      <c r="IP71" s="301" t="s">
        <v>3348</v>
      </c>
      <c r="IQ71" s="358" t="e">
        <v>#N/A</v>
      </c>
    </row>
    <row r="72" spans="1:251" s="29" customFormat="1" x14ac:dyDescent="0.25">
      <c r="A72" s="27" t="s">
        <v>3348</v>
      </c>
      <c r="B72" s="126">
        <v>71</v>
      </c>
      <c r="C72" s="20" t="s">
        <v>3348</v>
      </c>
      <c r="D72" s="20" t="s">
        <v>3348</v>
      </c>
      <c r="E72" s="123"/>
      <c r="F72" s="124" t="s">
        <v>3348</v>
      </c>
      <c r="G72" s="124" t="s">
        <v>3348</v>
      </c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125" t="s">
        <v>3348</v>
      </c>
      <c r="Y72" s="28" t="s">
        <v>3348</v>
      </c>
      <c r="Z72" s="125" t="s">
        <v>3348</v>
      </c>
      <c r="AA72" s="125" t="s">
        <v>3348</v>
      </c>
      <c r="AB72" s="125">
        <v>0</v>
      </c>
      <c r="AC72" s="374" t="s">
        <v>3348</v>
      </c>
      <c r="AD72" s="446"/>
      <c r="AE72" s="420"/>
      <c r="AF72" s="418"/>
      <c r="AG72" s="418"/>
      <c r="AH72" s="418"/>
      <c r="AI72" s="418"/>
      <c r="AJ72" s="418"/>
      <c r="AK72" s="420"/>
      <c r="AL72" s="414">
        <v>0</v>
      </c>
      <c r="AM72" s="414"/>
      <c r="AN72" s="413"/>
      <c r="AO72" s="413"/>
      <c r="AP72" s="413"/>
      <c r="AQ72" s="413"/>
      <c r="AR72" s="413"/>
      <c r="AS72" s="413"/>
      <c r="AT72" s="413"/>
      <c r="AV72" s="413"/>
      <c r="AW72" t="s">
        <v>4058</v>
      </c>
      <c r="AX72"/>
      <c r="AY72"/>
      <c r="AZ72"/>
      <c r="BA72"/>
      <c r="BB72"/>
      <c r="BC72"/>
      <c r="BD72"/>
      <c r="BE72"/>
      <c r="BF72"/>
      <c r="BG72"/>
      <c r="BH72" s="481"/>
      <c r="BI72" s="429"/>
      <c r="BJ72" s="429"/>
      <c r="IJ72" s="302"/>
      <c r="IK72" s="301"/>
      <c r="IL72" s="301"/>
      <c r="IM72" s="301"/>
      <c r="IN72" s="301"/>
      <c r="IO72" s="301" t="s">
        <v>3348</v>
      </c>
      <c r="IP72" s="301" t="s">
        <v>3348</v>
      </c>
      <c r="IQ72" s="358" t="e">
        <v>#N/A</v>
      </c>
    </row>
    <row r="73" spans="1:251" s="29" customFormat="1" x14ac:dyDescent="0.25">
      <c r="A73" s="27" t="s">
        <v>3348</v>
      </c>
      <c r="B73" s="126">
        <v>72</v>
      </c>
      <c r="C73" s="20" t="s">
        <v>3348</v>
      </c>
      <c r="D73" s="20" t="s">
        <v>3348</v>
      </c>
      <c r="E73" s="123"/>
      <c r="F73" s="124" t="s">
        <v>3348</v>
      </c>
      <c r="G73" s="124" t="s">
        <v>3348</v>
      </c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125" t="s">
        <v>3348</v>
      </c>
      <c r="Y73" s="28" t="s">
        <v>3348</v>
      </c>
      <c r="Z73" s="125" t="s">
        <v>3348</v>
      </c>
      <c r="AA73" s="125" t="s">
        <v>3348</v>
      </c>
      <c r="AB73" s="125">
        <v>0</v>
      </c>
      <c r="AC73" s="374" t="s">
        <v>3348</v>
      </c>
      <c r="AD73" s="446"/>
      <c r="AE73" s="420"/>
      <c r="AF73" s="418"/>
      <c r="AG73" s="418"/>
      <c r="AH73" s="418"/>
      <c r="AI73" s="418"/>
      <c r="AJ73" s="418"/>
      <c r="AK73" s="420"/>
      <c r="AL73" s="414">
        <v>0</v>
      </c>
      <c r="AM73" s="414"/>
      <c r="AN73" s="413"/>
      <c r="AO73" s="413"/>
      <c r="AP73" s="413"/>
      <c r="AQ73" s="413"/>
      <c r="AR73" s="413"/>
      <c r="AS73" s="413"/>
      <c r="AT73" s="413"/>
      <c r="AW73" t="s">
        <v>4026</v>
      </c>
      <c r="AX73" s="32"/>
      <c r="AY73" s="15"/>
      <c r="AZ73" s="15"/>
      <c r="BA73" s="15"/>
      <c r="BD73" s="429"/>
      <c r="BE73" s="429"/>
      <c r="BF73" s="429"/>
      <c r="BG73" s="429"/>
      <c r="BH73" s="429"/>
      <c r="BI73" s="429"/>
      <c r="BJ73" s="429"/>
      <c r="IJ73" s="302"/>
      <c r="IK73" s="301"/>
      <c r="IL73" s="301"/>
      <c r="IM73" s="301"/>
      <c r="IN73" s="301"/>
      <c r="IO73" s="301" t="s">
        <v>3348</v>
      </c>
      <c r="IP73" s="301" t="s">
        <v>3348</v>
      </c>
      <c r="IQ73" s="358" t="e">
        <v>#N/A</v>
      </c>
    </row>
    <row r="74" spans="1:251" s="29" customFormat="1" x14ac:dyDescent="0.25">
      <c r="A74" s="27" t="s">
        <v>3348</v>
      </c>
      <c r="B74" s="126">
        <v>73</v>
      </c>
      <c r="C74" s="20" t="s">
        <v>3348</v>
      </c>
      <c r="D74" s="20" t="s">
        <v>3348</v>
      </c>
      <c r="E74" s="123"/>
      <c r="F74" s="124" t="s">
        <v>3348</v>
      </c>
      <c r="G74" s="124" t="s">
        <v>3348</v>
      </c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125" t="s">
        <v>3348</v>
      </c>
      <c r="Y74" s="28" t="s">
        <v>3348</v>
      </c>
      <c r="Z74" s="125" t="s">
        <v>3348</v>
      </c>
      <c r="AA74" s="125" t="s">
        <v>3348</v>
      </c>
      <c r="AB74" s="125">
        <v>0</v>
      </c>
      <c r="AC74" s="374" t="s">
        <v>3348</v>
      </c>
      <c r="AD74" s="446"/>
      <c r="AE74" s="420"/>
      <c r="AF74" s="418"/>
      <c r="AG74" s="418"/>
      <c r="AH74" s="418"/>
      <c r="AI74" s="418"/>
      <c r="AJ74" s="418"/>
      <c r="AK74" s="420"/>
      <c r="AL74" s="414">
        <v>0</v>
      </c>
      <c r="AM74" s="414"/>
      <c r="AN74" s="413"/>
      <c r="AO74" s="413"/>
      <c r="AP74" s="413"/>
      <c r="AQ74" s="413"/>
      <c r="AR74" s="413"/>
      <c r="AS74" s="413"/>
      <c r="AT74" s="413"/>
      <c r="AX74" s="32"/>
      <c r="AY74" s="15"/>
      <c r="AZ74" s="15"/>
      <c r="BA74" s="15"/>
      <c r="BD74" s="429"/>
      <c r="BE74" s="429"/>
      <c r="BF74" s="429"/>
      <c r="BG74" s="485" t="s">
        <v>4027</v>
      </c>
      <c r="BH74" s="486"/>
      <c r="BI74" s="429"/>
      <c r="BJ74" s="429"/>
      <c r="IJ74" s="302"/>
      <c r="IK74" s="301"/>
      <c r="IL74" s="301"/>
      <c r="IM74" s="301"/>
      <c r="IN74" s="301"/>
      <c r="IO74" s="301" t="s">
        <v>3348</v>
      </c>
      <c r="IP74" s="301" t="s">
        <v>3348</v>
      </c>
      <c r="IQ74" s="358" t="e">
        <v>#N/A</v>
      </c>
    </row>
    <row r="75" spans="1:251" s="29" customFormat="1" x14ac:dyDescent="0.25">
      <c r="A75" s="27" t="s">
        <v>3348</v>
      </c>
      <c r="B75" s="126">
        <v>74</v>
      </c>
      <c r="C75" s="20" t="s">
        <v>3348</v>
      </c>
      <c r="D75" s="20" t="s">
        <v>3348</v>
      </c>
      <c r="E75" s="123"/>
      <c r="F75" s="124" t="s">
        <v>3348</v>
      </c>
      <c r="G75" s="124" t="s">
        <v>3348</v>
      </c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125" t="s">
        <v>3348</v>
      </c>
      <c r="Y75" s="28" t="s">
        <v>3348</v>
      </c>
      <c r="Z75" s="125" t="s">
        <v>3348</v>
      </c>
      <c r="AA75" s="125" t="s">
        <v>3348</v>
      </c>
      <c r="AB75" s="125">
        <v>0</v>
      </c>
      <c r="AC75" s="374" t="s">
        <v>3348</v>
      </c>
      <c r="AD75" s="446"/>
      <c r="AE75" s="420"/>
      <c r="AF75" s="418"/>
      <c r="AG75" s="418"/>
      <c r="AH75" s="418"/>
      <c r="AI75" s="418"/>
      <c r="AJ75" s="418"/>
      <c r="AK75" s="420"/>
      <c r="AL75" s="414">
        <v>0</v>
      </c>
      <c r="AM75" s="414"/>
      <c r="AN75" s="413"/>
      <c r="AO75" s="413"/>
      <c r="AP75" s="413"/>
      <c r="AQ75" s="413"/>
      <c r="AR75" s="413"/>
      <c r="AS75" s="413"/>
      <c r="AT75" s="413"/>
      <c r="AV75" s="1" t="s">
        <v>3620</v>
      </c>
      <c r="AW75"/>
      <c r="AX75" s="32"/>
      <c r="AY75" s="15"/>
      <c r="AZ75" s="15"/>
      <c r="BA75" s="15"/>
      <c r="BD75" s="429"/>
      <c r="BE75" s="429"/>
      <c r="BF75" s="429"/>
      <c r="BG75" s="429"/>
      <c r="BH75" s="429"/>
      <c r="BI75" s="429"/>
      <c r="BJ75" s="429"/>
      <c r="IJ75" s="302"/>
      <c r="IK75" s="301"/>
      <c r="IL75" s="301"/>
      <c r="IM75" s="301"/>
      <c r="IN75" s="301"/>
      <c r="IO75" s="301" t="s">
        <v>3348</v>
      </c>
      <c r="IP75" s="301" t="s">
        <v>3348</v>
      </c>
      <c r="IQ75" s="358" t="e">
        <v>#N/A</v>
      </c>
    </row>
    <row r="76" spans="1:251" s="29" customFormat="1" x14ac:dyDescent="0.25">
      <c r="A76" s="27" t="s">
        <v>3348</v>
      </c>
      <c r="B76" s="126">
        <v>75</v>
      </c>
      <c r="C76" s="20" t="s">
        <v>3348</v>
      </c>
      <c r="D76" s="20" t="s">
        <v>3348</v>
      </c>
      <c r="E76" s="123"/>
      <c r="F76" s="124" t="s">
        <v>3348</v>
      </c>
      <c r="G76" s="124" t="s">
        <v>3348</v>
      </c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125" t="s">
        <v>3348</v>
      </c>
      <c r="Y76" s="28" t="s">
        <v>3348</v>
      </c>
      <c r="Z76" s="125" t="s">
        <v>3348</v>
      </c>
      <c r="AA76" s="125" t="s">
        <v>3348</v>
      </c>
      <c r="AB76" s="125">
        <v>0</v>
      </c>
      <c r="AC76" s="374" t="s">
        <v>3348</v>
      </c>
      <c r="AD76" s="446"/>
      <c r="AE76" s="420"/>
      <c r="AF76" s="418"/>
      <c r="AG76" s="418"/>
      <c r="AH76" s="418"/>
      <c r="AI76" s="418"/>
      <c r="AJ76" s="418"/>
      <c r="AK76" s="420"/>
      <c r="AL76" s="414">
        <v>0</v>
      </c>
      <c r="AM76" s="414"/>
      <c r="AN76" s="413"/>
      <c r="AO76" s="413"/>
      <c r="AP76" s="413"/>
      <c r="AQ76" s="413"/>
      <c r="AR76" s="413"/>
      <c r="AS76" s="413"/>
      <c r="AT76" s="413"/>
      <c r="AV76" s="413"/>
      <c r="AW76" s="2" t="s">
        <v>3603</v>
      </c>
      <c r="AX76" s="32"/>
      <c r="AY76" s="15"/>
      <c r="AZ76" s="15"/>
      <c r="BA76" s="15"/>
      <c r="BD76" s="429"/>
      <c r="BE76" s="429"/>
      <c r="BF76" s="429"/>
      <c r="BG76" s="429"/>
      <c r="BH76" s="429"/>
      <c r="BI76" s="429"/>
      <c r="BJ76" s="429"/>
      <c r="IJ76" s="302"/>
      <c r="IK76" s="301"/>
      <c r="IL76" s="301"/>
      <c r="IM76" s="301"/>
      <c r="IN76" s="301"/>
      <c r="IO76" s="301" t="s">
        <v>3348</v>
      </c>
      <c r="IP76" s="301" t="s">
        <v>3348</v>
      </c>
      <c r="IQ76" s="358" t="e">
        <v>#N/A</v>
      </c>
    </row>
    <row r="77" spans="1:251" s="29" customFormat="1" x14ac:dyDescent="0.25">
      <c r="A77" s="27" t="s">
        <v>3348</v>
      </c>
      <c r="B77" s="126">
        <v>76</v>
      </c>
      <c r="C77" s="20" t="s">
        <v>3348</v>
      </c>
      <c r="D77" s="20" t="s">
        <v>3348</v>
      </c>
      <c r="E77" s="123"/>
      <c r="F77" s="124" t="s">
        <v>3348</v>
      </c>
      <c r="G77" s="124" t="s">
        <v>3348</v>
      </c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125" t="s">
        <v>3348</v>
      </c>
      <c r="Y77" s="28" t="s">
        <v>3348</v>
      </c>
      <c r="Z77" s="125" t="s">
        <v>3348</v>
      </c>
      <c r="AA77" s="125" t="s">
        <v>3348</v>
      </c>
      <c r="AB77" s="125">
        <v>0</v>
      </c>
      <c r="AC77" s="374" t="s">
        <v>3348</v>
      </c>
      <c r="AD77" s="446"/>
      <c r="AE77" s="420"/>
      <c r="AF77" s="418"/>
      <c r="AG77" s="418"/>
      <c r="AH77" s="418"/>
      <c r="AI77" s="418"/>
      <c r="AJ77" s="418"/>
      <c r="AK77" s="420"/>
      <c r="AL77" s="414">
        <v>0</v>
      </c>
      <c r="AM77" s="414"/>
      <c r="AN77" s="413"/>
      <c r="AO77" s="413"/>
      <c r="AP77" s="413"/>
      <c r="AQ77" s="413"/>
      <c r="AR77" s="413"/>
      <c r="AS77" s="413"/>
      <c r="AT77" s="413"/>
      <c r="AV77" s="413"/>
      <c r="AW77" s="473" t="s">
        <v>4028</v>
      </c>
      <c r="AX77" s="32"/>
      <c r="AY77" s="15"/>
      <c r="AZ77" s="15"/>
      <c r="BA77" s="15"/>
      <c r="BD77" s="429"/>
      <c r="BE77" s="429"/>
      <c r="BF77" s="429"/>
      <c r="BG77" s="429"/>
      <c r="BH77" s="429"/>
      <c r="BI77" s="429"/>
      <c r="BJ77" s="429"/>
      <c r="IJ77" s="302"/>
      <c r="IK77" s="301"/>
      <c r="IL77" s="301"/>
      <c r="IM77" s="301"/>
      <c r="IN77" s="301"/>
      <c r="IO77" s="301" t="s">
        <v>3348</v>
      </c>
      <c r="IP77" s="301" t="s">
        <v>3348</v>
      </c>
      <c r="IQ77" s="358" t="e">
        <v>#N/A</v>
      </c>
    </row>
    <row r="78" spans="1:251" s="29" customFormat="1" x14ac:dyDescent="0.25">
      <c r="A78" s="27" t="s">
        <v>3348</v>
      </c>
      <c r="B78" s="126">
        <v>77</v>
      </c>
      <c r="C78" s="20" t="s">
        <v>3348</v>
      </c>
      <c r="D78" s="20" t="s">
        <v>3348</v>
      </c>
      <c r="E78" s="123"/>
      <c r="F78" s="124" t="s">
        <v>3348</v>
      </c>
      <c r="G78" s="124" t="s">
        <v>3348</v>
      </c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125" t="s">
        <v>3348</v>
      </c>
      <c r="Y78" s="28" t="s">
        <v>3348</v>
      </c>
      <c r="Z78" s="125" t="s">
        <v>3348</v>
      </c>
      <c r="AA78" s="125" t="s">
        <v>3348</v>
      </c>
      <c r="AB78" s="125">
        <v>0</v>
      </c>
      <c r="AC78" s="374" t="s">
        <v>3348</v>
      </c>
      <c r="AD78" s="446"/>
      <c r="AE78" s="420"/>
      <c r="AF78" s="418"/>
      <c r="AG78" s="418"/>
      <c r="AH78" s="418"/>
      <c r="AI78" s="418"/>
      <c r="AJ78" s="418"/>
      <c r="AK78" s="420"/>
      <c r="AL78" s="414">
        <v>0</v>
      </c>
      <c r="AM78" s="414"/>
      <c r="AN78" s="413"/>
      <c r="AO78" s="413"/>
      <c r="AP78" s="413"/>
      <c r="AQ78" s="413"/>
      <c r="AR78" s="413"/>
      <c r="AS78" s="413"/>
      <c r="AT78" s="413"/>
      <c r="AV78" s="413"/>
      <c r="AW78" s="473" t="s">
        <v>4029</v>
      </c>
      <c r="AX78" s="32"/>
      <c r="AY78" s="15"/>
      <c r="AZ78" s="15"/>
      <c r="BA78" s="15"/>
      <c r="BD78" s="429"/>
      <c r="BE78" s="429"/>
      <c r="BF78" s="429"/>
      <c r="BG78" s="429"/>
      <c r="BH78" s="429"/>
      <c r="BI78" s="429"/>
      <c r="BJ78" s="429"/>
      <c r="IJ78" s="302"/>
      <c r="IK78" s="301"/>
      <c r="IL78" s="301"/>
      <c r="IM78" s="301"/>
      <c r="IN78" s="301"/>
      <c r="IO78" s="301" t="s">
        <v>3348</v>
      </c>
      <c r="IP78" s="301" t="s">
        <v>3348</v>
      </c>
      <c r="IQ78" s="358" t="e">
        <v>#N/A</v>
      </c>
    </row>
    <row r="79" spans="1:251" s="29" customFormat="1" x14ac:dyDescent="0.25">
      <c r="A79" s="27" t="s">
        <v>3348</v>
      </c>
      <c r="B79" s="126">
        <v>78</v>
      </c>
      <c r="C79" s="20" t="s">
        <v>3348</v>
      </c>
      <c r="D79" s="20" t="s">
        <v>3348</v>
      </c>
      <c r="E79" s="123"/>
      <c r="F79" s="124" t="s">
        <v>3348</v>
      </c>
      <c r="G79" s="124" t="s">
        <v>3348</v>
      </c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125" t="s">
        <v>3348</v>
      </c>
      <c r="Y79" s="28" t="s">
        <v>3348</v>
      </c>
      <c r="Z79" s="125" t="s">
        <v>3348</v>
      </c>
      <c r="AA79" s="125" t="s">
        <v>3348</v>
      </c>
      <c r="AB79" s="125">
        <v>0</v>
      </c>
      <c r="AC79" s="374" t="s">
        <v>3348</v>
      </c>
      <c r="AD79" s="446"/>
      <c r="AE79" s="420"/>
      <c r="AF79" s="418"/>
      <c r="AG79" s="418"/>
      <c r="AH79" s="418"/>
      <c r="AI79" s="418"/>
      <c r="AJ79" s="418"/>
      <c r="AK79" s="420"/>
      <c r="AL79" s="414">
        <v>0</v>
      </c>
      <c r="AM79" s="414"/>
      <c r="AN79" s="413"/>
      <c r="AO79" s="413"/>
      <c r="AP79" s="413"/>
      <c r="AQ79" s="413"/>
      <c r="AR79" s="413"/>
      <c r="AS79" s="413"/>
      <c r="AT79" s="413"/>
      <c r="AV79" s="413"/>
      <c r="AW79" s="529" t="s">
        <v>4030</v>
      </c>
      <c r="AX79" s="529"/>
      <c r="AY79" s="529"/>
      <c r="AZ79" s="529"/>
      <c r="BA79" s="529"/>
      <c r="BB79" s="529"/>
      <c r="BC79" s="529"/>
      <c r="BD79" s="529"/>
      <c r="BE79" s="529"/>
      <c r="BF79" s="529"/>
      <c r="BG79" s="529"/>
      <c r="BH79" s="529"/>
      <c r="BI79" s="429"/>
      <c r="BJ79" s="429"/>
      <c r="IJ79" s="302"/>
      <c r="IK79" s="301"/>
      <c r="IL79" s="301"/>
      <c r="IM79" s="301"/>
      <c r="IN79" s="301"/>
      <c r="IO79" s="301" t="s">
        <v>3348</v>
      </c>
      <c r="IP79" s="301" t="s">
        <v>3348</v>
      </c>
      <c r="IQ79" s="358" t="e">
        <v>#N/A</v>
      </c>
    </row>
    <row r="80" spans="1:251" s="29" customFormat="1" x14ac:dyDescent="0.25">
      <c r="A80" s="27" t="s">
        <v>3348</v>
      </c>
      <c r="B80" s="126">
        <v>79</v>
      </c>
      <c r="C80" s="20" t="s">
        <v>3348</v>
      </c>
      <c r="D80" s="20" t="s">
        <v>3348</v>
      </c>
      <c r="E80" s="123"/>
      <c r="F80" s="124" t="s">
        <v>3348</v>
      </c>
      <c r="G80" s="124" t="s">
        <v>3348</v>
      </c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125" t="s">
        <v>3348</v>
      </c>
      <c r="Y80" s="28" t="s">
        <v>3348</v>
      </c>
      <c r="Z80" s="125" t="s">
        <v>3348</v>
      </c>
      <c r="AA80" s="125" t="s">
        <v>3348</v>
      </c>
      <c r="AB80" s="125">
        <v>0</v>
      </c>
      <c r="AC80" s="374" t="s">
        <v>3348</v>
      </c>
      <c r="AD80" s="446"/>
      <c r="AE80" s="420"/>
      <c r="AF80" s="418"/>
      <c r="AG80" s="418"/>
      <c r="AH80" s="418"/>
      <c r="AI80" s="418"/>
      <c r="AJ80" s="418"/>
      <c r="AK80" s="420"/>
      <c r="AL80" s="414">
        <v>0</v>
      </c>
      <c r="AM80" s="414"/>
      <c r="AN80" s="413"/>
      <c r="AO80" s="413"/>
      <c r="AP80" s="413"/>
      <c r="AQ80" s="413"/>
      <c r="AR80" s="413"/>
      <c r="AS80" s="413"/>
      <c r="AT80" s="413"/>
      <c r="AV80" s="413"/>
      <c r="AW80" s="289" t="s">
        <v>4031</v>
      </c>
      <c r="BI80" s="429"/>
      <c r="BJ80" s="429"/>
      <c r="IJ80" s="302"/>
      <c r="IK80" s="301"/>
      <c r="IL80" s="301"/>
      <c r="IM80" s="301"/>
      <c r="IN80" s="301"/>
      <c r="IO80" s="301" t="s">
        <v>3348</v>
      </c>
      <c r="IP80" s="301" t="s">
        <v>3348</v>
      </c>
      <c r="IQ80" s="358" t="e">
        <v>#N/A</v>
      </c>
    </row>
    <row r="81" spans="1:251" s="29" customFormat="1" x14ac:dyDescent="0.25">
      <c r="A81" s="27" t="s">
        <v>3348</v>
      </c>
      <c r="B81" s="126">
        <v>80</v>
      </c>
      <c r="C81" s="20" t="s">
        <v>3348</v>
      </c>
      <c r="D81" s="20" t="s">
        <v>3348</v>
      </c>
      <c r="E81" s="123"/>
      <c r="F81" s="124" t="s">
        <v>3348</v>
      </c>
      <c r="G81" s="124" t="s">
        <v>3348</v>
      </c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125" t="s">
        <v>3348</v>
      </c>
      <c r="Y81" s="28" t="s">
        <v>3348</v>
      </c>
      <c r="Z81" s="125" t="s">
        <v>3348</v>
      </c>
      <c r="AA81" s="125" t="s">
        <v>3348</v>
      </c>
      <c r="AB81" s="125">
        <v>0</v>
      </c>
      <c r="AC81" s="374" t="s">
        <v>3348</v>
      </c>
      <c r="AD81" s="446"/>
      <c r="AE81" s="420"/>
      <c r="AF81" s="418"/>
      <c r="AG81" s="418"/>
      <c r="AH81" s="418"/>
      <c r="AI81" s="418"/>
      <c r="AJ81" s="418"/>
      <c r="AK81" s="420"/>
      <c r="AL81" s="414">
        <v>0</v>
      </c>
      <c r="AM81" s="414"/>
      <c r="AN81" s="413"/>
      <c r="AO81" s="413"/>
      <c r="AP81" s="413"/>
      <c r="AQ81" s="413"/>
      <c r="AR81" s="413"/>
      <c r="AS81" s="413"/>
      <c r="AT81" s="413"/>
      <c r="AV81" s="1"/>
      <c r="AW81" s="529" t="s">
        <v>4003</v>
      </c>
      <c r="AX81" s="529"/>
      <c r="AY81" s="529"/>
      <c r="AZ81" s="529"/>
      <c r="BA81" s="529"/>
      <c r="BB81" s="529"/>
      <c r="BC81" s="529"/>
      <c r="BD81" s="529"/>
      <c r="BE81" s="529"/>
      <c r="BF81" s="529"/>
      <c r="BG81" s="529"/>
      <c r="BH81" s="529"/>
      <c r="BI81" s="429"/>
      <c r="BJ81" s="429"/>
      <c r="IJ81" s="302"/>
      <c r="IK81" s="301"/>
      <c r="IL81" s="301"/>
      <c r="IM81" s="301"/>
      <c r="IN81" s="301"/>
      <c r="IO81" s="301" t="s">
        <v>3348</v>
      </c>
      <c r="IP81" s="301" t="s">
        <v>3348</v>
      </c>
      <c r="IQ81" s="358" t="e">
        <v>#N/A</v>
      </c>
    </row>
    <row r="82" spans="1:251" s="29" customFormat="1" x14ac:dyDescent="0.25">
      <c r="A82" s="27" t="s">
        <v>3348</v>
      </c>
      <c r="B82" s="126">
        <v>81</v>
      </c>
      <c r="C82" s="20" t="s">
        <v>3348</v>
      </c>
      <c r="D82" s="20" t="s">
        <v>3348</v>
      </c>
      <c r="E82" s="123"/>
      <c r="F82" s="124" t="s">
        <v>3348</v>
      </c>
      <c r="G82" s="124" t="s">
        <v>3348</v>
      </c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125" t="s">
        <v>3348</v>
      </c>
      <c r="Y82" s="28" t="s">
        <v>3348</v>
      </c>
      <c r="Z82" s="125" t="s">
        <v>3348</v>
      </c>
      <c r="AA82" s="125" t="s">
        <v>3348</v>
      </c>
      <c r="AB82" s="125">
        <v>0</v>
      </c>
      <c r="AC82" s="374" t="s">
        <v>3348</v>
      </c>
      <c r="AD82" s="446"/>
      <c r="AE82" s="420"/>
      <c r="AF82" s="418"/>
      <c r="AG82" s="418"/>
      <c r="AH82" s="418"/>
      <c r="AI82" s="418"/>
      <c r="AJ82" s="418"/>
      <c r="AK82" s="420"/>
      <c r="AL82" s="414">
        <v>0</v>
      </c>
      <c r="AM82" s="414"/>
      <c r="AN82" s="413"/>
      <c r="AO82" s="413"/>
      <c r="AP82" s="413"/>
      <c r="AQ82" s="413"/>
      <c r="AR82" s="413"/>
      <c r="AS82" s="413"/>
      <c r="AT82" s="413"/>
      <c r="AV82" s="359"/>
      <c r="AW82" s="530" t="s">
        <v>4004</v>
      </c>
      <c r="AX82" s="530"/>
      <c r="AY82" s="530"/>
      <c r="AZ82" s="530"/>
      <c r="BA82" s="530"/>
      <c r="BB82" s="530"/>
      <c r="BC82" s="530"/>
      <c r="BD82" s="530"/>
      <c r="BE82" s="530"/>
      <c r="BF82" s="530"/>
      <c r="BG82" s="530"/>
      <c r="BH82" s="530"/>
      <c r="BI82" s="429"/>
      <c r="BJ82" s="429"/>
      <c r="IJ82" s="302"/>
      <c r="IK82" s="301"/>
      <c r="IL82" s="301"/>
      <c r="IM82" s="301"/>
      <c r="IN82" s="301"/>
      <c r="IO82" s="301" t="s">
        <v>3348</v>
      </c>
      <c r="IP82" s="301" t="s">
        <v>3348</v>
      </c>
      <c r="IQ82" s="358" t="e">
        <v>#N/A</v>
      </c>
    </row>
    <row r="83" spans="1:251" s="29" customFormat="1" x14ac:dyDescent="0.25">
      <c r="A83" s="27" t="s">
        <v>3348</v>
      </c>
      <c r="B83" s="126">
        <v>82</v>
      </c>
      <c r="C83" s="20" t="s">
        <v>3348</v>
      </c>
      <c r="D83" s="20" t="s">
        <v>3348</v>
      </c>
      <c r="E83" s="123"/>
      <c r="F83" s="124" t="s">
        <v>3348</v>
      </c>
      <c r="G83" s="124" t="s">
        <v>3348</v>
      </c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125" t="s">
        <v>3348</v>
      </c>
      <c r="Y83" s="28" t="s">
        <v>3348</v>
      </c>
      <c r="Z83" s="125" t="s">
        <v>3348</v>
      </c>
      <c r="AA83" s="125" t="s">
        <v>3348</v>
      </c>
      <c r="AB83" s="125">
        <v>0</v>
      </c>
      <c r="AC83" s="374" t="s">
        <v>3348</v>
      </c>
      <c r="AD83" s="446"/>
      <c r="AE83" s="420"/>
      <c r="AF83" s="418"/>
      <c r="AG83" s="418"/>
      <c r="AH83" s="418"/>
      <c r="AI83" s="418"/>
      <c r="AJ83" s="418"/>
      <c r="AK83" s="420"/>
      <c r="AL83" s="414">
        <v>0</v>
      </c>
      <c r="AM83" s="414"/>
      <c r="AN83" s="413"/>
      <c r="AO83" s="413"/>
      <c r="AP83" s="413"/>
      <c r="AQ83" s="413"/>
      <c r="AR83" s="413"/>
      <c r="AS83" s="413"/>
      <c r="AT83" s="413"/>
      <c r="AV83"/>
      <c r="AW83" s="533" t="s">
        <v>4009</v>
      </c>
      <c r="AX83" s="533"/>
      <c r="AY83" s="533"/>
      <c r="AZ83" s="533"/>
      <c r="BA83" s="533"/>
      <c r="BB83" s="533"/>
      <c r="BC83" s="533"/>
      <c r="BD83" s="533"/>
      <c r="BE83" s="533"/>
      <c r="BF83" s="533"/>
      <c r="BG83" s="533"/>
      <c r="BH83" s="533"/>
      <c r="BI83" s="429"/>
      <c r="BJ83" s="429"/>
      <c r="IJ83" s="302"/>
      <c r="IK83" s="301"/>
      <c r="IL83" s="301"/>
      <c r="IM83" s="301"/>
      <c r="IN83" s="301"/>
      <c r="IO83" s="301" t="s">
        <v>3348</v>
      </c>
      <c r="IP83" s="301" t="s">
        <v>3348</v>
      </c>
      <c r="IQ83" s="358" t="e">
        <v>#N/A</v>
      </c>
    </row>
    <row r="84" spans="1:251" s="29" customFormat="1" x14ac:dyDescent="0.25">
      <c r="A84" s="27" t="s">
        <v>3348</v>
      </c>
      <c r="B84" s="126">
        <v>83</v>
      </c>
      <c r="C84" s="20" t="s">
        <v>3348</v>
      </c>
      <c r="D84" s="20" t="s">
        <v>3348</v>
      </c>
      <c r="E84" s="123"/>
      <c r="F84" s="124" t="s">
        <v>3348</v>
      </c>
      <c r="G84" s="124" t="s">
        <v>3348</v>
      </c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125" t="s">
        <v>3348</v>
      </c>
      <c r="Y84" s="28" t="s">
        <v>3348</v>
      </c>
      <c r="Z84" s="125" t="s">
        <v>3348</v>
      </c>
      <c r="AA84" s="125" t="s">
        <v>3348</v>
      </c>
      <c r="AB84" s="125">
        <v>0</v>
      </c>
      <c r="AC84" s="374" t="s">
        <v>3348</v>
      </c>
      <c r="AD84" s="446"/>
      <c r="AE84" s="420"/>
      <c r="AF84" s="418"/>
      <c r="AG84" s="418"/>
      <c r="AH84" s="418"/>
      <c r="AI84" s="418"/>
      <c r="AJ84" s="418"/>
      <c r="AK84" s="420"/>
      <c r="AL84" s="414">
        <v>0</v>
      </c>
      <c r="AM84" s="414"/>
      <c r="AN84" s="413"/>
      <c r="AO84" s="413"/>
      <c r="AP84" s="413"/>
      <c r="AQ84" s="413"/>
      <c r="AR84" s="413"/>
      <c r="AS84" s="413"/>
      <c r="AT84" s="413"/>
      <c r="AV84"/>
      <c r="AW84" s="533"/>
      <c r="AX84" s="533"/>
      <c r="AY84" s="533"/>
      <c r="AZ84" s="533"/>
      <c r="BA84" s="533"/>
      <c r="BB84" s="533"/>
      <c r="BC84" s="533"/>
      <c r="BD84" s="533"/>
      <c r="BE84" s="533"/>
      <c r="BF84" s="533"/>
      <c r="BG84" s="533"/>
      <c r="BH84" s="533"/>
      <c r="BI84" s="429"/>
      <c r="BJ84" s="429"/>
      <c r="IJ84" s="302"/>
      <c r="IK84" s="301"/>
      <c r="IL84" s="301"/>
      <c r="IM84" s="301"/>
      <c r="IN84" s="301"/>
      <c r="IO84" s="301" t="s">
        <v>3348</v>
      </c>
      <c r="IP84" s="301" t="s">
        <v>3348</v>
      </c>
      <c r="IQ84" s="358" t="e">
        <v>#N/A</v>
      </c>
    </row>
    <row r="85" spans="1:251" s="29" customFormat="1" x14ac:dyDescent="0.25">
      <c r="A85" s="27" t="s">
        <v>3348</v>
      </c>
      <c r="B85" s="126">
        <v>84</v>
      </c>
      <c r="C85" s="20" t="s">
        <v>3348</v>
      </c>
      <c r="D85" s="20" t="s">
        <v>3348</v>
      </c>
      <c r="E85" s="123"/>
      <c r="F85" s="124" t="s">
        <v>3348</v>
      </c>
      <c r="G85" s="124" t="s">
        <v>3348</v>
      </c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125" t="s">
        <v>3348</v>
      </c>
      <c r="Y85" s="28" t="s">
        <v>3348</v>
      </c>
      <c r="Z85" s="125" t="s">
        <v>3348</v>
      </c>
      <c r="AA85" s="125" t="s">
        <v>3348</v>
      </c>
      <c r="AB85" s="125">
        <v>0</v>
      </c>
      <c r="AC85" s="374" t="s">
        <v>3348</v>
      </c>
      <c r="AD85" s="446"/>
      <c r="AE85" s="420"/>
      <c r="AF85" s="418"/>
      <c r="AG85" s="418"/>
      <c r="AH85" s="418"/>
      <c r="AI85" s="418"/>
      <c r="AJ85" s="418"/>
      <c r="AK85" s="420"/>
      <c r="AL85" s="414">
        <v>0</v>
      </c>
      <c r="AM85" s="414"/>
      <c r="AN85" s="413"/>
      <c r="AO85" s="413"/>
      <c r="AP85" s="413"/>
      <c r="AQ85" s="413"/>
      <c r="AR85" s="413"/>
      <c r="AS85" s="413"/>
      <c r="AT85" s="413"/>
      <c r="AV85"/>
      <c r="AW85" s="477"/>
      <c r="AX85" s="477"/>
      <c r="AY85" s="477"/>
      <c r="AZ85" s="477"/>
      <c r="BA85" s="477"/>
      <c r="BB85" s="477"/>
      <c r="BC85" s="477"/>
      <c r="BD85" s="477"/>
      <c r="BE85" s="477"/>
      <c r="BF85" s="477"/>
      <c r="BG85" s="477"/>
      <c r="BH85" s="477"/>
      <c r="BI85" s="429"/>
      <c r="BJ85" s="429"/>
      <c r="IJ85" s="302"/>
      <c r="IK85" s="301"/>
      <c r="IL85" s="301"/>
      <c r="IM85" s="301"/>
      <c r="IN85" s="301"/>
      <c r="IO85" s="301" t="s">
        <v>3348</v>
      </c>
      <c r="IP85" s="301" t="s">
        <v>3348</v>
      </c>
      <c r="IQ85" s="358" t="e">
        <v>#N/A</v>
      </c>
    </row>
    <row r="86" spans="1:251" s="29" customFormat="1" x14ac:dyDescent="0.25">
      <c r="A86" s="27" t="s">
        <v>3348</v>
      </c>
      <c r="B86" s="126">
        <v>85</v>
      </c>
      <c r="C86" s="20" t="s">
        <v>3348</v>
      </c>
      <c r="D86" s="20" t="s">
        <v>3348</v>
      </c>
      <c r="E86" s="123"/>
      <c r="F86" s="124" t="s">
        <v>3348</v>
      </c>
      <c r="G86" s="124" t="s">
        <v>3348</v>
      </c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125" t="s">
        <v>3348</v>
      </c>
      <c r="Y86" s="28" t="s">
        <v>3348</v>
      </c>
      <c r="Z86" s="125" t="s">
        <v>3348</v>
      </c>
      <c r="AA86" s="125" t="s">
        <v>3348</v>
      </c>
      <c r="AB86" s="125">
        <v>0</v>
      </c>
      <c r="AC86" s="374" t="s">
        <v>3348</v>
      </c>
      <c r="AD86" s="446"/>
      <c r="AE86" s="420"/>
      <c r="AF86" s="418"/>
      <c r="AG86" s="418"/>
      <c r="AH86" s="418"/>
      <c r="AI86" s="418"/>
      <c r="AJ86" s="418"/>
      <c r="AK86" s="420"/>
      <c r="AL86" s="414">
        <v>0</v>
      </c>
      <c r="AM86" s="414"/>
      <c r="AN86" s="413"/>
      <c r="AO86" s="413"/>
      <c r="AP86" s="413"/>
      <c r="AQ86" s="413"/>
      <c r="AR86" s="413"/>
      <c r="AS86" s="413"/>
      <c r="AT86" s="413"/>
      <c r="AV86" s="359"/>
      <c r="AW86" s="479" t="s">
        <v>4011</v>
      </c>
      <c r="AX86" s="32"/>
      <c r="AY86" s="15"/>
      <c r="AZ86" s="15"/>
      <c r="BA86" s="15"/>
      <c r="BD86" s="429"/>
      <c r="BE86" s="429"/>
      <c r="BF86" s="429"/>
      <c r="BG86" s="429"/>
      <c r="BH86" s="429"/>
      <c r="BI86" s="429"/>
      <c r="BJ86" s="429"/>
      <c r="IJ86" s="302"/>
      <c r="IK86" s="301"/>
      <c r="IL86" s="301"/>
      <c r="IM86" s="301"/>
      <c r="IN86" s="301"/>
      <c r="IO86" s="301" t="s">
        <v>3348</v>
      </c>
      <c r="IP86" s="301" t="s">
        <v>3348</v>
      </c>
      <c r="IQ86" s="358" t="e">
        <v>#N/A</v>
      </c>
    </row>
    <row r="87" spans="1:251" s="29" customFormat="1" x14ac:dyDescent="0.25">
      <c r="A87" s="27" t="s">
        <v>3348</v>
      </c>
      <c r="B87" s="126">
        <v>86</v>
      </c>
      <c r="C87" s="20" t="s">
        <v>3348</v>
      </c>
      <c r="D87" s="20" t="s">
        <v>3348</v>
      </c>
      <c r="E87" s="123"/>
      <c r="F87" s="124" t="s">
        <v>3348</v>
      </c>
      <c r="G87" s="124" t="s">
        <v>3348</v>
      </c>
      <c r="H87" s="373"/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125" t="s">
        <v>3348</v>
      </c>
      <c r="Y87" s="28" t="s">
        <v>3348</v>
      </c>
      <c r="Z87" s="125" t="s">
        <v>3348</v>
      </c>
      <c r="AA87" s="125" t="s">
        <v>3348</v>
      </c>
      <c r="AB87" s="125">
        <v>0</v>
      </c>
      <c r="AC87" s="374" t="s">
        <v>3348</v>
      </c>
      <c r="AD87" s="446"/>
      <c r="AE87" s="420"/>
      <c r="AF87" s="418"/>
      <c r="AG87" s="418"/>
      <c r="AH87" s="418"/>
      <c r="AI87" s="418"/>
      <c r="AJ87" s="418"/>
      <c r="AK87" s="420"/>
      <c r="AL87" s="414">
        <v>0</v>
      </c>
      <c r="AM87" s="414"/>
      <c r="AN87" s="413"/>
      <c r="AO87" s="413"/>
      <c r="AP87" s="413"/>
      <c r="AQ87" s="413"/>
      <c r="AR87" s="413"/>
      <c r="AS87" s="413"/>
      <c r="AT87" s="413"/>
      <c r="AV87" s="359"/>
      <c r="AW87" s="473"/>
      <c r="AX87" s="32"/>
      <c r="AY87" s="15"/>
      <c r="AZ87" s="15"/>
      <c r="BA87" s="15"/>
      <c r="BD87" s="429"/>
      <c r="BE87" s="429"/>
      <c r="BF87" s="429"/>
      <c r="BG87" s="485" t="s">
        <v>4027</v>
      </c>
      <c r="BH87" s="486"/>
      <c r="BI87" s="429"/>
      <c r="BJ87" s="429"/>
      <c r="IJ87" s="302"/>
      <c r="IK87" s="301"/>
      <c r="IL87" s="301"/>
      <c r="IM87" s="301"/>
      <c r="IN87" s="301"/>
      <c r="IO87" s="301" t="s">
        <v>3348</v>
      </c>
      <c r="IP87" s="301" t="s">
        <v>3348</v>
      </c>
      <c r="IQ87" s="358" t="e">
        <v>#N/A</v>
      </c>
    </row>
    <row r="88" spans="1:251" s="29" customFormat="1" x14ac:dyDescent="0.25">
      <c r="A88" s="27" t="s">
        <v>3348</v>
      </c>
      <c r="B88" s="126">
        <v>87</v>
      </c>
      <c r="C88" s="20" t="s">
        <v>3348</v>
      </c>
      <c r="D88" s="20" t="s">
        <v>3348</v>
      </c>
      <c r="E88" s="123"/>
      <c r="F88" s="124" t="s">
        <v>3348</v>
      </c>
      <c r="G88" s="124" t="s">
        <v>3348</v>
      </c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125" t="s">
        <v>3348</v>
      </c>
      <c r="Y88" s="28" t="s">
        <v>3348</v>
      </c>
      <c r="Z88" s="125" t="s">
        <v>3348</v>
      </c>
      <c r="AA88" s="125" t="s">
        <v>3348</v>
      </c>
      <c r="AB88" s="125">
        <v>0</v>
      </c>
      <c r="AC88" s="374" t="s">
        <v>3348</v>
      </c>
      <c r="AD88" s="446"/>
      <c r="AE88" s="420"/>
      <c r="AF88" s="418"/>
      <c r="AG88" s="418"/>
      <c r="AH88" s="418"/>
      <c r="AI88" s="418"/>
      <c r="AJ88" s="418"/>
      <c r="AK88" s="420"/>
      <c r="AL88" s="414">
        <v>0</v>
      </c>
      <c r="AM88" s="414"/>
      <c r="AN88" s="413"/>
      <c r="AO88" s="413"/>
      <c r="AP88" s="413"/>
      <c r="AQ88" s="413"/>
      <c r="AR88" s="413"/>
      <c r="AS88" s="413"/>
      <c r="AT88" s="413"/>
      <c r="AV88" s="359"/>
      <c r="AW88"/>
      <c r="AX88" s="32"/>
      <c r="AY88" s="15"/>
      <c r="AZ88" s="15"/>
      <c r="BA88" s="15"/>
      <c r="BD88" s="429"/>
      <c r="BE88" s="429"/>
      <c r="BF88" s="429"/>
      <c r="BG88" s="429"/>
      <c r="BH88" s="429"/>
      <c r="BI88" s="429"/>
      <c r="BJ88" s="429"/>
      <c r="IJ88" s="302"/>
      <c r="IK88" s="301"/>
      <c r="IL88" s="301"/>
      <c r="IM88" s="301"/>
      <c r="IN88" s="301"/>
      <c r="IO88" s="301" t="s">
        <v>3348</v>
      </c>
      <c r="IP88" s="301" t="s">
        <v>3348</v>
      </c>
      <c r="IQ88" s="358" t="e">
        <v>#N/A</v>
      </c>
    </row>
    <row r="89" spans="1:251" s="29" customFormat="1" x14ac:dyDescent="0.25">
      <c r="A89" s="27" t="s">
        <v>3348</v>
      </c>
      <c r="B89" s="126">
        <v>88</v>
      </c>
      <c r="C89" s="20" t="s">
        <v>3348</v>
      </c>
      <c r="D89" s="20" t="s">
        <v>3348</v>
      </c>
      <c r="E89" s="123"/>
      <c r="F89" s="124" t="s">
        <v>3348</v>
      </c>
      <c r="G89" s="124" t="s">
        <v>3348</v>
      </c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125" t="s">
        <v>3348</v>
      </c>
      <c r="Y89" s="28" t="s">
        <v>3348</v>
      </c>
      <c r="Z89" s="125" t="s">
        <v>3348</v>
      </c>
      <c r="AA89" s="125" t="s">
        <v>3348</v>
      </c>
      <c r="AB89" s="125">
        <v>0</v>
      </c>
      <c r="AC89" s="374" t="s">
        <v>3348</v>
      </c>
      <c r="AD89" s="446"/>
      <c r="AE89" s="420"/>
      <c r="AF89" s="418"/>
      <c r="AG89" s="418"/>
      <c r="AH89" s="418"/>
      <c r="AI89" s="418"/>
      <c r="AJ89" s="418"/>
      <c r="AK89" s="420"/>
      <c r="AL89" s="414">
        <v>0</v>
      </c>
      <c r="AM89" s="414"/>
      <c r="AN89" s="413"/>
      <c r="AO89" s="413"/>
      <c r="AP89" s="413"/>
      <c r="AQ89" s="413"/>
      <c r="AR89" s="413"/>
      <c r="AS89" s="413"/>
      <c r="AT89" s="413"/>
      <c r="AV89" s="413"/>
      <c r="AW89" s="127"/>
      <c r="AX89" s="32"/>
      <c r="AY89" s="15"/>
      <c r="AZ89" s="15"/>
      <c r="BA89" s="15"/>
      <c r="BD89" s="429"/>
      <c r="BE89" s="429"/>
      <c r="BF89" s="429"/>
      <c r="BG89" s="429"/>
      <c r="BH89" s="429"/>
      <c r="BI89" s="429"/>
      <c r="BJ89" s="429"/>
      <c r="IJ89" s="302"/>
      <c r="IK89" s="301"/>
      <c r="IL89" s="301"/>
      <c r="IM89" s="301"/>
      <c r="IN89" s="301"/>
      <c r="IO89" s="301" t="s">
        <v>3348</v>
      </c>
      <c r="IP89" s="301" t="s">
        <v>3348</v>
      </c>
      <c r="IQ89" s="358" t="e">
        <v>#N/A</v>
      </c>
    </row>
    <row r="90" spans="1:251" s="29" customFormat="1" x14ac:dyDescent="0.25">
      <c r="A90" s="27" t="s">
        <v>3348</v>
      </c>
      <c r="B90" s="126">
        <v>89</v>
      </c>
      <c r="C90" s="20" t="s">
        <v>3348</v>
      </c>
      <c r="D90" s="20" t="s">
        <v>3348</v>
      </c>
      <c r="E90" s="123"/>
      <c r="F90" s="124" t="s">
        <v>3348</v>
      </c>
      <c r="G90" s="124" t="s">
        <v>3348</v>
      </c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125" t="s">
        <v>3348</v>
      </c>
      <c r="Y90" s="28" t="s">
        <v>3348</v>
      </c>
      <c r="Z90" s="125" t="s">
        <v>3348</v>
      </c>
      <c r="AA90" s="125" t="s">
        <v>3348</v>
      </c>
      <c r="AB90" s="125">
        <v>0</v>
      </c>
      <c r="AC90" s="374" t="s">
        <v>3348</v>
      </c>
      <c r="AD90" s="446"/>
      <c r="AE90" s="420"/>
      <c r="AF90" s="418"/>
      <c r="AG90" s="418"/>
      <c r="AH90" s="418"/>
      <c r="AI90" s="418"/>
      <c r="AJ90" s="418"/>
      <c r="AK90" s="420"/>
      <c r="AL90" s="414">
        <v>0</v>
      </c>
      <c r="AM90" s="414"/>
      <c r="AN90" s="413"/>
      <c r="AO90" s="413"/>
      <c r="AP90" s="413"/>
      <c r="AQ90" s="413"/>
      <c r="AR90" s="413"/>
      <c r="AS90" s="413"/>
      <c r="AT90" s="413"/>
      <c r="AV90" s="413"/>
      <c r="AW90"/>
      <c r="AX90" s="32"/>
      <c r="AY90" s="15"/>
      <c r="AZ90" s="15"/>
      <c r="BA90" s="15"/>
      <c r="BD90" s="429"/>
      <c r="BE90" s="429"/>
      <c r="BF90" s="429"/>
      <c r="BG90" s="429"/>
      <c r="BH90" s="429"/>
      <c r="BI90" s="429"/>
      <c r="BJ90" s="429"/>
      <c r="IJ90" s="302"/>
      <c r="IK90" s="301"/>
      <c r="IL90" s="301"/>
      <c r="IM90" s="301"/>
      <c r="IN90" s="301"/>
      <c r="IO90" s="301" t="s">
        <v>3348</v>
      </c>
      <c r="IP90" s="301" t="s">
        <v>3348</v>
      </c>
      <c r="IQ90" s="358" t="e">
        <v>#N/A</v>
      </c>
    </row>
    <row r="91" spans="1:251" s="29" customFormat="1" x14ac:dyDescent="0.25">
      <c r="A91" s="27" t="s">
        <v>3348</v>
      </c>
      <c r="B91" s="126">
        <v>90</v>
      </c>
      <c r="C91" s="20" t="s">
        <v>3348</v>
      </c>
      <c r="D91" s="20" t="s">
        <v>3348</v>
      </c>
      <c r="E91" s="123"/>
      <c r="F91" s="124" t="s">
        <v>3348</v>
      </c>
      <c r="G91" s="124" t="s">
        <v>3348</v>
      </c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125" t="s">
        <v>3348</v>
      </c>
      <c r="Y91" s="28" t="s">
        <v>3348</v>
      </c>
      <c r="Z91" s="125" t="s">
        <v>3348</v>
      </c>
      <c r="AA91" s="125" t="s">
        <v>3348</v>
      </c>
      <c r="AB91" s="125">
        <v>0</v>
      </c>
      <c r="AC91" s="374" t="s">
        <v>3348</v>
      </c>
      <c r="AD91" s="446"/>
      <c r="AE91" s="420"/>
      <c r="AF91" s="418"/>
      <c r="AG91" s="418"/>
      <c r="AH91" s="418"/>
      <c r="AI91" s="418"/>
      <c r="AJ91" s="418"/>
      <c r="AK91" s="420"/>
      <c r="AL91" s="414">
        <v>0</v>
      </c>
      <c r="AM91" s="414"/>
      <c r="AN91" s="413"/>
      <c r="AO91" s="413"/>
      <c r="AP91" s="413"/>
      <c r="AQ91" s="413"/>
      <c r="AR91" s="413"/>
      <c r="AS91" s="413"/>
      <c r="AT91" s="413"/>
      <c r="AV91" s="413"/>
      <c r="AX91" s="32"/>
      <c r="AY91" s="15"/>
      <c r="AZ91" s="15"/>
      <c r="BA91" s="15"/>
      <c r="BD91" s="429"/>
      <c r="BE91" s="429"/>
      <c r="BF91" s="429"/>
      <c r="BG91" s="429"/>
      <c r="BH91" s="429"/>
      <c r="BI91" s="429"/>
      <c r="BJ91" s="429"/>
      <c r="IJ91" s="302"/>
      <c r="IK91" s="301"/>
      <c r="IL91" s="301"/>
      <c r="IM91" s="301"/>
      <c r="IN91" s="301"/>
      <c r="IO91" s="301" t="s">
        <v>3348</v>
      </c>
      <c r="IP91" s="301" t="s">
        <v>3348</v>
      </c>
      <c r="IQ91" s="358" t="e">
        <v>#N/A</v>
      </c>
    </row>
    <row r="92" spans="1:251" s="29" customFormat="1" x14ac:dyDescent="0.25">
      <c r="A92" s="27" t="s">
        <v>3348</v>
      </c>
      <c r="B92" s="126">
        <v>91</v>
      </c>
      <c r="C92" s="20" t="s">
        <v>3348</v>
      </c>
      <c r="D92" s="20" t="s">
        <v>3348</v>
      </c>
      <c r="E92" s="123"/>
      <c r="F92" s="124" t="s">
        <v>3348</v>
      </c>
      <c r="G92" s="124" t="s">
        <v>3348</v>
      </c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125" t="s">
        <v>3348</v>
      </c>
      <c r="Y92" s="28" t="s">
        <v>3348</v>
      </c>
      <c r="Z92" s="125" t="s">
        <v>3348</v>
      </c>
      <c r="AA92" s="125" t="s">
        <v>3348</v>
      </c>
      <c r="AB92" s="125">
        <v>0</v>
      </c>
      <c r="AC92" s="374" t="s">
        <v>3348</v>
      </c>
      <c r="AD92" s="446"/>
      <c r="AE92" s="420"/>
      <c r="AF92" s="418"/>
      <c r="AG92" s="418"/>
      <c r="AH92" s="418"/>
      <c r="AI92" s="418"/>
      <c r="AJ92" s="418"/>
      <c r="AK92" s="420"/>
      <c r="AL92" s="414">
        <v>0</v>
      </c>
      <c r="AM92" s="414"/>
      <c r="AN92" s="413"/>
      <c r="AO92" s="413"/>
      <c r="AP92" s="413"/>
      <c r="AQ92" s="413"/>
      <c r="AR92" s="413"/>
      <c r="AS92" s="413"/>
      <c r="AT92" s="413"/>
      <c r="AV92" s="413"/>
      <c r="AX92" s="32"/>
      <c r="AY92" s="15"/>
      <c r="AZ92" s="15"/>
      <c r="BA92" s="15"/>
      <c r="BD92" s="429"/>
      <c r="BE92" s="429"/>
      <c r="BF92" s="429"/>
      <c r="BG92" s="429"/>
      <c r="BH92" s="429"/>
      <c r="BI92" s="429"/>
      <c r="BJ92" s="429"/>
      <c r="IJ92" s="302"/>
      <c r="IK92" s="301"/>
      <c r="IL92" s="301"/>
      <c r="IM92" s="301"/>
      <c r="IN92" s="301"/>
      <c r="IO92" s="301" t="s">
        <v>3348</v>
      </c>
      <c r="IP92" s="301" t="s">
        <v>3348</v>
      </c>
      <c r="IQ92" s="358" t="e">
        <v>#N/A</v>
      </c>
    </row>
    <row r="93" spans="1:251" s="29" customFormat="1" x14ac:dyDescent="0.25">
      <c r="A93" s="27" t="s">
        <v>3348</v>
      </c>
      <c r="B93" s="126">
        <v>92</v>
      </c>
      <c r="C93" s="20" t="s">
        <v>3348</v>
      </c>
      <c r="D93" s="20" t="s">
        <v>3348</v>
      </c>
      <c r="E93" s="123"/>
      <c r="F93" s="124" t="s">
        <v>3348</v>
      </c>
      <c r="G93" s="124" t="s">
        <v>3348</v>
      </c>
      <c r="H93" s="373"/>
      <c r="I93" s="373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125" t="s">
        <v>3348</v>
      </c>
      <c r="Y93" s="28" t="s">
        <v>3348</v>
      </c>
      <c r="Z93" s="125" t="s">
        <v>3348</v>
      </c>
      <c r="AA93" s="125" t="s">
        <v>3348</v>
      </c>
      <c r="AB93" s="125">
        <v>0</v>
      </c>
      <c r="AC93" s="374" t="s">
        <v>3348</v>
      </c>
      <c r="AD93" s="446"/>
      <c r="AE93" s="420"/>
      <c r="AF93" s="418"/>
      <c r="AG93" s="418"/>
      <c r="AH93" s="418"/>
      <c r="AI93" s="418"/>
      <c r="AJ93" s="418"/>
      <c r="AK93" s="420"/>
      <c r="AL93" s="414">
        <v>0</v>
      </c>
      <c r="AM93" s="414"/>
      <c r="AN93" s="413"/>
      <c r="AO93" s="413"/>
      <c r="AP93" s="413"/>
      <c r="AQ93" s="413"/>
      <c r="AR93" s="413"/>
      <c r="AS93" s="413"/>
      <c r="AT93" s="413"/>
      <c r="AV93" s="413"/>
      <c r="AX93" s="32"/>
      <c r="AY93" s="15"/>
      <c r="AZ93" s="15"/>
      <c r="BA93" s="15"/>
      <c r="BD93" s="429"/>
      <c r="BE93" s="429"/>
      <c r="BF93" s="429"/>
      <c r="BG93" s="429"/>
      <c r="BH93" s="429"/>
      <c r="BI93" s="429"/>
      <c r="BJ93" s="429"/>
      <c r="IJ93" s="302"/>
      <c r="IK93" s="301"/>
      <c r="IL93" s="301"/>
      <c r="IM93" s="301"/>
      <c r="IN93" s="301"/>
      <c r="IO93" s="301" t="s">
        <v>3348</v>
      </c>
      <c r="IP93" s="301" t="s">
        <v>3348</v>
      </c>
      <c r="IQ93" s="358" t="e">
        <v>#N/A</v>
      </c>
    </row>
    <row r="94" spans="1:251" s="29" customFormat="1" x14ac:dyDescent="0.25">
      <c r="A94" s="27" t="s">
        <v>3348</v>
      </c>
      <c r="B94" s="126">
        <v>93</v>
      </c>
      <c r="C94" s="20" t="s">
        <v>3348</v>
      </c>
      <c r="D94" s="20" t="s">
        <v>3348</v>
      </c>
      <c r="E94" s="123"/>
      <c r="F94" s="124" t="s">
        <v>3348</v>
      </c>
      <c r="G94" s="124" t="s">
        <v>3348</v>
      </c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125" t="s">
        <v>3348</v>
      </c>
      <c r="Y94" s="28" t="s">
        <v>3348</v>
      </c>
      <c r="Z94" s="125" t="s">
        <v>3348</v>
      </c>
      <c r="AA94" s="125" t="s">
        <v>3348</v>
      </c>
      <c r="AB94" s="125">
        <v>0</v>
      </c>
      <c r="AC94" s="374" t="s">
        <v>3348</v>
      </c>
      <c r="AD94" s="446"/>
      <c r="AE94" s="420"/>
      <c r="AF94" s="418"/>
      <c r="AG94" s="418"/>
      <c r="AH94" s="418"/>
      <c r="AI94" s="418"/>
      <c r="AJ94" s="418"/>
      <c r="AK94" s="420"/>
      <c r="AL94" s="414">
        <v>0</v>
      </c>
      <c r="AM94" s="414"/>
      <c r="AN94" s="413"/>
      <c r="AO94" s="413"/>
      <c r="AP94" s="413"/>
      <c r="AQ94" s="413"/>
      <c r="AR94" s="413"/>
      <c r="AS94" s="413"/>
      <c r="AT94" s="413"/>
      <c r="AV94" s="413"/>
      <c r="AX94" s="32"/>
      <c r="AY94" s="15"/>
      <c r="AZ94" s="15"/>
      <c r="BA94" s="15"/>
      <c r="BD94" s="429"/>
      <c r="BE94" s="429"/>
      <c r="BF94" s="429"/>
      <c r="BG94" s="429"/>
      <c r="BH94" s="429"/>
      <c r="BI94" s="429"/>
      <c r="BJ94" s="429"/>
      <c r="IJ94" s="302"/>
      <c r="IK94" s="301"/>
      <c r="IL94" s="301"/>
      <c r="IM94" s="301"/>
      <c r="IN94" s="301"/>
      <c r="IO94" s="301" t="s">
        <v>3348</v>
      </c>
      <c r="IP94" s="301" t="s">
        <v>3348</v>
      </c>
      <c r="IQ94" s="358" t="e">
        <v>#N/A</v>
      </c>
    </row>
    <row r="95" spans="1:251" s="29" customFormat="1" x14ac:dyDescent="0.25">
      <c r="A95" s="27" t="s">
        <v>3348</v>
      </c>
      <c r="B95" s="126">
        <v>94</v>
      </c>
      <c r="C95" s="20" t="s">
        <v>3348</v>
      </c>
      <c r="D95" s="20" t="s">
        <v>3348</v>
      </c>
      <c r="E95" s="123"/>
      <c r="F95" s="124" t="s">
        <v>3348</v>
      </c>
      <c r="G95" s="124" t="s">
        <v>3348</v>
      </c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125" t="s">
        <v>3348</v>
      </c>
      <c r="Y95" s="28" t="s">
        <v>3348</v>
      </c>
      <c r="Z95" s="125" t="s">
        <v>3348</v>
      </c>
      <c r="AA95" s="125" t="s">
        <v>3348</v>
      </c>
      <c r="AB95" s="125">
        <v>0</v>
      </c>
      <c r="AC95" s="374" t="s">
        <v>3348</v>
      </c>
      <c r="AD95" s="446"/>
      <c r="AE95" s="420"/>
      <c r="AF95" s="418"/>
      <c r="AG95" s="418"/>
      <c r="AH95" s="418"/>
      <c r="AI95" s="418"/>
      <c r="AJ95" s="418"/>
      <c r="AK95" s="420"/>
      <c r="AL95" s="414">
        <v>0</v>
      </c>
      <c r="AM95" s="414"/>
      <c r="AN95" s="413"/>
      <c r="AO95" s="413"/>
      <c r="AP95" s="413"/>
      <c r="AQ95" s="413"/>
      <c r="AR95" s="413"/>
      <c r="AS95" s="413"/>
      <c r="AT95" s="413"/>
      <c r="AV95" s="413"/>
      <c r="AX95" s="32"/>
      <c r="AY95" s="15"/>
      <c r="AZ95" s="15"/>
      <c r="BA95" s="15"/>
      <c r="BD95" s="429"/>
      <c r="BE95" s="429"/>
      <c r="BF95" s="429"/>
      <c r="BG95" s="429"/>
      <c r="BH95" s="429"/>
      <c r="BI95" s="429"/>
      <c r="BJ95" s="429"/>
      <c r="IJ95" s="302"/>
      <c r="IK95" s="301"/>
      <c r="IL95" s="301"/>
      <c r="IM95" s="301"/>
      <c r="IN95" s="301"/>
      <c r="IO95" s="301" t="s">
        <v>3348</v>
      </c>
      <c r="IP95" s="301" t="s">
        <v>3348</v>
      </c>
      <c r="IQ95" s="358" t="e">
        <v>#N/A</v>
      </c>
    </row>
    <row r="96" spans="1:251" s="29" customFormat="1" x14ac:dyDescent="0.25">
      <c r="A96" s="27" t="s">
        <v>3348</v>
      </c>
      <c r="B96" s="126">
        <v>95</v>
      </c>
      <c r="C96" s="20" t="s">
        <v>3348</v>
      </c>
      <c r="D96" s="20" t="s">
        <v>3348</v>
      </c>
      <c r="E96" s="123"/>
      <c r="F96" s="124" t="s">
        <v>3348</v>
      </c>
      <c r="G96" s="124" t="s">
        <v>3348</v>
      </c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125" t="s">
        <v>3348</v>
      </c>
      <c r="Y96" s="28" t="s">
        <v>3348</v>
      </c>
      <c r="Z96" s="125" t="s">
        <v>3348</v>
      </c>
      <c r="AA96" s="125" t="s">
        <v>3348</v>
      </c>
      <c r="AB96" s="125">
        <v>0</v>
      </c>
      <c r="AC96" s="374" t="s">
        <v>3348</v>
      </c>
      <c r="AD96" s="446"/>
      <c r="AE96" s="420"/>
      <c r="AF96" s="418"/>
      <c r="AG96" s="418"/>
      <c r="AH96" s="418"/>
      <c r="AI96" s="418"/>
      <c r="AJ96" s="418"/>
      <c r="AK96" s="420"/>
      <c r="AL96" s="414">
        <v>0</v>
      </c>
      <c r="AM96" s="414"/>
      <c r="AN96" s="413"/>
      <c r="AO96" s="413"/>
      <c r="AP96" s="413"/>
      <c r="AQ96" s="413"/>
      <c r="AR96" s="413"/>
      <c r="AS96" s="413"/>
      <c r="AT96" s="413"/>
      <c r="AV96" s="413"/>
      <c r="AX96" s="32"/>
      <c r="AY96" s="15"/>
      <c r="AZ96" s="15"/>
      <c r="BA96" s="15"/>
      <c r="BD96" s="429"/>
      <c r="BE96" s="429"/>
      <c r="BF96" s="429"/>
      <c r="BG96" s="429"/>
      <c r="BH96" s="429"/>
      <c r="BI96" s="429"/>
      <c r="BJ96" s="429"/>
      <c r="IJ96" s="302"/>
      <c r="IK96" s="301"/>
      <c r="IL96" s="301"/>
      <c r="IM96" s="301"/>
      <c r="IN96" s="301"/>
      <c r="IO96" s="301" t="s">
        <v>3348</v>
      </c>
      <c r="IP96" s="301" t="s">
        <v>3348</v>
      </c>
      <c r="IQ96" s="358" t="e">
        <v>#N/A</v>
      </c>
    </row>
    <row r="97" spans="1:251" s="29" customFormat="1" x14ac:dyDescent="0.25">
      <c r="A97" s="27" t="s">
        <v>3348</v>
      </c>
      <c r="B97" s="126">
        <v>96</v>
      </c>
      <c r="C97" s="20" t="s">
        <v>3348</v>
      </c>
      <c r="D97" s="20" t="s">
        <v>3348</v>
      </c>
      <c r="E97" s="123"/>
      <c r="F97" s="124" t="s">
        <v>3348</v>
      </c>
      <c r="G97" s="124" t="s">
        <v>3348</v>
      </c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125" t="s">
        <v>3348</v>
      </c>
      <c r="Y97" s="28" t="s">
        <v>3348</v>
      </c>
      <c r="Z97" s="125" t="s">
        <v>3348</v>
      </c>
      <c r="AA97" s="125" t="s">
        <v>3348</v>
      </c>
      <c r="AB97" s="125">
        <v>0</v>
      </c>
      <c r="AC97" s="374" t="s">
        <v>3348</v>
      </c>
      <c r="AD97" s="446"/>
      <c r="AE97" s="420"/>
      <c r="AF97" s="418"/>
      <c r="AG97" s="418"/>
      <c r="AH97" s="418"/>
      <c r="AI97" s="418"/>
      <c r="AJ97" s="418"/>
      <c r="AK97" s="420"/>
      <c r="AL97" s="414">
        <v>0</v>
      </c>
      <c r="AM97" s="414"/>
      <c r="AN97" s="413"/>
      <c r="AO97" s="413"/>
      <c r="AP97" s="413"/>
      <c r="AQ97" s="413"/>
      <c r="AR97" s="413"/>
      <c r="AS97" s="413"/>
      <c r="AT97" s="413"/>
      <c r="AV97" s="413"/>
      <c r="AX97" s="19"/>
      <c r="AY97" s="15"/>
      <c r="AZ97" s="15"/>
      <c r="BA97" s="15"/>
      <c r="BD97" s="429"/>
      <c r="BE97" s="429"/>
      <c r="BF97" s="429"/>
      <c r="BG97" s="429"/>
      <c r="BH97" s="429"/>
      <c r="BI97" s="429"/>
      <c r="BJ97" s="429"/>
      <c r="IJ97" s="302"/>
      <c r="IK97" s="301"/>
      <c r="IL97" s="301"/>
      <c r="IM97" s="301"/>
      <c r="IN97" s="301"/>
      <c r="IO97" s="301" t="s">
        <v>3348</v>
      </c>
      <c r="IP97" s="301" t="s">
        <v>3348</v>
      </c>
      <c r="IQ97" s="358" t="e">
        <v>#N/A</v>
      </c>
    </row>
    <row r="98" spans="1:251" s="29" customFormat="1" x14ac:dyDescent="0.25">
      <c r="A98" s="27" t="s">
        <v>3348</v>
      </c>
      <c r="B98" s="126">
        <v>97</v>
      </c>
      <c r="C98" s="20" t="s">
        <v>3348</v>
      </c>
      <c r="D98" s="20" t="s">
        <v>3348</v>
      </c>
      <c r="E98" s="123"/>
      <c r="F98" s="124" t="s">
        <v>3348</v>
      </c>
      <c r="G98" s="124" t="s">
        <v>3348</v>
      </c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125" t="s">
        <v>3348</v>
      </c>
      <c r="Y98" s="28" t="s">
        <v>3348</v>
      </c>
      <c r="Z98" s="125" t="s">
        <v>3348</v>
      </c>
      <c r="AA98" s="125" t="s">
        <v>3348</v>
      </c>
      <c r="AB98" s="125">
        <v>0</v>
      </c>
      <c r="AC98" s="374" t="s">
        <v>3348</v>
      </c>
      <c r="AD98" s="446"/>
      <c r="AE98" s="420"/>
      <c r="AF98" s="418"/>
      <c r="AG98" s="418"/>
      <c r="AH98" s="418"/>
      <c r="AI98" s="418"/>
      <c r="AJ98" s="418"/>
      <c r="AK98" s="420"/>
      <c r="AL98" s="414">
        <v>0</v>
      </c>
      <c r="AM98" s="414"/>
      <c r="AN98" s="413"/>
      <c r="AO98" s="413"/>
      <c r="AP98" s="413"/>
      <c r="AQ98" s="413"/>
      <c r="AR98" s="413"/>
      <c r="AS98" s="413"/>
      <c r="AT98" s="413"/>
      <c r="AV98" s="413"/>
      <c r="AX98" s="19"/>
      <c r="AY98" s="15"/>
      <c r="AZ98" s="15"/>
      <c r="BA98" s="15"/>
      <c r="BD98" s="429"/>
      <c r="BE98" s="429"/>
      <c r="BF98" s="429"/>
      <c r="BG98" s="429"/>
      <c r="BH98" s="429"/>
      <c r="BI98" s="429"/>
      <c r="BJ98" s="429"/>
      <c r="IJ98" s="302"/>
      <c r="IK98" s="301"/>
      <c r="IL98" s="301"/>
      <c r="IM98" s="301"/>
      <c r="IN98" s="301"/>
      <c r="IO98" s="301" t="s">
        <v>3348</v>
      </c>
      <c r="IP98" s="301" t="s">
        <v>3348</v>
      </c>
      <c r="IQ98" s="358" t="e">
        <v>#N/A</v>
      </c>
    </row>
    <row r="99" spans="1:251" s="29" customFormat="1" x14ac:dyDescent="0.25">
      <c r="A99" s="27" t="s">
        <v>3348</v>
      </c>
      <c r="B99" s="126">
        <v>98</v>
      </c>
      <c r="C99" s="20" t="s">
        <v>3348</v>
      </c>
      <c r="D99" s="20" t="s">
        <v>3348</v>
      </c>
      <c r="E99" s="123"/>
      <c r="F99" s="124" t="s">
        <v>3348</v>
      </c>
      <c r="G99" s="124" t="s">
        <v>3348</v>
      </c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125" t="s">
        <v>3348</v>
      </c>
      <c r="Y99" s="28" t="s">
        <v>3348</v>
      </c>
      <c r="Z99" s="125" t="s">
        <v>3348</v>
      </c>
      <c r="AA99" s="125" t="s">
        <v>3348</v>
      </c>
      <c r="AB99" s="125">
        <v>0</v>
      </c>
      <c r="AC99" s="374" t="s">
        <v>3348</v>
      </c>
      <c r="AD99" s="446"/>
      <c r="AE99" s="420"/>
      <c r="AF99" s="418"/>
      <c r="AG99" s="418"/>
      <c r="AH99" s="418"/>
      <c r="AI99" s="418"/>
      <c r="AJ99" s="418"/>
      <c r="AK99" s="420"/>
      <c r="AL99" s="414">
        <v>0</v>
      </c>
      <c r="AM99" s="414"/>
      <c r="AN99" s="413"/>
      <c r="AO99" s="413"/>
      <c r="AP99" s="413"/>
      <c r="AQ99" s="413"/>
      <c r="AR99" s="413"/>
      <c r="AS99" s="413"/>
      <c r="AT99" s="413"/>
      <c r="AV99" s="413"/>
      <c r="AX99" s="19"/>
      <c r="AY99" s="15"/>
      <c r="AZ99" s="15"/>
      <c r="BA99" s="15"/>
      <c r="BD99" s="429"/>
      <c r="BE99" s="429"/>
      <c r="BF99" s="429"/>
      <c r="BG99" s="429"/>
      <c r="BH99" s="429"/>
      <c r="BI99" s="429"/>
      <c r="BJ99" s="429"/>
      <c r="IJ99" s="302"/>
      <c r="IK99" s="301"/>
      <c r="IL99" s="301"/>
      <c r="IM99" s="301"/>
      <c r="IN99" s="301"/>
      <c r="IO99" s="301" t="s">
        <v>3348</v>
      </c>
      <c r="IP99" s="301" t="s">
        <v>3348</v>
      </c>
      <c r="IQ99" s="358" t="e">
        <v>#N/A</v>
      </c>
    </row>
    <row r="100" spans="1:251" s="29" customFormat="1" x14ac:dyDescent="0.25">
      <c r="A100" s="27" t="s">
        <v>3348</v>
      </c>
      <c r="B100" s="126">
        <v>99</v>
      </c>
      <c r="C100" s="20" t="s">
        <v>3348</v>
      </c>
      <c r="D100" s="20" t="s">
        <v>3348</v>
      </c>
      <c r="E100" s="123"/>
      <c r="F100" s="124" t="s">
        <v>3348</v>
      </c>
      <c r="G100" s="124" t="s">
        <v>3348</v>
      </c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125" t="s">
        <v>3348</v>
      </c>
      <c r="Y100" s="28" t="s">
        <v>3348</v>
      </c>
      <c r="Z100" s="125" t="s">
        <v>3348</v>
      </c>
      <c r="AA100" s="125" t="s">
        <v>3348</v>
      </c>
      <c r="AB100" s="125">
        <v>0</v>
      </c>
      <c r="AC100" s="374" t="s">
        <v>3348</v>
      </c>
      <c r="AD100" s="446"/>
      <c r="AE100" s="420"/>
      <c r="AF100" s="418"/>
      <c r="AG100" s="418"/>
      <c r="AH100" s="418"/>
      <c r="AI100" s="418"/>
      <c r="AJ100" s="418"/>
      <c r="AK100" s="420"/>
      <c r="AL100" s="414">
        <v>0</v>
      </c>
      <c r="AM100" s="414"/>
      <c r="AN100" s="413"/>
      <c r="AO100" s="413"/>
      <c r="AP100" s="413"/>
      <c r="AQ100" s="413"/>
      <c r="AR100" s="413"/>
      <c r="AS100" s="413"/>
      <c r="AT100" s="413"/>
      <c r="AV100" s="413"/>
      <c r="AX100" s="19"/>
      <c r="AY100" s="15"/>
      <c r="AZ100" s="15"/>
      <c r="BA100" s="15"/>
      <c r="BD100" s="429"/>
      <c r="BE100" s="429"/>
      <c r="BF100" s="429"/>
      <c r="BG100" s="429"/>
      <c r="BH100" s="429"/>
      <c r="BI100" s="429"/>
      <c r="BJ100" s="429"/>
      <c r="IJ100" s="302"/>
      <c r="IK100" s="301"/>
      <c r="IL100" s="301"/>
      <c r="IM100" s="301"/>
      <c r="IN100" s="301"/>
      <c r="IO100" s="301" t="s">
        <v>3348</v>
      </c>
      <c r="IP100" s="301" t="s">
        <v>3348</v>
      </c>
      <c r="IQ100" s="358" t="e">
        <v>#N/A</v>
      </c>
    </row>
    <row r="101" spans="1:251" s="29" customFormat="1" x14ac:dyDescent="0.25">
      <c r="A101" s="27" t="s">
        <v>3348</v>
      </c>
      <c r="B101" s="126">
        <v>100</v>
      </c>
      <c r="C101" s="20" t="s">
        <v>3348</v>
      </c>
      <c r="D101" s="20" t="s">
        <v>3348</v>
      </c>
      <c r="E101" s="123"/>
      <c r="F101" s="124" t="s">
        <v>3348</v>
      </c>
      <c r="G101" s="124" t="s">
        <v>3348</v>
      </c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125" t="s">
        <v>3348</v>
      </c>
      <c r="Y101" s="28" t="s">
        <v>3348</v>
      </c>
      <c r="Z101" s="125" t="s">
        <v>3348</v>
      </c>
      <c r="AA101" s="125" t="s">
        <v>3348</v>
      </c>
      <c r="AB101" s="125">
        <v>0</v>
      </c>
      <c r="AC101" s="374" t="s">
        <v>3348</v>
      </c>
      <c r="AD101" s="446"/>
      <c r="AE101" s="420"/>
      <c r="AF101" s="418"/>
      <c r="AG101" s="418"/>
      <c r="AH101" s="418"/>
      <c r="AI101" s="418"/>
      <c r="AJ101" s="418"/>
      <c r="AK101" s="420"/>
      <c r="AL101" s="414">
        <v>0</v>
      </c>
      <c r="AM101" s="414"/>
      <c r="AN101" s="413"/>
      <c r="AO101" s="413"/>
      <c r="AP101" s="413"/>
      <c r="AQ101" s="413"/>
      <c r="AR101" s="413"/>
      <c r="AS101" s="413"/>
      <c r="AT101" s="413"/>
      <c r="AV101" s="413"/>
      <c r="AX101" s="19"/>
      <c r="AY101" s="15"/>
      <c r="AZ101" s="15"/>
      <c r="BA101" s="15"/>
      <c r="BD101" s="429"/>
      <c r="BE101" s="429"/>
      <c r="BF101" s="429"/>
      <c r="BG101" s="429"/>
      <c r="BH101" s="429"/>
      <c r="BI101" s="429"/>
      <c r="BJ101" s="429"/>
      <c r="IJ101" s="302"/>
      <c r="IK101" s="301"/>
      <c r="IL101" s="301"/>
      <c r="IM101" s="301"/>
      <c r="IN101" s="301"/>
      <c r="IO101" s="301" t="s">
        <v>3348</v>
      </c>
      <c r="IP101" s="301" t="s">
        <v>3348</v>
      </c>
      <c r="IQ101" s="358" t="e">
        <v>#N/A</v>
      </c>
    </row>
    <row r="102" spans="1:251" s="29" customFormat="1" x14ac:dyDescent="0.25">
      <c r="A102" s="27" t="s">
        <v>3348</v>
      </c>
      <c r="B102" s="126">
        <v>101</v>
      </c>
      <c r="C102" s="20" t="s">
        <v>3348</v>
      </c>
      <c r="D102" s="20" t="s">
        <v>3348</v>
      </c>
      <c r="E102" s="123"/>
      <c r="F102" s="124" t="s">
        <v>3348</v>
      </c>
      <c r="G102" s="124" t="s">
        <v>3348</v>
      </c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  <c r="X102" s="125" t="s">
        <v>3348</v>
      </c>
      <c r="Y102" s="28" t="s">
        <v>3348</v>
      </c>
      <c r="Z102" s="125" t="s">
        <v>3348</v>
      </c>
      <c r="AA102" s="125" t="s">
        <v>3348</v>
      </c>
      <c r="AB102" s="125">
        <v>0</v>
      </c>
      <c r="AC102" s="374" t="s">
        <v>3348</v>
      </c>
      <c r="AD102" s="446"/>
      <c r="AE102" s="420"/>
      <c r="AF102" s="418"/>
      <c r="AG102" s="418"/>
      <c r="AH102" s="418"/>
      <c r="AI102" s="418"/>
      <c r="AJ102" s="418"/>
      <c r="AK102" s="420"/>
      <c r="AL102" s="414">
        <v>0</v>
      </c>
      <c r="AM102" s="414"/>
      <c r="AN102" s="413"/>
      <c r="AO102" s="413"/>
      <c r="AP102" s="413"/>
      <c r="AQ102" s="413"/>
      <c r="AR102" s="413"/>
      <c r="AS102" s="413"/>
      <c r="AT102" s="413"/>
      <c r="AV102" s="413"/>
      <c r="AX102" s="19"/>
      <c r="AY102" s="15"/>
      <c r="AZ102" s="15"/>
      <c r="BA102" s="15"/>
      <c r="BD102" s="429"/>
      <c r="BE102" s="429"/>
      <c r="BF102" s="429"/>
      <c r="BG102" s="429"/>
      <c r="BH102" s="429"/>
      <c r="BI102" s="429"/>
      <c r="BJ102" s="429"/>
      <c r="IJ102" s="302"/>
      <c r="IK102" s="301"/>
      <c r="IL102" s="301"/>
      <c r="IM102" s="301"/>
      <c r="IN102" s="301"/>
      <c r="IO102" s="301" t="s">
        <v>3348</v>
      </c>
      <c r="IP102" s="301" t="s">
        <v>3348</v>
      </c>
      <c r="IQ102" s="358" t="e">
        <v>#N/A</v>
      </c>
    </row>
    <row r="103" spans="1:251" s="29" customFormat="1" x14ac:dyDescent="0.25">
      <c r="A103" s="27" t="s">
        <v>3348</v>
      </c>
      <c r="B103" s="126">
        <v>102</v>
      </c>
      <c r="C103" s="20" t="s">
        <v>3348</v>
      </c>
      <c r="D103" s="20" t="s">
        <v>3348</v>
      </c>
      <c r="E103" s="123"/>
      <c r="F103" s="124" t="s">
        <v>3348</v>
      </c>
      <c r="G103" s="124" t="s">
        <v>3348</v>
      </c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125" t="s">
        <v>3348</v>
      </c>
      <c r="Y103" s="28" t="s">
        <v>3348</v>
      </c>
      <c r="Z103" s="125" t="s">
        <v>3348</v>
      </c>
      <c r="AA103" s="125" t="s">
        <v>3348</v>
      </c>
      <c r="AB103" s="125">
        <v>0</v>
      </c>
      <c r="AC103" s="374" t="s">
        <v>3348</v>
      </c>
      <c r="AD103" s="446"/>
      <c r="AE103" s="420"/>
      <c r="AF103" s="418"/>
      <c r="AG103" s="418"/>
      <c r="AH103" s="418"/>
      <c r="AI103" s="418"/>
      <c r="AJ103" s="418"/>
      <c r="AK103" s="420"/>
      <c r="AL103" s="414">
        <v>0</v>
      </c>
      <c r="AM103" s="414"/>
      <c r="AN103" s="413"/>
      <c r="AO103" s="413"/>
      <c r="AP103" s="413"/>
      <c r="AQ103" s="413"/>
      <c r="AR103" s="413"/>
      <c r="AS103" s="413"/>
      <c r="AT103" s="413"/>
      <c r="AV103" s="413"/>
      <c r="AX103" s="19"/>
      <c r="AY103" s="15"/>
      <c r="AZ103" s="15"/>
      <c r="BA103" s="15"/>
      <c r="BD103" s="429"/>
      <c r="BE103" s="429"/>
      <c r="BF103" s="429"/>
      <c r="BG103" s="429"/>
      <c r="BH103" s="429"/>
      <c r="BI103" s="429"/>
      <c r="BJ103" s="429"/>
      <c r="IJ103" s="302"/>
      <c r="IK103" s="301"/>
      <c r="IL103" s="301"/>
      <c r="IM103" s="301"/>
      <c r="IN103" s="301"/>
      <c r="IO103" s="301" t="s">
        <v>3348</v>
      </c>
      <c r="IP103" s="301" t="s">
        <v>3348</v>
      </c>
      <c r="IQ103" s="358" t="e">
        <v>#N/A</v>
      </c>
    </row>
    <row r="104" spans="1:251" s="29" customFormat="1" x14ac:dyDescent="0.25">
      <c r="A104" s="27" t="s">
        <v>3348</v>
      </c>
      <c r="B104" s="126">
        <v>103</v>
      </c>
      <c r="C104" s="20" t="s">
        <v>3348</v>
      </c>
      <c r="D104" s="20" t="s">
        <v>3348</v>
      </c>
      <c r="E104" s="123"/>
      <c r="F104" s="124" t="s">
        <v>3348</v>
      </c>
      <c r="G104" s="124" t="s">
        <v>3348</v>
      </c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73"/>
      <c r="V104" s="373"/>
      <c r="W104" s="373"/>
      <c r="X104" s="125" t="s">
        <v>3348</v>
      </c>
      <c r="Y104" s="28" t="s">
        <v>3348</v>
      </c>
      <c r="Z104" s="125" t="s">
        <v>3348</v>
      </c>
      <c r="AA104" s="125" t="s">
        <v>3348</v>
      </c>
      <c r="AB104" s="125">
        <v>0</v>
      </c>
      <c r="AC104" s="374" t="s">
        <v>3348</v>
      </c>
      <c r="AD104" s="446"/>
      <c r="AE104" s="420"/>
      <c r="AF104" s="418"/>
      <c r="AG104" s="418"/>
      <c r="AH104" s="418"/>
      <c r="AI104" s="418"/>
      <c r="AJ104" s="418"/>
      <c r="AK104" s="420"/>
      <c r="AL104" s="414">
        <v>0</v>
      </c>
      <c r="AM104" s="414"/>
      <c r="AN104" s="413"/>
      <c r="AO104" s="413"/>
      <c r="AP104" s="413"/>
      <c r="AQ104" s="413"/>
      <c r="AR104" s="413"/>
      <c r="AS104" s="413"/>
      <c r="AT104" s="413"/>
      <c r="AV104" s="413"/>
      <c r="AX104" s="19"/>
      <c r="AY104" s="15"/>
      <c r="AZ104" s="15"/>
      <c r="BA104" s="15"/>
      <c r="BD104" s="429"/>
      <c r="BE104" s="429"/>
      <c r="BF104" s="429"/>
      <c r="BG104" s="429"/>
      <c r="BH104" s="429"/>
      <c r="BI104" s="429"/>
      <c r="BJ104" s="429"/>
      <c r="IJ104" s="302"/>
      <c r="IK104" s="301"/>
      <c r="IL104" s="301"/>
      <c r="IM104" s="301"/>
      <c r="IN104" s="301"/>
      <c r="IO104" s="301" t="s">
        <v>3348</v>
      </c>
      <c r="IP104" s="301" t="s">
        <v>3348</v>
      </c>
      <c r="IQ104" s="358" t="e">
        <v>#N/A</v>
      </c>
    </row>
    <row r="105" spans="1:251" s="29" customFormat="1" x14ac:dyDescent="0.25">
      <c r="A105" s="27" t="s">
        <v>3348</v>
      </c>
      <c r="B105" s="126">
        <v>104</v>
      </c>
      <c r="C105" s="20" t="s">
        <v>3348</v>
      </c>
      <c r="D105" s="20" t="s">
        <v>3348</v>
      </c>
      <c r="E105" s="123"/>
      <c r="F105" s="124" t="s">
        <v>3348</v>
      </c>
      <c r="G105" s="124" t="s">
        <v>3348</v>
      </c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125" t="s">
        <v>3348</v>
      </c>
      <c r="Y105" s="28" t="s">
        <v>3348</v>
      </c>
      <c r="Z105" s="125" t="s">
        <v>3348</v>
      </c>
      <c r="AA105" s="125" t="s">
        <v>3348</v>
      </c>
      <c r="AB105" s="125">
        <v>0</v>
      </c>
      <c r="AC105" s="374" t="s">
        <v>3348</v>
      </c>
      <c r="AD105" s="446"/>
      <c r="AE105" s="420"/>
      <c r="AF105" s="418"/>
      <c r="AG105" s="418"/>
      <c r="AH105" s="418"/>
      <c r="AI105" s="418"/>
      <c r="AJ105" s="418"/>
      <c r="AK105" s="420"/>
      <c r="AL105" s="414">
        <v>0</v>
      </c>
      <c r="AM105" s="414"/>
      <c r="AN105" s="413"/>
      <c r="AO105" s="413"/>
      <c r="AP105" s="413"/>
      <c r="AQ105" s="413"/>
      <c r="AR105" s="413"/>
      <c r="AS105" s="413"/>
      <c r="AT105" s="413"/>
      <c r="AV105" s="413"/>
      <c r="AX105" s="19"/>
      <c r="AY105" s="15"/>
      <c r="AZ105" s="15"/>
      <c r="BA105" s="15"/>
      <c r="BD105" s="429"/>
      <c r="BE105" s="429"/>
      <c r="BF105" s="429"/>
      <c r="BG105" s="429"/>
      <c r="BH105" s="429"/>
      <c r="BI105" s="429"/>
      <c r="BJ105" s="429"/>
      <c r="IJ105" s="302"/>
      <c r="IK105" s="301"/>
      <c r="IL105" s="301"/>
      <c r="IM105" s="301"/>
      <c r="IN105" s="301"/>
      <c r="IO105" s="301" t="s">
        <v>3348</v>
      </c>
      <c r="IP105" s="301" t="s">
        <v>3348</v>
      </c>
      <c r="IQ105" s="358" t="e">
        <v>#N/A</v>
      </c>
    </row>
    <row r="106" spans="1:251" s="29" customFormat="1" x14ac:dyDescent="0.25">
      <c r="A106" s="27" t="s">
        <v>3348</v>
      </c>
      <c r="B106" s="126">
        <v>105</v>
      </c>
      <c r="C106" s="20" t="s">
        <v>3348</v>
      </c>
      <c r="D106" s="20" t="s">
        <v>3348</v>
      </c>
      <c r="E106" s="123"/>
      <c r="F106" s="124" t="s">
        <v>3348</v>
      </c>
      <c r="G106" s="124" t="s">
        <v>3348</v>
      </c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125" t="s">
        <v>3348</v>
      </c>
      <c r="Y106" s="28" t="s">
        <v>3348</v>
      </c>
      <c r="Z106" s="125" t="s">
        <v>3348</v>
      </c>
      <c r="AA106" s="125" t="s">
        <v>3348</v>
      </c>
      <c r="AB106" s="125">
        <v>0</v>
      </c>
      <c r="AC106" s="374" t="s">
        <v>3348</v>
      </c>
      <c r="AD106" s="446"/>
      <c r="AE106" s="420"/>
      <c r="AF106" s="418"/>
      <c r="AG106" s="418"/>
      <c r="AH106" s="418"/>
      <c r="AI106" s="418"/>
      <c r="AJ106" s="418"/>
      <c r="AK106" s="420"/>
      <c r="AL106" s="414">
        <v>0</v>
      </c>
      <c r="AM106" s="414"/>
      <c r="AN106" s="413"/>
      <c r="AO106" s="413"/>
      <c r="AP106" s="413"/>
      <c r="AQ106" s="413"/>
      <c r="AR106" s="413"/>
      <c r="AS106" s="413"/>
      <c r="AT106" s="413"/>
      <c r="AV106" s="413"/>
      <c r="AX106" s="19"/>
      <c r="AY106" s="15"/>
      <c r="AZ106" s="15"/>
      <c r="BA106" s="15"/>
      <c r="BD106" s="429"/>
      <c r="BE106" s="429"/>
      <c r="BF106" s="429"/>
      <c r="BG106" s="429"/>
      <c r="BH106" s="429"/>
      <c r="BI106" s="429"/>
      <c r="BJ106" s="429"/>
      <c r="IJ106" s="302"/>
      <c r="IK106" s="301"/>
      <c r="IL106" s="301"/>
      <c r="IM106" s="301"/>
      <c r="IN106" s="301"/>
      <c r="IO106" s="301" t="s">
        <v>3348</v>
      </c>
      <c r="IP106" s="301" t="s">
        <v>3348</v>
      </c>
      <c r="IQ106" s="358" t="e">
        <v>#N/A</v>
      </c>
    </row>
    <row r="107" spans="1:251" s="29" customFormat="1" x14ac:dyDescent="0.25">
      <c r="A107" s="27" t="s">
        <v>3348</v>
      </c>
      <c r="B107" s="126">
        <v>106</v>
      </c>
      <c r="C107" s="20" t="s">
        <v>3348</v>
      </c>
      <c r="D107" s="20" t="s">
        <v>3348</v>
      </c>
      <c r="E107" s="123"/>
      <c r="F107" s="124" t="s">
        <v>3348</v>
      </c>
      <c r="G107" s="124" t="s">
        <v>3348</v>
      </c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125" t="s">
        <v>3348</v>
      </c>
      <c r="Y107" s="28" t="s">
        <v>3348</v>
      </c>
      <c r="Z107" s="125" t="s">
        <v>3348</v>
      </c>
      <c r="AA107" s="125" t="s">
        <v>3348</v>
      </c>
      <c r="AB107" s="125">
        <v>0</v>
      </c>
      <c r="AC107" s="374" t="s">
        <v>3348</v>
      </c>
      <c r="AD107" s="446"/>
      <c r="AE107" s="420"/>
      <c r="AF107" s="418"/>
      <c r="AG107" s="418"/>
      <c r="AH107" s="418"/>
      <c r="AI107" s="418"/>
      <c r="AJ107" s="418"/>
      <c r="AK107" s="420"/>
      <c r="AL107" s="414">
        <v>0</v>
      </c>
      <c r="AM107" s="414"/>
      <c r="AN107" s="413"/>
      <c r="AO107" s="413"/>
      <c r="AP107" s="413"/>
      <c r="AQ107" s="413"/>
      <c r="AR107" s="413"/>
      <c r="AS107" s="413"/>
      <c r="AT107" s="413"/>
      <c r="AV107" s="413"/>
      <c r="AX107" s="19"/>
      <c r="AY107" s="15"/>
      <c r="AZ107" s="15"/>
      <c r="BA107" s="15"/>
      <c r="BD107" s="429"/>
      <c r="BE107" s="429"/>
      <c r="BF107" s="429"/>
      <c r="BG107" s="429"/>
      <c r="BH107" s="429"/>
      <c r="BI107" s="429"/>
      <c r="BJ107" s="429"/>
      <c r="IJ107" s="302"/>
      <c r="IK107" s="301"/>
      <c r="IL107" s="301"/>
      <c r="IM107" s="301"/>
      <c r="IN107" s="301"/>
      <c r="IO107" s="301" t="s">
        <v>3348</v>
      </c>
      <c r="IP107" s="301" t="s">
        <v>3348</v>
      </c>
      <c r="IQ107" s="358" t="e">
        <v>#N/A</v>
      </c>
    </row>
    <row r="108" spans="1:251" s="29" customFormat="1" x14ac:dyDescent="0.25">
      <c r="A108" s="27" t="s">
        <v>3348</v>
      </c>
      <c r="B108" s="126">
        <v>107</v>
      </c>
      <c r="C108" s="20" t="s">
        <v>3348</v>
      </c>
      <c r="D108" s="20" t="s">
        <v>3348</v>
      </c>
      <c r="E108" s="123"/>
      <c r="F108" s="124" t="s">
        <v>3348</v>
      </c>
      <c r="G108" s="124" t="s">
        <v>3348</v>
      </c>
      <c r="H108" s="373"/>
      <c r="I108" s="373"/>
      <c r="J108" s="373"/>
      <c r="K108" s="373"/>
      <c r="L108" s="37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125" t="s">
        <v>3348</v>
      </c>
      <c r="Y108" s="28" t="s">
        <v>3348</v>
      </c>
      <c r="Z108" s="125" t="s">
        <v>3348</v>
      </c>
      <c r="AA108" s="125" t="s">
        <v>3348</v>
      </c>
      <c r="AB108" s="125">
        <v>0</v>
      </c>
      <c r="AC108" s="374" t="s">
        <v>3348</v>
      </c>
      <c r="AD108" s="446"/>
      <c r="AE108" s="420"/>
      <c r="AF108" s="418"/>
      <c r="AG108" s="418"/>
      <c r="AH108" s="418"/>
      <c r="AI108" s="418"/>
      <c r="AJ108" s="418"/>
      <c r="AK108" s="420"/>
      <c r="AL108" s="414">
        <v>0</v>
      </c>
      <c r="AM108" s="414"/>
      <c r="AN108" s="413"/>
      <c r="AO108" s="413"/>
      <c r="AP108" s="413"/>
      <c r="AQ108" s="413"/>
      <c r="AR108" s="413"/>
      <c r="AS108" s="413"/>
      <c r="AT108" s="413"/>
      <c r="AV108" s="413"/>
      <c r="AX108" s="19"/>
      <c r="AY108" s="15"/>
      <c r="AZ108" s="15"/>
      <c r="BA108" s="15"/>
      <c r="BD108" s="429"/>
      <c r="BE108" s="429"/>
      <c r="BF108" s="429"/>
      <c r="BG108" s="429"/>
      <c r="BH108" s="429"/>
      <c r="BI108" s="429"/>
      <c r="BJ108" s="429"/>
      <c r="IJ108" s="302"/>
      <c r="IK108" s="301"/>
      <c r="IL108" s="301"/>
      <c r="IM108" s="301"/>
      <c r="IN108" s="301"/>
      <c r="IO108" s="301" t="s">
        <v>3348</v>
      </c>
      <c r="IP108" s="301" t="s">
        <v>3348</v>
      </c>
      <c r="IQ108" s="358" t="e">
        <v>#N/A</v>
      </c>
    </row>
    <row r="109" spans="1:251" s="29" customFormat="1" x14ac:dyDescent="0.25">
      <c r="A109" s="27" t="s">
        <v>3348</v>
      </c>
      <c r="B109" s="126">
        <v>108</v>
      </c>
      <c r="C109" s="20" t="s">
        <v>3348</v>
      </c>
      <c r="D109" s="20" t="s">
        <v>3348</v>
      </c>
      <c r="E109" s="123"/>
      <c r="F109" s="124" t="s">
        <v>3348</v>
      </c>
      <c r="G109" s="124" t="s">
        <v>3348</v>
      </c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125" t="s">
        <v>3348</v>
      </c>
      <c r="Y109" s="28" t="s">
        <v>3348</v>
      </c>
      <c r="Z109" s="125" t="s">
        <v>3348</v>
      </c>
      <c r="AA109" s="125" t="s">
        <v>3348</v>
      </c>
      <c r="AB109" s="125">
        <v>0</v>
      </c>
      <c r="AC109" s="374" t="s">
        <v>3348</v>
      </c>
      <c r="AD109" s="446"/>
      <c r="AE109" s="420"/>
      <c r="AF109" s="418"/>
      <c r="AG109" s="418"/>
      <c r="AH109" s="418"/>
      <c r="AI109" s="418"/>
      <c r="AJ109" s="418"/>
      <c r="AK109" s="420"/>
      <c r="AL109" s="414">
        <v>0</v>
      </c>
      <c r="AM109" s="414"/>
      <c r="AN109" s="413"/>
      <c r="AO109" s="413"/>
      <c r="AP109" s="413"/>
      <c r="AQ109" s="413"/>
      <c r="AR109" s="413"/>
      <c r="AS109" s="413"/>
      <c r="AT109" s="413"/>
      <c r="AV109" s="413"/>
      <c r="AX109" s="19"/>
      <c r="AY109" s="15"/>
      <c r="AZ109" s="15"/>
      <c r="BA109" s="15"/>
      <c r="BD109" s="429"/>
      <c r="BE109" s="429"/>
      <c r="BF109" s="429"/>
      <c r="BG109" s="429"/>
      <c r="BH109" s="429"/>
      <c r="BI109" s="429"/>
      <c r="BJ109" s="429"/>
      <c r="IJ109" s="302"/>
      <c r="IK109" s="301"/>
      <c r="IL109" s="301"/>
      <c r="IM109" s="301"/>
      <c r="IN109" s="301"/>
      <c r="IO109" s="301" t="s">
        <v>3348</v>
      </c>
      <c r="IP109" s="301" t="s">
        <v>3348</v>
      </c>
      <c r="IQ109" s="358" t="e">
        <v>#N/A</v>
      </c>
    </row>
    <row r="110" spans="1:251" s="29" customFormat="1" x14ac:dyDescent="0.25">
      <c r="A110" s="27" t="s">
        <v>3348</v>
      </c>
      <c r="B110" s="126">
        <v>109</v>
      </c>
      <c r="C110" s="20" t="s">
        <v>3348</v>
      </c>
      <c r="D110" s="20" t="s">
        <v>3348</v>
      </c>
      <c r="E110" s="123"/>
      <c r="F110" s="124" t="s">
        <v>3348</v>
      </c>
      <c r="G110" s="124" t="s">
        <v>3348</v>
      </c>
      <c r="H110" s="373"/>
      <c r="I110" s="373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125" t="s">
        <v>3348</v>
      </c>
      <c r="Y110" s="28" t="s">
        <v>3348</v>
      </c>
      <c r="Z110" s="125" t="s">
        <v>3348</v>
      </c>
      <c r="AA110" s="125" t="s">
        <v>3348</v>
      </c>
      <c r="AB110" s="125">
        <v>0</v>
      </c>
      <c r="AC110" s="374" t="s">
        <v>3348</v>
      </c>
      <c r="AD110" s="446"/>
      <c r="AE110" s="420"/>
      <c r="AF110" s="418"/>
      <c r="AG110" s="418"/>
      <c r="AH110" s="418"/>
      <c r="AI110" s="418"/>
      <c r="AJ110" s="418"/>
      <c r="AK110" s="420"/>
      <c r="AL110" s="414">
        <v>0</v>
      </c>
      <c r="AM110" s="414"/>
      <c r="AN110" s="413"/>
      <c r="AO110" s="413"/>
      <c r="AP110" s="413"/>
      <c r="AQ110" s="413"/>
      <c r="AR110" s="413"/>
      <c r="AS110" s="413"/>
      <c r="AT110" s="413"/>
      <c r="AV110" s="413"/>
      <c r="AX110" s="19"/>
      <c r="AY110" s="15"/>
      <c r="AZ110" s="15"/>
      <c r="BA110" s="15"/>
      <c r="BD110" s="429"/>
      <c r="BE110" s="429"/>
      <c r="BF110" s="429"/>
      <c r="BG110" s="429"/>
      <c r="BH110" s="429"/>
      <c r="BI110" s="429"/>
      <c r="BJ110" s="429"/>
      <c r="IJ110" s="302"/>
      <c r="IK110" s="301"/>
      <c r="IL110" s="301"/>
      <c r="IM110" s="301"/>
      <c r="IN110" s="301"/>
      <c r="IO110" s="301" t="s">
        <v>3348</v>
      </c>
      <c r="IP110" s="301" t="s">
        <v>3348</v>
      </c>
      <c r="IQ110" s="358" t="e">
        <v>#N/A</v>
      </c>
    </row>
    <row r="111" spans="1:251" s="29" customFormat="1" x14ac:dyDescent="0.25">
      <c r="A111" s="27" t="s">
        <v>3348</v>
      </c>
      <c r="B111" s="126">
        <v>110</v>
      </c>
      <c r="C111" s="20" t="s">
        <v>3348</v>
      </c>
      <c r="D111" s="20" t="s">
        <v>3348</v>
      </c>
      <c r="E111" s="123"/>
      <c r="F111" s="124" t="s">
        <v>3348</v>
      </c>
      <c r="G111" s="124" t="s">
        <v>3348</v>
      </c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125" t="s">
        <v>3348</v>
      </c>
      <c r="Y111" s="28" t="s">
        <v>3348</v>
      </c>
      <c r="Z111" s="125" t="s">
        <v>3348</v>
      </c>
      <c r="AA111" s="125" t="s">
        <v>3348</v>
      </c>
      <c r="AB111" s="125">
        <v>0</v>
      </c>
      <c r="AC111" s="374" t="s">
        <v>3348</v>
      </c>
      <c r="AD111" s="446"/>
      <c r="AE111" s="420"/>
      <c r="AF111" s="418"/>
      <c r="AG111" s="418"/>
      <c r="AH111" s="418"/>
      <c r="AI111" s="418"/>
      <c r="AJ111" s="418"/>
      <c r="AK111" s="420"/>
      <c r="AL111" s="414">
        <v>0</v>
      </c>
      <c r="AM111" s="414"/>
      <c r="AN111" s="413"/>
      <c r="AO111" s="413"/>
      <c r="AP111" s="413"/>
      <c r="AQ111" s="413"/>
      <c r="AR111" s="413"/>
      <c r="AS111" s="413"/>
      <c r="AT111" s="413"/>
      <c r="AV111" s="413"/>
      <c r="AX111" s="19"/>
      <c r="AY111" s="15"/>
      <c r="AZ111" s="15"/>
      <c r="BA111" s="15"/>
      <c r="BD111" s="429"/>
      <c r="BE111" s="429"/>
      <c r="BF111" s="429"/>
      <c r="BG111" s="429"/>
      <c r="BH111" s="429"/>
      <c r="BI111" s="429"/>
      <c r="BJ111" s="429"/>
      <c r="IJ111" s="302"/>
      <c r="IK111" s="301"/>
      <c r="IL111" s="301"/>
      <c r="IM111" s="301"/>
      <c r="IN111" s="301"/>
      <c r="IO111" s="301" t="s">
        <v>3348</v>
      </c>
      <c r="IP111" s="301" t="s">
        <v>3348</v>
      </c>
      <c r="IQ111" s="358" t="e">
        <v>#N/A</v>
      </c>
    </row>
    <row r="112" spans="1:251" s="29" customFormat="1" x14ac:dyDescent="0.25">
      <c r="A112" s="27" t="s">
        <v>3348</v>
      </c>
      <c r="B112" s="126">
        <v>111</v>
      </c>
      <c r="C112" s="20" t="s">
        <v>3348</v>
      </c>
      <c r="D112" s="20" t="s">
        <v>3348</v>
      </c>
      <c r="E112" s="123"/>
      <c r="F112" s="124" t="s">
        <v>3348</v>
      </c>
      <c r="G112" s="124" t="s">
        <v>3348</v>
      </c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125" t="s">
        <v>3348</v>
      </c>
      <c r="Y112" s="28" t="s">
        <v>3348</v>
      </c>
      <c r="Z112" s="125" t="s">
        <v>3348</v>
      </c>
      <c r="AA112" s="125" t="s">
        <v>3348</v>
      </c>
      <c r="AB112" s="125">
        <v>0</v>
      </c>
      <c r="AC112" s="374" t="s">
        <v>3348</v>
      </c>
      <c r="AD112" s="446"/>
      <c r="AE112" s="420"/>
      <c r="AF112" s="418"/>
      <c r="AG112" s="418"/>
      <c r="AH112" s="418"/>
      <c r="AI112" s="418"/>
      <c r="AJ112" s="418"/>
      <c r="AK112" s="420"/>
      <c r="AL112" s="414">
        <v>0</v>
      </c>
      <c r="AM112" s="414"/>
      <c r="AN112" s="413"/>
      <c r="AO112" s="413"/>
      <c r="AP112" s="413"/>
      <c r="AQ112" s="413"/>
      <c r="AR112" s="413"/>
      <c r="AS112" s="413"/>
      <c r="AT112" s="413"/>
      <c r="AV112" s="413"/>
      <c r="AX112" s="19"/>
      <c r="AY112" s="15"/>
      <c r="AZ112" s="15"/>
      <c r="BA112" s="15"/>
      <c r="BD112" s="429"/>
      <c r="BE112" s="429"/>
      <c r="BF112" s="429"/>
      <c r="BG112" s="429"/>
      <c r="BH112" s="429"/>
      <c r="BI112" s="429"/>
      <c r="BJ112" s="429"/>
      <c r="IJ112" s="302"/>
      <c r="IK112" s="301"/>
      <c r="IL112" s="301"/>
      <c r="IM112" s="301"/>
      <c r="IN112" s="301"/>
      <c r="IO112" s="301" t="s">
        <v>3348</v>
      </c>
      <c r="IP112" s="301" t="s">
        <v>3348</v>
      </c>
      <c r="IQ112" s="358" t="e">
        <v>#N/A</v>
      </c>
    </row>
    <row r="113" spans="1:251" s="29" customFormat="1" x14ac:dyDescent="0.25">
      <c r="A113" s="27" t="s">
        <v>3348</v>
      </c>
      <c r="B113" s="126">
        <v>112</v>
      </c>
      <c r="C113" s="20" t="s">
        <v>3348</v>
      </c>
      <c r="D113" s="20" t="s">
        <v>3348</v>
      </c>
      <c r="E113" s="123"/>
      <c r="F113" s="124" t="s">
        <v>3348</v>
      </c>
      <c r="G113" s="124" t="s">
        <v>3348</v>
      </c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125" t="s">
        <v>3348</v>
      </c>
      <c r="Y113" s="28" t="s">
        <v>3348</v>
      </c>
      <c r="Z113" s="125" t="s">
        <v>3348</v>
      </c>
      <c r="AA113" s="125" t="s">
        <v>3348</v>
      </c>
      <c r="AB113" s="125">
        <v>0</v>
      </c>
      <c r="AC113" s="374" t="s">
        <v>3348</v>
      </c>
      <c r="AD113" s="446"/>
      <c r="AE113" s="420"/>
      <c r="AF113" s="418"/>
      <c r="AG113" s="418"/>
      <c r="AH113" s="418"/>
      <c r="AI113" s="418"/>
      <c r="AJ113" s="418"/>
      <c r="AK113" s="420"/>
      <c r="AL113" s="414">
        <v>0</v>
      </c>
      <c r="AM113" s="414"/>
      <c r="AN113" s="413"/>
      <c r="AO113" s="413"/>
      <c r="AP113" s="413"/>
      <c r="AQ113" s="413"/>
      <c r="AR113" s="413"/>
      <c r="AS113" s="413"/>
      <c r="AT113" s="413"/>
      <c r="AV113" s="413"/>
      <c r="AX113" s="19"/>
      <c r="AY113" s="15"/>
      <c r="AZ113" s="15"/>
      <c r="BA113" s="15"/>
      <c r="BD113" s="429"/>
      <c r="BE113" s="429"/>
      <c r="BF113" s="429"/>
      <c r="BG113" s="429"/>
      <c r="BH113" s="429"/>
      <c r="BI113" s="429"/>
      <c r="BJ113" s="429"/>
      <c r="IJ113" s="302"/>
      <c r="IK113" s="301"/>
      <c r="IL113" s="301"/>
      <c r="IM113" s="301"/>
      <c r="IN113" s="301"/>
      <c r="IO113" s="301" t="s">
        <v>3348</v>
      </c>
      <c r="IP113" s="301" t="s">
        <v>3348</v>
      </c>
      <c r="IQ113" s="358" t="e">
        <v>#N/A</v>
      </c>
    </row>
    <row r="114" spans="1:251" s="29" customFormat="1" x14ac:dyDescent="0.25">
      <c r="A114" s="27" t="s">
        <v>3348</v>
      </c>
      <c r="B114" s="126">
        <v>113</v>
      </c>
      <c r="C114" s="20" t="s">
        <v>3348</v>
      </c>
      <c r="D114" s="20" t="s">
        <v>3348</v>
      </c>
      <c r="E114" s="123"/>
      <c r="F114" s="124" t="s">
        <v>3348</v>
      </c>
      <c r="G114" s="124" t="s">
        <v>3348</v>
      </c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125" t="s">
        <v>3348</v>
      </c>
      <c r="Y114" s="28" t="s">
        <v>3348</v>
      </c>
      <c r="Z114" s="125" t="s">
        <v>3348</v>
      </c>
      <c r="AA114" s="125" t="s">
        <v>3348</v>
      </c>
      <c r="AB114" s="125">
        <v>0</v>
      </c>
      <c r="AC114" s="374" t="s">
        <v>3348</v>
      </c>
      <c r="AD114" s="446"/>
      <c r="AE114" s="420"/>
      <c r="AF114" s="418"/>
      <c r="AG114" s="418"/>
      <c r="AH114" s="418"/>
      <c r="AI114" s="418"/>
      <c r="AJ114" s="418"/>
      <c r="AK114" s="420"/>
      <c r="AL114" s="414">
        <v>0</v>
      </c>
      <c r="AM114" s="414"/>
      <c r="AN114" s="413"/>
      <c r="AO114" s="413"/>
      <c r="AP114" s="413"/>
      <c r="AQ114" s="413"/>
      <c r="AR114" s="413"/>
      <c r="AS114" s="413"/>
      <c r="AT114" s="413"/>
      <c r="AV114" s="413"/>
      <c r="AX114" s="19"/>
      <c r="AY114" s="15"/>
      <c r="AZ114" s="15"/>
      <c r="BA114" s="15"/>
      <c r="BD114" s="429"/>
      <c r="BE114" s="429"/>
      <c r="BF114" s="429"/>
      <c r="BG114" s="429"/>
      <c r="BH114" s="429"/>
      <c r="BI114" s="429"/>
      <c r="BJ114" s="429"/>
      <c r="IJ114" s="302"/>
      <c r="IK114" s="301"/>
      <c r="IL114" s="301"/>
      <c r="IM114" s="301"/>
      <c r="IN114" s="301"/>
      <c r="IO114" s="301" t="s">
        <v>3348</v>
      </c>
      <c r="IP114" s="301" t="s">
        <v>3348</v>
      </c>
      <c r="IQ114" s="358" t="e">
        <v>#N/A</v>
      </c>
    </row>
    <row r="115" spans="1:251" s="29" customFormat="1" x14ac:dyDescent="0.25">
      <c r="A115" s="27" t="s">
        <v>3348</v>
      </c>
      <c r="B115" s="126">
        <v>114</v>
      </c>
      <c r="C115" s="20" t="s">
        <v>3348</v>
      </c>
      <c r="D115" s="20" t="s">
        <v>3348</v>
      </c>
      <c r="E115" s="123"/>
      <c r="F115" s="124" t="s">
        <v>3348</v>
      </c>
      <c r="G115" s="124" t="s">
        <v>3348</v>
      </c>
      <c r="H115" s="373"/>
      <c r="I115" s="373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  <c r="X115" s="125" t="s">
        <v>3348</v>
      </c>
      <c r="Y115" s="28" t="s">
        <v>3348</v>
      </c>
      <c r="Z115" s="125" t="s">
        <v>3348</v>
      </c>
      <c r="AA115" s="125" t="s">
        <v>3348</v>
      </c>
      <c r="AB115" s="125">
        <v>0</v>
      </c>
      <c r="AC115" s="374" t="s">
        <v>3348</v>
      </c>
      <c r="AD115" s="446"/>
      <c r="AE115" s="420"/>
      <c r="AF115" s="418"/>
      <c r="AG115" s="418"/>
      <c r="AH115" s="418"/>
      <c r="AI115" s="418"/>
      <c r="AJ115" s="418"/>
      <c r="AK115" s="420"/>
      <c r="AL115" s="414">
        <v>0</v>
      </c>
      <c r="AM115" s="414"/>
      <c r="AN115" s="413"/>
      <c r="AO115" s="413"/>
      <c r="AP115" s="413"/>
      <c r="AQ115" s="413"/>
      <c r="AR115" s="413"/>
      <c r="AS115" s="413"/>
      <c r="AT115" s="413"/>
      <c r="AV115" s="413"/>
      <c r="AX115" s="19"/>
      <c r="AY115" s="15"/>
      <c r="AZ115" s="15"/>
      <c r="BA115" s="15"/>
      <c r="BD115" s="429"/>
      <c r="BE115" s="429"/>
      <c r="BF115" s="429"/>
      <c r="BG115" s="429"/>
      <c r="BH115" s="429"/>
      <c r="BI115" s="429"/>
      <c r="BJ115" s="429"/>
      <c r="IJ115" s="302"/>
      <c r="IK115" s="301"/>
      <c r="IL115" s="301"/>
      <c r="IM115" s="301"/>
      <c r="IN115" s="301"/>
      <c r="IO115" s="301" t="s">
        <v>3348</v>
      </c>
      <c r="IP115" s="301" t="s">
        <v>3348</v>
      </c>
      <c r="IQ115" s="358" t="e">
        <v>#N/A</v>
      </c>
    </row>
    <row r="116" spans="1:251" s="29" customFormat="1" x14ac:dyDescent="0.25">
      <c r="A116" s="27" t="s">
        <v>3348</v>
      </c>
      <c r="B116" s="126">
        <v>115</v>
      </c>
      <c r="C116" s="20" t="s">
        <v>3348</v>
      </c>
      <c r="D116" s="20" t="s">
        <v>3348</v>
      </c>
      <c r="E116" s="123"/>
      <c r="F116" s="124" t="s">
        <v>3348</v>
      </c>
      <c r="G116" s="124" t="s">
        <v>3348</v>
      </c>
      <c r="H116" s="373"/>
      <c r="I116" s="373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125" t="s">
        <v>3348</v>
      </c>
      <c r="Y116" s="28" t="s">
        <v>3348</v>
      </c>
      <c r="Z116" s="125" t="s">
        <v>3348</v>
      </c>
      <c r="AA116" s="125" t="s">
        <v>3348</v>
      </c>
      <c r="AB116" s="125">
        <v>0</v>
      </c>
      <c r="AC116" s="374" t="s">
        <v>3348</v>
      </c>
      <c r="AD116" s="446"/>
      <c r="AE116" s="420"/>
      <c r="AF116" s="418"/>
      <c r="AG116" s="418"/>
      <c r="AH116" s="418"/>
      <c r="AI116" s="418"/>
      <c r="AJ116" s="418"/>
      <c r="AK116" s="420"/>
      <c r="AL116" s="414">
        <v>0</v>
      </c>
      <c r="AM116" s="414"/>
      <c r="AN116" s="413"/>
      <c r="AO116" s="413"/>
      <c r="AP116" s="413"/>
      <c r="AQ116" s="413"/>
      <c r="AR116" s="413"/>
      <c r="AS116" s="413"/>
      <c r="AT116" s="413"/>
      <c r="AV116" s="413"/>
      <c r="AX116" s="19"/>
      <c r="AY116" s="15"/>
      <c r="AZ116" s="15"/>
      <c r="BA116" s="15"/>
      <c r="BD116" s="429"/>
      <c r="BE116" s="429"/>
      <c r="BF116" s="429"/>
      <c r="BG116" s="429"/>
      <c r="BH116" s="429"/>
      <c r="BI116" s="429"/>
      <c r="BJ116" s="429"/>
      <c r="IJ116" s="302"/>
      <c r="IK116" s="301"/>
      <c r="IL116" s="301"/>
      <c r="IM116" s="301"/>
      <c r="IN116" s="301"/>
      <c r="IO116" s="301" t="s">
        <v>3348</v>
      </c>
      <c r="IP116" s="301" t="s">
        <v>3348</v>
      </c>
      <c r="IQ116" s="358" t="e">
        <v>#N/A</v>
      </c>
    </row>
    <row r="117" spans="1:251" s="29" customFormat="1" x14ac:dyDescent="0.25">
      <c r="A117" s="27" t="s">
        <v>3348</v>
      </c>
      <c r="B117" s="126">
        <v>116</v>
      </c>
      <c r="C117" s="20" t="s">
        <v>3348</v>
      </c>
      <c r="D117" s="20" t="s">
        <v>3348</v>
      </c>
      <c r="E117" s="123"/>
      <c r="F117" s="124" t="s">
        <v>3348</v>
      </c>
      <c r="G117" s="124" t="s">
        <v>3348</v>
      </c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3"/>
      <c r="V117" s="373"/>
      <c r="W117" s="373"/>
      <c r="X117" s="125" t="s">
        <v>3348</v>
      </c>
      <c r="Y117" s="28" t="s">
        <v>3348</v>
      </c>
      <c r="Z117" s="125" t="s">
        <v>3348</v>
      </c>
      <c r="AA117" s="125" t="s">
        <v>3348</v>
      </c>
      <c r="AB117" s="125">
        <v>0</v>
      </c>
      <c r="AC117" s="374" t="s">
        <v>3348</v>
      </c>
      <c r="AD117" s="446"/>
      <c r="AE117" s="420"/>
      <c r="AF117" s="418"/>
      <c r="AG117" s="418"/>
      <c r="AH117" s="418"/>
      <c r="AI117" s="418"/>
      <c r="AJ117" s="418"/>
      <c r="AK117" s="420"/>
      <c r="AL117" s="414">
        <v>0</v>
      </c>
      <c r="AM117" s="414"/>
      <c r="AN117" s="413"/>
      <c r="AO117" s="413"/>
      <c r="AP117" s="413"/>
      <c r="AQ117" s="413"/>
      <c r="AR117" s="413"/>
      <c r="AS117" s="413"/>
      <c r="AT117" s="413"/>
      <c r="AV117" s="413"/>
      <c r="AX117" s="19"/>
      <c r="AY117" s="15"/>
      <c r="AZ117" s="15"/>
      <c r="BA117" s="15"/>
      <c r="BD117" s="429"/>
      <c r="BE117" s="429"/>
      <c r="BF117" s="429"/>
      <c r="BG117" s="429"/>
      <c r="BH117" s="429"/>
      <c r="BI117" s="429"/>
      <c r="BJ117" s="429"/>
      <c r="IJ117" s="302"/>
      <c r="IK117" s="301"/>
      <c r="IL117" s="301"/>
      <c r="IM117" s="301"/>
      <c r="IN117" s="301"/>
      <c r="IO117" s="301" t="s">
        <v>3348</v>
      </c>
      <c r="IP117" s="301" t="s">
        <v>3348</v>
      </c>
      <c r="IQ117" s="358" t="e">
        <v>#N/A</v>
      </c>
    </row>
    <row r="118" spans="1:251" s="29" customFormat="1" x14ac:dyDescent="0.25">
      <c r="A118" s="27" t="s">
        <v>3348</v>
      </c>
      <c r="B118" s="126">
        <v>117</v>
      </c>
      <c r="C118" s="20" t="s">
        <v>3348</v>
      </c>
      <c r="D118" s="20" t="s">
        <v>3348</v>
      </c>
      <c r="E118" s="123"/>
      <c r="F118" s="124" t="s">
        <v>3348</v>
      </c>
      <c r="G118" s="124" t="s">
        <v>3348</v>
      </c>
      <c r="H118" s="373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125" t="s">
        <v>3348</v>
      </c>
      <c r="Y118" s="28" t="s">
        <v>3348</v>
      </c>
      <c r="Z118" s="125" t="s">
        <v>3348</v>
      </c>
      <c r="AA118" s="125" t="s">
        <v>3348</v>
      </c>
      <c r="AB118" s="125">
        <v>0</v>
      </c>
      <c r="AC118" s="374" t="s">
        <v>3348</v>
      </c>
      <c r="AD118" s="446"/>
      <c r="AE118" s="420"/>
      <c r="AF118" s="418"/>
      <c r="AG118" s="418"/>
      <c r="AH118" s="418"/>
      <c r="AI118" s="418"/>
      <c r="AJ118" s="418"/>
      <c r="AK118" s="420"/>
      <c r="AL118" s="414">
        <v>0</v>
      </c>
      <c r="AM118" s="414"/>
      <c r="AN118" s="413"/>
      <c r="AO118" s="413"/>
      <c r="AP118" s="413"/>
      <c r="AQ118" s="413"/>
      <c r="AR118" s="413"/>
      <c r="AS118" s="413"/>
      <c r="AT118" s="413"/>
      <c r="AV118" s="413"/>
      <c r="AX118" s="19"/>
      <c r="AY118" s="15"/>
      <c r="AZ118" s="15"/>
      <c r="BA118" s="15"/>
      <c r="BD118" s="429"/>
      <c r="BE118" s="429"/>
      <c r="BF118" s="429"/>
      <c r="BG118" s="429"/>
      <c r="BH118" s="429"/>
      <c r="BI118" s="429"/>
      <c r="BJ118" s="429"/>
      <c r="IJ118" s="302"/>
      <c r="IK118" s="301"/>
      <c r="IL118" s="301"/>
      <c r="IM118" s="301"/>
      <c r="IN118" s="301"/>
      <c r="IO118" s="301" t="s">
        <v>3348</v>
      </c>
      <c r="IP118" s="301" t="s">
        <v>3348</v>
      </c>
      <c r="IQ118" s="358" t="e">
        <v>#N/A</v>
      </c>
    </row>
    <row r="119" spans="1:251" s="29" customFormat="1" x14ac:dyDescent="0.25">
      <c r="A119" s="27" t="s">
        <v>3348</v>
      </c>
      <c r="B119" s="126">
        <v>118</v>
      </c>
      <c r="C119" s="20" t="s">
        <v>3348</v>
      </c>
      <c r="D119" s="20" t="s">
        <v>3348</v>
      </c>
      <c r="E119" s="123"/>
      <c r="F119" s="124" t="s">
        <v>3348</v>
      </c>
      <c r="G119" s="124" t="s">
        <v>3348</v>
      </c>
      <c r="H119" s="373"/>
      <c r="I119" s="373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125" t="s">
        <v>3348</v>
      </c>
      <c r="Y119" s="28" t="s">
        <v>3348</v>
      </c>
      <c r="Z119" s="125" t="s">
        <v>3348</v>
      </c>
      <c r="AA119" s="125" t="s">
        <v>3348</v>
      </c>
      <c r="AB119" s="125">
        <v>0</v>
      </c>
      <c r="AC119" s="374" t="s">
        <v>3348</v>
      </c>
      <c r="AD119" s="446"/>
      <c r="AE119" s="420"/>
      <c r="AF119" s="418"/>
      <c r="AG119" s="418"/>
      <c r="AH119" s="418"/>
      <c r="AI119" s="418"/>
      <c r="AJ119" s="418"/>
      <c r="AK119" s="420"/>
      <c r="AL119" s="414">
        <v>0</v>
      </c>
      <c r="AM119" s="414"/>
      <c r="AN119" s="413"/>
      <c r="AO119" s="413"/>
      <c r="AP119" s="413"/>
      <c r="AQ119" s="413"/>
      <c r="AR119" s="413"/>
      <c r="AS119" s="413"/>
      <c r="AT119" s="413"/>
      <c r="AV119" s="413"/>
      <c r="AX119" s="19"/>
      <c r="AY119" s="15"/>
      <c r="AZ119" s="15"/>
      <c r="BA119" s="15"/>
      <c r="BD119" s="429"/>
      <c r="BE119" s="429"/>
      <c r="BF119" s="429"/>
      <c r="BG119" s="429"/>
      <c r="BH119" s="429"/>
      <c r="BI119" s="429"/>
      <c r="BJ119" s="429"/>
      <c r="IJ119" s="302"/>
      <c r="IK119" s="301"/>
      <c r="IL119" s="301"/>
      <c r="IM119" s="301"/>
      <c r="IN119" s="301"/>
      <c r="IO119" s="301" t="s">
        <v>3348</v>
      </c>
      <c r="IP119" s="301" t="s">
        <v>3348</v>
      </c>
      <c r="IQ119" s="358" t="e">
        <v>#N/A</v>
      </c>
    </row>
    <row r="120" spans="1:251" s="29" customFormat="1" x14ac:dyDescent="0.25">
      <c r="A120" s="27" t="s">
        <v>3348</v>
      </c>
      <c r="B120" s="126">
        <v>119</v>
      </c>
      <c r="C120" s="20" t="s">
        <v>3348</v>
      </c>
      <c r="D120" s="20" t="s">
        <v>3348</v>
      </c>
      <c r="E120" s="123"/>
      <c r="F120" s="124" t="s">
        <v>3348</v>
      </c>
      <c r="G120" s="124" t="s">
        <v>3348</v>
      </c>
      <c r="H120" s="373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73"/>
      <c r="V120" s="373"/>
      <c r="W120" s="373"/>
      <c r="X120" s="125" t="s">
        <v>3348</v>
      </c>
      <c r="Y120" s="28" t="s">
        <v>3348</v>
      </c>
      <c r="Z120" s="125" t="s">
        <v>3348</v>
      </c>
      <c r="AA120" s="125" t="s">
        <v>3348</v>
      </c>
      <c r="AB120" s="125">
        <v>0</v>
      </c>
      <c r="AC120" s="374" t="s">
        <v>3348</v>
      </c>
      <c r="AD120" s="446"/>
      <c r="AE120" s="420"/>
      <c r="AF120" s="418"/>
      <c r="AG120" s="418"/>
      <c r="AH120" s="418"/>
      <c r="AI120" s="418"/>
      <c r="AJ120" s="418"/>
      <c r="AK120" s="420"/>
      <c r="AL120" s="414">
        <v>0</v>
      </c>
      <c r="AM120" s="414"/>
      <c r="AN120" s="413"/>
      <c r="AO120" s="413"/>
      <c r="AP120" s="413"/>
      <c r="AQ120" s="413"/>
      <c r="AR120" s="413"/>
      <c r="AS120" s="413"/>
      <c r="AT120" s="413"/>
      <c r="AV120" s="413"/>
      <c r="AX120" s="19"/>
      <c r="AY120" s="15"/>
      <c r="AZ120" s="15"/>
      <c r="BA120" s="15"/>
      <c r="BD120" s="429"/>
      <c r="BE120" s="429"/>
      <c r="BF120" s="429"/>
      <c r="BG120" s="429"/>
      <c r="BH120" s="429"/>
      <c r="BI120" s="429"/>
      <c r="BJ120" s="429"/>
      <c r="IJ120" s="302"/>
      <c r="IK120" s="301"/>
      <c r="IL120" s="301"/>
      <c r="IM120" s="301"/>
      <c r="IN120" s="301"/>
      <c r="IO120" s="301" t="s">
        <v>3348</v>
      </c>
      <c r="IP120" s="301" t="s">
        <v>3348</v>
      </c>
      <c r="IQ120" s="358" t="e">
        <v>#N/A</v>
      </c>
    </row>
    <row r="121" spans="1:251" s="29" customFormat="1" x14ac:dyDescent="0.25">
      <c r="A121" s="27" t="s">
        <v>3348</v>
      </c>
      <c r="B121" s="126">
        <v>120</v>
      </c>
      <c r="C121" s="20" t="s">
        <v>3348</v>
      </c>
      <c r="D121" s="20" t="s">
        <v>3348</v>
      </c>
      <c r="E121" s="123"/>
      <c r="F121" s="124" t="s">
        <v>3348</v>
      </c>
      <c r="G121" s="124" t="s">
        <v>3348</v>
      </c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  <c r="X121" s="125" t="s">
        <v>3348</v>
      </c>
      <c r="Y121" s="28" t="s">
        <v>3348</v>
      </c>
      <c r="Z121" s="125" t="s">
        <v>3348</v>
      </c>
      <c r="AA121" s="125" t="s">
        <v>3348</v>
      </c>
      <c r="AB121" s="125">
        <v>0</v>
      </c>
      <c r="AC121" s="374" t="s">
        <v>3348</v>
      </c>
      <c r="AD121" s="446"/>
      <c r="AE121" s="420"/>
      <c r="AF121" s="418"/>
      <c r="AG121" s="418"/>
      <c r="AH121" s="418"/>
      <c r="AI121" s="418"/>
      <c r="AJ121" s="418"/>
      <c r="AK121" s="420"/>
      <c r="AL121" s="414">
        <v>0</v>
      </c>
      <c r="AM121" s="414"/>
      <c r="AN121" s="413"/>
      <c r="AO121" s="413"/>
      <c r="AP121" s="413"/>
      <c r="AQ121" s="413"/>
      <c r="AR121" s="413"/>
      <c r="AS121" s="413"/>
      <c r="AT121" s="413"/>
      <c r="AV121" s="413"/>
      <c r="AX121" s="19"/>
      <c r="AY121" s="15"/>
      <c r="AZ121" s="15"/>
      <c r="BA121" s="15"/>
      <c r="BD121" s="429"/>
      <c r="BE121" s="429"/>
      <c r="BF121" s="429"/>
      <c r="BG121" s="429"/>
      <c r="BH121" s="429"/>
      <c r="BI121" s="429"/>
      <c r="BJ121" s="429"/>
      <c r="IJ121" s="302"/>
      <c r="IK121" s="301"/>
      <c r="IL121" s="301"/>
      <c r="IM121" s="301"/>
      <c r="IN121" s="301"/>
      <c r="IO121" s="301" t="s">
        <v>3348</v>
      </c>
      <c r="IP121" s="301" t="s">
        <v>3348</v>
      </c>
      <c r="IQ121" s="358" t="e">
        <v>#N/A</v>
      </c>
    </row>
    <row r="122" spans="1:251" s="29" customFormat="1" x14ac:dyDescent="0.25">
      <c r="A122" s="27" t="s">
        <v>3348</v>
      </c>
      <c r="B122" s="126">
        <v>121</v>
      </c>
      <c r="C122" s="20" t="s">
        <v>3348</v>
      </c>
      <c r="D122" s="20" t="s">
        <v>3348</v>
      </c>
      <c r="E122" s="123"/>
      <c r="F122" s="124" t="s">
        <v>3348</v>
      </c>
      <c r="G122" s="124" t="s">
        <v>3348</v>
      </c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125" t="s">
        <v>3348</v>
      </c>
      <c r="Y122" s="28" t="s">
        <v>3348</v>
      </c>
      <c r="Z122" s="125" t="s">
        <v>3348</v>
      </c>
      <c r="AA122" s="125" t="s">
        <v>3348</v>
      </c>
      <c r="AB122" s="125">
        <v>0</v>
      </c>
      <c r="AC122" s="374" t="s">
        <v>3348</v>
      </c>
      <c r="AD122" s="446"/>
      <c r="AE122" s="420"/>
      <c r="AF122" s="418"/>
      <c r="AG122" s="418"/>
      <c r="AH122" s="418"/>
      <c r="AI122" s="418"/>
      <c r="AJ122" s="418"/>
      <c r="AK122" s="420"/>
      <c r="AL122" s="414">
        <v>0</v>
      </c>
      <c r="AM122" s="414"/>
      <c r="AN122" s="413"/>
      <c r="AO122" s="413"/>
      <c r="AP122" s="413"/>
      <c r="AQ122" s="413"/>
      <c r="AR122" s="413"/>
      <c r="AS122" s="413"/>
      <c r="AT122" s="413"/>
      <c r="AV122" s="413"/>
      <c r="AX122" s="19"/>
      <c r="AY122" s="15"/>
      <c r="AZ122" s="15"/>
      <c r="BA122" s="15"/>
      <c r="BD122" s="429"/>
      <c r="BE122" s="429"/>
      <c r="BF122" s="429"/>
      <c r="BG122" s="429"/>
      <c r="BH122" s="429"/>
      <c r="BI122" s="429"/>
      <c r="BJ122" s="429"/>
      <c r="IJ122" s="302"/>
      <c r="IK122" s="301"/>
      <c r="IL122" s="301"/>
      <c r="IM122" s="301"/>
      <c r="IN122" s="301"/>
      <c r="IO122" s="301" t="s">
        <v>3348</v>
      </c>
      <c r="IP122" s="301" t="s">
        <v>3348</v>
      </c>
      <c r="IQ122" s="358" t="e">
        <v>#N/A</v>
      </c>
    </row>
    <row r="123" spans="1:251" s="29" customFormat="1" x14ac:dyDescent="0.25">
      <c r="A123" s="27" t="s">
        <v>3348</v>
      </c>
      <c r="B123" s="126">
        <v>122</v>
      </c>
      <c r="C123" s="20" t="s">
        <v>3348</v>
      </c>
      <c r="D123" s="20" t="s">
        <v>3348</v>
      </c>
      <c r="E123" s="123"/>
      <c r="F123" s="124" t="s">
        <v>3348</v>
      </c>
      <c r="G123" s="124" t="s">
        <v>3348</v>
      </c>
      <c r="H123" s="373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125" t="s">
        <v>3348</v>
      </c>
      <c r="Y123" s="28" t="s">
        <v>3348</v>
      </c>
      <c r="Z123" s="125" t="s">
        <v>3348</v>
      </c>
      <c r="AA123" s="125" t="s">
        <v>3348</v>
      </c>
      <c r="AB123" s="125">
        <v>0</v>
      </c>
      <c r="AC123" s="374" t="s">
        <v>3348</v>
      </c>
      <c r="AD123" s="446"/>
      <c r="AE123" s="420"/>
      <c r="AF123" s="418"/>
      <c r="AG123" s="418"/>
      <c r="AH123" s="418"/>
      <c r="AI123" s="418"/>
      <c r="AJ123" s="418"/>
      <c r="AK123" s="420"/>
      <c r="AL123" s="414">
        <v>0</v>
      </c>
      <c r="AM123" s="414"/>
      <c r="AN123" s="413"/>
      <c r="AO123" s="413"/>
      <c r="AP123" s="413"/>
      <c r="AQ123" s="413"/>
      <c r="AR123" s="413"/>
      <c r="AS123" s="413"/>
      <c r="AT123" s="413"/>
      <c r="AV123" s="413"/>
      <c r="AX123" s="19"/>
      <c r="AY123" s="15"/>
      <c r="AZ123" s="15"/>
      <c r="BA123" s="15"/>
      <c r="BD123" s="429"/>
      <c r="BE123" s="429"/>
      <c r="BF123" s="429"/>
      <c r="BG123" s="429"/>
      <c r="BH123" s="429"/>
      <c r="BI123" s="429"/>
      <c r="BJ123" s="429"/>
      <c r="IJ123" s="302"/>
      <c r="IK123" s="301"/>
      <c r="IL123" s="301"/>
      <c r="IM123" s="301"/>
      <c r="IN123" s="301"/>
      <c r="IO123" s="301" t="s">
        <v>3348</v>
      </c>
      <c r="IP123" s="301" t="s">
        <v>3348</v>
      </c>
      <c r="IQ123" s="358" t="e">
        <v>#N/A</v>
      </c>
    </row>
    <row r="124" spans="1:251" s="29" customFormat="1" x14ac:dyDescent="0.25">
      <c r="A124" s="27" t="s">
        <v>3348</v>
      </c>
      <c r="B124" s="126">
        <v>123</v>
      </c>
      <c r="C124" s="20" t="s">
        <v>3348</v>
      </c>
      <c r="D124" s="20" t="s">
        <v>3348</v>
      </c>
      <c r="E124" s="123"/>
      <c r="F124" s="124" t="s">
        <v>3348</v>
      </c>
      <c r="G124" s="124" t="s">
        <v>3348</v>
      </c>
      <c r="H124" s="373"/>
      <c r="I124" s="373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  <c r="X124" s="125" t="s">
        <v>3348</v>
      </c>
      <c r="Y124" s="28" t="s">
        <v>3348</v>
      </c>
      <c r="Z124" s="125" t="s">
        <v>3348</v>
      </c>
      <c r="AA124" s="125" t="s">
        <v>3348</v>
      </c>
      <c r="AB124" s="125">
        <v>0</v>
      </c>
      <c r="AC124" s="374" t="s">
        <v>3348</v>
      </c>
      <c r="AD124" s="446"/>
      <c r="AE124" s="420"/>
      <c r="AF124" s="418"/>
      <c r="AG124" s="418"/>
      <c r="AH124" s="418"/>
      <c r="AI124" s="418"/>
      <c r="AJ124" s="418"/>
      <c r="AK124" s="420"/>
      <c r="AL124" s="414">
        <v>0</v>
      </c>
      <c r="AM124" s="414"/>
      <c r="AN124" s="413"/>
      <c r="AO124" s="413"/>
      <c r="AP124" s="413"/>
      <c r="AQ124" s="413"/>
      <c r="AR124" s="413"/>
      <c r="AS124" s="413"/>
      <c r="AT124" s="413"/>
      <c r="AV124" s="413"/>
      <c r="AX124" s="19"/>
      <c r="AY124" s="15"/>
      <c r="AZ124" s="15"/>
      <c r="BA124" s="15"/>
      <c r="BD124" s="429"/>
      <c r="BE124" s="429"/>
      <c r="BF124" s="429"/>
      <c r="BG124" s="429"/>
      <c r="BH124" s="429"/>
      <c r="BI124" s="429"/>
      <c r="BJ124" s="429"/>
      <c r="IJ124" s="302"/>
      <c r="IK124" s="301"/>
      <c r="IL124" s="301"/>
      <c r="IM124" s="301"/>
      <c r="IN124" s="301"/>
      <c r="IO124" s="301" t="s">
        <v>3348</v>
      </c>
      <c r="IP124" s="301" t="s">
        <v>3348</v>
      </c>
      <c r="IQ124" s="358" t="e">
        <v>#N/A</v>
      </c>
    </row>
    <row r="125" spans="1:251" s="29" customFormat="1" x14ac:dyDescent="0.25">
      <c r="A125" s="27" t="s">
        <v>3348</v>
      </c>
      <c r="B125" s="126">
        <v>124</v>
      </c>
      <c r="C125" s="20" t="s">
        <v>3348</v>
      </c>
      <c r="D125" s="20" t="s">
        <v>3348</v>
      </c>
      <c r="E125" s="123"/>
      <c r="F125" s="124" t="s">
        <v>3348</v>
      </c>
      <c r="G125" s="124" t="s">
        <v>3348</v>
      </c>
      <c r="H125" s="373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125" t="s">
        <v>3348</v>
      </c>
      <c r="Y125" s="28" t="s">
        <v>3348</v>
      </c>
      <c r="Z125" s="125" t="s">
        <v>3348</v>
      </c>
      <c r="AA125" s="125" t="s">
        <v>3348</v>
      </c>
      <c r="AB125" s="125">
        <v>0</v>
      </c>
      <c r="AC125" s="374" t="s">
        <v>3348</v>
      </c>
      <c r="AD125" s="446"/>
      <c r="AE125" s="420"/>
      <c r="AF125" s="418"/>
      <c r="AG125" s="418"/>
      <c r="AH125" s="418"/>
      <c r="AI125" s="418"/>
      <c r="AJ125" s="418"/>
      <c r="AK125" s="420"/>
      <c r="AL125" s="414">
        <v>0</v>
      </c>
      <c r="AM125" s="414"/>
      <c r="AN125" s="413"/>
      <c r="AO125" s="413"/>
      <c r="AP125" s="413"/>
      <c r="AQ125" s="413"/>
      <c r="AR125" s="413"/>
      <c r="AS125" s="413"/>
      <c r="AT125" s="413"/>
      <c r="AV125" s="413"/>
      <c r="AX125" s="19"/>
      <c r="AY125" s="15"/>
      <c r="AZ125" s="15"/>
      <c r="BA125" s="15"/>
      <c r="BD125" s="429"/>
      <c r="BE125" s="429"/>
      <c r="BF125" s="429"/>
      <c r="BG125" s="429"/>
      <c r="BH125" s="429"/>
      <c r="BI125" s="429"/>
      <c r="BJ125" s="429"/>
      <c r="IJ125" s="302"/>
      <c r="IK125" s="301"/>
      <c r="IL125" s="301"/>
      <c r="IM125" s="301"/>
      <c r="IN125" s="301"/>
      <c r="IO125" s="301" t="s">
        <v>3348</v>
      </c>
      <c r="IP125" s="301" t="s">
        <v>3348</v>
      </c>
      <c r="IQ125" s="358" t="e">
        <v>#N/A</v>
      </c>
    </row>
    <row r="126" spans="1:251" s="29" customFormat="1" x14ac:dyDescent="0.25">
      <c r="A126" s="27" t="s">
        <v>3348</v>
      </c>
      <c r="B126" s="126">
        <v>125</v>
      </c>
      <c r="C126" s="20" t="s">
        <v>3348</v>
      </c>
      <c r="D126" s="20" t="s">
        <v>3348</v>
      </c>
      <c r="E126" s="123"/>
      <c r="F126" s="124" t="s">
        <v>3348</v>
      </c>
      <c r="G126" s="124" t="s">
        <v>3348</v>
      </c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125" t="s">
        <v>3348</v>
      </c>
      <c r="Y126" s="28" t="s">
        <v>3348</v>
      </c>
      <c r="Z126" s="125" t="s">
        <v>3348</v>
      </c>
      <c r="AA126" s="125" t="s">
        <v>3348</v>
      </c>
      <c r="AB126" s="125">
        <v>0</v>
      </c>
      <c r="AC126" s="374" t="s">
        <v>3348</v>
      </c>
      <c r="AD126" s="446"/>
      <c r="AE126" s="420"/>
      <c r="AF126" s="418"/>
      <c r="AG126" s="418"/>
      <c r="AH126" s="418"/>
      <c r="AI126" s="418"/>
      <c r="AJ126" s="418"/>
      <c r="AK126" s="420"/>
      <c r="AL126" s="414">
        <v>0</v>
      </c>
      <c r="AM126" s="414"/>
      <c r="AN126" s="413"/>
      <c r="AO126" s="413"/>
      <c r="AP126" s="413"/>
      <c r="AQ126" s="413"/>
      <c r="AR126" s="413"/>
      <c r="AS126" s="413"/>
      <c r="AT126" s="413"/>
      <c r="AV126" s="413"/>
      <c r="AX126" s="19"/>
      <c r="AY126" s="15"/>
      <c r="AZ126" s="15"/>
      <c r="BA126" s="15"/>
      <c r="BD126" s="429"/>
      <c r="BE126" s="429"/>
      <c r="BF126" s="429"/>
      <c r="BG126" s="429"/>
      <c r="BH126" s="429"/>
      <c r="BI126" s="429"/>
      <c r="BJ126" s="429"/>
      <c r="IJ126" s="302"/>
      <c r="IK126" s="301"/>
      <c r="IL126" s="301"/>
      <c r="IM126" s="301"/>
      <c r="IN126" s="301"/>
      <c r="IO126" s="301" t="s">
        <v>3348</v>
      </c>
      <c r="IP126" s="301" t="s">
        <v>3348</v>
      </c>
      <c r="IQ126" s="358" t="e">
        <v>#N/A</v>
      </c>
    </row>
    <row r="127" spans="1:251" s="29" customFormat="1" x14ac:dyDescent="0.25">
      <c r="A127" s="27" t="s">
        <v>3348</v>
      </c>
      <c r="B127" s="126">
        <v>126</v>
      </c>
      <c r="C127" s="20" t="s">
        <v>3348</v>
      </c>
      <c r="D127" s="20" t="s">
        <v>3348</v>
      </c>
      <c r="E127" s="123"/>
      <c r="F127" s="124" t="s">
        <v>3348</v>
      </c>
      <c r="G127" s="124" t="s">
        <v>3348</v>
      </c>
      <c r="H127" s="373"/>
      <c r="I127" s="373"/>
      <c r="J127" s="373"/>
      <c r="K127" s="373"/>
      <c r="L127" s="373"/>
      <c r="M127" s="373"/>
      <c r="N127" s="373"/>
      <c r="O127" s="373"/>
      <c r="P127" s="373"/>
      <c r="Q127" s="373"/>
      <c r="R127" s="373"/>
      <c r="S127" s="373"/>
      <c r="T127" s="373"/>
      <c r="U127" s="373"/>
      <c r="V127" s="373"/>
      <c r="W127" s="373"/>
      <c r="X127" s="125" t="s">
        <v>3348</v>
      </c>
      <c r="Y127" s="28" t="s">
        <v>3348</v>
      </c>
      <c r="Z127" s="125" t="s">
        <v>3348</v>
      </c>
      <c r="AA127" s="125" t="s">
        <v>3348</v>
      </c>
      <c r="AB127" s="125">
        <v>0</v>
      </c>
      <c r="AC127" s="374" t="s">
        <v>3348</v>
      </c>
      <c r="AD127" s="446"/>
      <c r="AE127" s="420"/>
      <c r="AF127" s="418"/>
      <c r="AG127" s="418"/>
      <c r="AH127" s="418"/>
      <c r="AI127" s="418"/>
      <c r="AJ127" s="418"/>
      <c r="AK127" s="420"/>
      <c r="AL127" s="414">
        <v>0</v>
      </c>
      <c r="AM127" s="414"/>
      <c r="AN127" s="413"/>
      <c r="AO127" s="413"/>
      <c r="AP127" s="413"/>
      <c r="AQ127" s="413"/>
      <c r="AR127" s="413"/>
      <c r="AS127" s="413"/>
      <c r="AT127" s="413"/>
      <c r="AV127" s="413"/>
      <c r="AX127" s="19"/>
      <c r="AY127" s="15"/>
      <c r="AZ127" s="15"/>
      <c r="BA127" s="15"/>
      <c r="BD127" s="429"/>
      <c r="BE127" s="429"/>
      <c r="BF127" s="429"/>
      <c r="BG127" s="429"/>
      <c r="BH127" s="429"/>
      <c r="BI127" s="429"/>
      <c r="BJ127" s="429"/>
      <c r="IJ127" s="302"/>
      <c r="IK127" s="301"/>
      <c r="IL127" s="301"/>
      <c r="IM127" s="301"/>
      <c r="IN127" s="301"/>
      <c r="IO127" s="301" t="s">
        <v>3348</v>
      </c>
      <c r="IP127" s="301" t="s">
        <v>3348</v>
      </c>
      <c r="IQ127" s="358" t="e">
        <v>#N/A</v>
      </c>
    </row>
    <row r="128" spans="1:251" s="29" customFormat="1" x14ac:dyDescent="0.25">
      <c r="A128" s="27" t="s">
        <v>3348</v>
      </c>
      <c r="B128" s="126">
        <v>127</v>
      </c>
      <c r="C128" s="20" t="s">
        <v>3348</v>
      </c>
      <c r="D128" s="20" t="s">
        <v>3348</v>
      </c>
      <c r="E128" s="123"/>
      <c r="F128" s="124" t="s">
        <v>3348</v>
      </c>
      <c r="G128" s="124" t="s">
        <v>3348</v>
      </c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  <c r="X128" s="125" t="s">
        <v>3348</v>
      </c>
      <c r="Y128" s="28" t="s">
        <v>3348</v>
      </c>
      <c r="Z128" s="125" t="s">
        <v>3348</v>
      </c>
      <c r="AA128" s="125" t="s">
        <v>3348</v>
      </c>
      <c r="AB128" s="125">
        <v>0</v>
      </c>
      <c r="AC128" s="374" t="s">
        <v>3348</v>
      </c>
      <c r="AD128" s="446"/>
      <c r="AE128" s="420"/>
      <c r="AF128" s="418"/>
      <c r="AG128" s="418"/>
      <c r="AH128" s="418"/>
      <c r="AI128" s="418"/>
      <c r="AJ128" s="418"/>
      <c r="AK128" s="420"/>
      <c r="AL128" s="414">
        <v>0</v>
      </c>
      <c r="AM128" s="414"/>
      <c r="AN128" s="413"/>
      <c r="AO128" s="413"/>
      <c r="AP128" s="413"/>
      <c r="AQ128" s="413"/>
      <c r="AR128" s="413"/>
      <c r="AS128" s="413"/>
      <c r="AT128" s="413"/>
      <c r="AV128" s="413"/>
      <c r="AX128" s="19"/>
      <c r="AY128" s="15"/>
      <c r="AZ128" s="15"/>
      <c r="BA128" s="15"/>
      <c r="BD128" s="429"/>
      <c r="BE128" s="429"/>
      <c r="BF128" s="429"/>
      <c r="BG128" s="429"/>
      <c r="BH128" s="429"/>
      <c r="BI128" s="429"/>
      <c r="BJ128" s="429"/>
      <c r="IJ128" s="302"/>
      <c r="IK128" s="301"/>
      <c r="IL128" s="301"/>
      <c r="IM128" s="301"/>
      <c r="IN128" s="301"/>
      <c r="IO128" s="301" t="s">
        <v>3348</v>
      </c>
      <c r="IP128" s="301" t="s">
        <v>3348</v>
      </c>
      <c r="IQ128" s="358" t="e">
        <v>#N/A</v>
      </c>
    </row>
    <row r="129" spans="1:251" s="29" customFormat="1" x14ac:dyDescent="0.25">
      <c r="A129" s="27" t="s">
        <v>3348</v>
      </c>
      <c r="B129" s="126">
        <v>128</v>
      </c>
      <c r="C129" s="20" t="s">
        <v>3348</v>
      </c>
      <c r="D129" s="20" t="s">
        <v>3348</v>
      </c>
      <c r="E129" s="123"/>
      <c r="F129" s="124" t="s">
        <v>3348</v>
      </c>
      <c r="G129" s="124" t="s">
        <v>3348</v>
      </c>
      <c r="H129" s="373"/>
      <c r="I129" s="373"/>
      <c r="J129" s="373"/>
      <c r="K129" s="373"/>
      <c r="L129" s="373"/>
      <c r="M129" s="373"/>
      <c r="N129" s="373"/>
      <c r="O129" s="373"/>
      <c r="P129" s="373"/>
      <c r="Q129" s="373"/>
      <c r="R129" s="373"/>
      <c r="S129" s="373"/>
      <c r="T129" s="373"/>
      <c r="U129" s="373"/>
      <c r="V129" s="373"/>
      <c r="W129" s="373"/>
      <c r="X129" s="125" t="s">
        <v>3348</v>
      </c>
      <c r="Y129" s="28" t="s">
        <v>3348</v>
      </c>
      <c r="Z129" s="125" t="s">
        <v>3348</v>
      </c>
      <c r="AA129" s="125" t="s">
        <v>3348</v>
      </c>
      <c r="AB129" s="125">
        <v>0</v>
      </c>
      <c r="AC129" s="374" t="s">
        <v>3348</v>
      </c>
      <c r="AD129" s="446"/>
      <c r="AE129" s="420"/>
      <c r="AF129" s="418"/>
      <c r="AG129" s="418"/>
      <c r="AH129" s="418"/>
      <c r="AI129" s="418"/>
      <c r="AJ129" s="418"/>
      <c r="AK129" s="420"/>
      <c r="AL129" s="414">
        <v>0</v>
      </c>
      <c r="AM129" s="414"/>
      <c r="AN129" s="413"/>
      <c r="AO129" s="413"/>
      <c r="AP129" s="413"/>
      <c r="AQ129" s="413"/>
      <c r="AR129" s="413"/>
      <c r="AS129" s="413"/>
      <c r="AT129" s="413"/>
      <c r="AV129" s="413"/>
      <c r="AX129" s="19"/>
      <c r="AY129" s="15"/>
      <c r="AZ129" s="15"/>
      <c r="BA129" s="15"/>
      <c r="BD129" s="429"/>
      <c r="BE129" s="429"/>
      <c r="BF129" s="429"/>
      <c r="BG129" s="429"/>
      <c r="BH129" s="429"/>
      <c r="BI129" s="429"/>
      <c r="BJ129" s="429"/>
      <c r="IJ129" s="302"/>
      <c r="IK129" s="301"/>
      <c r="IL129" s="301"/>
      <c r="IM129" s="301"/>
      <c r="IN129" s="301"/>
      <c r="IO129" s="301" t="s">
        <v>3348</v>
      </c>
      <c r="IP129" s="301" t="s">
        <v>3348</v>
      </c>
      <c r="IQ129" s="358" t="e">
        <v>#N/A</v>
      </c>
    </row>
    <row r="130" spans="1:251" s="29" customFormat="1" x14ac:dyDescent="0.25">
      <c r="A130" s="27" t="s">
        <v>3348</v>
      </c>
      <c r="B130" s="126">
        <v>129</v>
      </c>
      <c r="C130" s="20" t="s">
        <v>3348</v>
      </c>
      <c r="D130" s="20" t="s">
        <v>3348</v>
      </c>
      <c r="E130" s="123"/>
      <c r="F130" s="124" t="s">
        <v>3348</v>
      </c>
      <c r="G130" s="124" t="s">
        <v>3348</v>
      </c>
      <c r="H130" s="373"/>
      <c r="I130" s="373"/>
      <c r="J130" s="373"/>
      <c r="K130" s="373"/>
      <c r="L130" s="373"/>
      <c r="M130" s="373"/>
      <c r="N130" s="373"/>
      <c r="O130" s="373"/>
      <c r="P130" s="373"/>
      <c r="Q130" s="373"/>
      <c r="R130" s="373"/>
      <c r="S130" s="373"/>
      <c r="T130" s="373"/>
      <c r="U130" s="373"/>
      <c r="V130" s="373"/>
      <c r="W130" s="373"/>
      <c r="X130" s="125" t="s">
        <v>3348</v>
      </c>
      <c r="Y130" s="28" t="s">
        <v>3348</v>
      </c>
      <c r="Z130" s="125" t="s">
        <v>3348</v>
      </c>
      <c r="AA130" s="125" t="s">
        <v>3348</v>
      </c>
      <c r="AB130" s="125">
        <v>0</v>
      </c>
      <c r="AC130" s="374" t="s">
        <v>3348</v>
      </c>
      <c r="AD130" s="446"/>
      <c r="AE130" s="420"/>
      <c r="AF130" s="418"/>
      <c r="AG130" s="418"/>
      <c r="AH130" s="418"/>
      <c r="AI130" s="418"/>
      <c r="AJ130" s="418"/>
      <c r="AK130" s="420"/>
      <c r="AL130" s="414">
        <v>0</v>
      </c>
      <c r="AM130" s="414"/>
      <c r="AN130" s="413"/>
      <c r="AO130" s="413"/>
      <c r="AP130" s="413"/>
      <c r="AQ130" s="413"/>
      <c r="AR130" s="413"/>
      <c r="AS130" s="413"/>
      <c r="AT130" s="413"/>
      <c r="AV130" s="413"/>
      <c r="AX130" s="19"/>
      <c r="AY130" s="15"/>
      <c r="AZ130" s="15"/>
      <c r="BA130" s="15"/>
      <c r="BD130" s="429"/>
      <c r="BE130" s="429"/>
      <c r="BF130" s="429"/>
      <c r="BG130" s="429"/>
      <c r="BH130" s="429"/>
      <c r="BI130" s="429"/>
      <c r="BJ130" s="429"/>
      <c r="IJ130" s="302"/>
      <c r="IK130" s="301"/>
      <c r="IL130" s="301"/>
      <c r="IM130" s="301"/>
      <c r="IN130" s="301"/>
      <c r="IO130" s="301" t="s">
        <v>3348</v>
      </c>
      <c r="IP130" s="301" t="s">
        <v>3348</v>
      </c>
      <c r="IQ130" s="358" t="e">
        <v>#N/A</v>
      </c>
    </row>
    <row r="131" spans="1:251" s="29" customFormat="1" x14ac:dyDescent="0.25">
      <c r="A131" s="27" t="s">
        <v>3348</v>
      </c>
      <c r="B131" s="126">
        <v>130</v>
      </c>
      <c r="C131" s="20" t="s">
        <v>3348</v>
      </c>
      <c r="D131" s="20" t="s">
        <v>3348</v>
      </c>
      <c r="E131" s="123"/>
      <c r="F131" s="124" t="s">
        <v>3348</v>
      </c>
      <c r="G131" s="124" t="s">
        <v>3348</v>
      </c>
      <c r="H131" s="373"/>
      <c r="I131" s="373"/>
      <c r="J131" s="373"/>
      <c r="K131" s="373"/>
      <c r="L131" s="373"/>
      <c r="M131" s="373"/>
      <c r="N131" s="373"/>
      <c r="O131" s="373"/>
      <c r="P131" s="373"/>
      <c r="Q131" s="373"/>
      <c r="R131" s="373"/>
      <c r="S131" s="373"/>
      <c r="T131" s="373"/>
      <c r="U131" s="373"/>
      <c r="V131" s="373"/>
      <c r="W131" s="373"/>
      <c r="X131" s="125" t="s">
        <v>3348</v>
      </c>
      <c r="Y131" s="28" t="s">
        <v>3348</v>
      </c>
      <c r="Z131" s="125" t="s">
        <v>3348</v>
      </c>
      <c r="AA131" s="125" t="s">
        <v>3348</v>
      </c>
      <c r="AB131" s="125">
        <v>0</v>
      </c>
      <c r="AC131" s="374" t="s">
        <v>3348</v>
      </c>
      <c r="AD131" s="446"/>
      <c r="AE131" s="420"/>
      <c r="AF131" s="418"/>
      <c r="AG131" s="418"/>
      <c r="AH131" s="418"/>
      <c r="AI131" s="418"/>
      <c r="AJ131" s="418"/>
      <c r="AK131" s="420"/>
      <c r="AL131" s="414">
        <v>0</v>
      </c>
      <c r="AM131" s="414"/>
      <c r="AN131" s="413"/>
      <c r="AO131" s="413"/>
      <c r="AP131" s="413"/>
      <c r="AQ131" s="413"/>
      <c r="AR131" s="413"/>
      <c r="AS131" s="413"/>
      <c r="AT131" s="413"/>
      <c r="AV131" s="413"/>
      <c r="AX131" s="19"/>
      <c r="AY131" s="15"/>
      <c r="AZ131" s="15"/>
      <c r="BA131" s="15"/>
      <c r="BD131" s="429"/>
      <c r="BE131" s="429"/>
      <c r="BF131" s="429"/>
      <c r="BG131" s="429"/>
      <c r="BH131" s="429"/>
      <c r="BI131" s="429"/>
      <c r="BJ131" s="429"/>
      <c r="IJ131" s="302"/>
      <c r="IK131" s="301"/>
      <c r="IL131" s="301"/>
      <c r="IM131" s="301"/>
      <c r="IN131" s="301"/>
      <c r="IO131" s="301" t="s">
        <v>3348</v>
      </c>
      <c r="IP131" s="301" t="s">
        <v>3348</v>
      </c>
      <c r="IQ131" s="358" t="e">
        <v>#N/A</v>
      </c>
    </row>
    <row r="132" spans="1:251" s="29" customFormat="1" x14ac:dyDescent="0.25">
      <c r="A132" s="27" t="s">
        <v>3348</v>
      </c>
      <c r="B132" s="126">
        <v>131</v>
      </c>
      <c r="C132" s="20" t="s">
        <v>3348</v>
      </c>
      <c r="D132" s="20" t="s">
        <v>3348</v>
      </c>
      <c r="E132" s="123"/>
      <c r="F132" s="124" t="s">
        <v>3348</v>
      </c>
      <c r="G132" s="124" t="s">
        <v>3348</v>
      </c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125" t="s">
        <v>3348</v>
      </c>
      <c r="Y132" s="28" t="s">
        <v>3348</v>
      </c>
      <c r="Z132" s="125" t="s">
        <v>3348</v>
      </c>
      <c r="AA132" s="125" t="s">
        <v>3348</v>
      </c>
      <c r="AB132" s="125">
        <v>0</v>
      </c>
      <c r="AC132" s="374" t="s">
        <v>3348</v>
      </c>
      <c r="AD132" s="446"/>
      <c r="AE132" s="420"/>
      <c r="AF132" s="418"/>
      <c r="AG132" s="418"/>
      <c r="AH132" s="418"/>
      <c r="AI132" s="418"/>
      <c r="AJ132" s="418"/>
      <c r="AK132" s="420"/>
      <c r="AL132" s="414">
        <v>0</v>
      </c>
      <c r="AM132" s="414"/>
      <c r="AN132" s="413"/>
      <c r="AO132" s="413"/>
      <c r="AP132" s="413"/>
      <c r="AQ132" s="413"/>
      <c r="AR132" s="413"/>
      <c r="AS132" s="413"/>
      <c r="AT132" s="413"/>
      <c r="AV132" s="413"/>
      <c r="AX132" s="19"/>
      <c r="AY132" s="15"/>
      <c r="AZ132" s="15"/>
      <c r="BA132" s="15"/>
      <c r="BD132" s="429"/>
      <c r="BE132" s="429"/>
      <c r="BF132" s="429"/>
      <c r="BG132" s="429"/>
      <c r="BH132" s="429"/>
      <c r="BI132" s="429"/>
      <c r="BJ132" s="429"/>
      <c r="IJ132" s="302"/>
      <c r="IK132" s="301"/>
      <c r="IL132" s="301"/>
      <c r="IM132" s="301"/>
      <c r="IN132" s="301"/>
      <c r="IO132" s="301" t="s">
        <v>3348</v>
      </c>
      <c r="IP132" s="301" t="s">
        <v>3348</v>
      </c>
      <c r="IQ132" s="358" t="e">
        <v>#N/A</v>
      </c>
    </row>
    <row r="133" spans="1:251" s="29" customFormat="1" x14ac:dyDescent="0.25">
      <c r="A133" s="27" t="s">
        <v>3348</v>
      </c>
      <c r="B133" s="126">
        <v>132</v>
      </c>
      <c r="C133" s="20" t="s">
        <v>3348</v>
      </c>
      <c r="D133" s="20" t="s">
        <v>3348</v>
      </c>
      <c r="E133" s="123"/>
      <c r="F133" s="124" t="s">
        <v>3348</v>
      </c>
      <c r="G133" s="124" t="s">
        <v>3348</v>
      </c>
      <c r="H133" s="373"/>
      <c r="I133" s="373"/>
      <c r="J133" s="373"/>
      <c r="K133" s="373"/>
      <c r="L133" s="373"/>
      <c r="M133" s="373"/>
      <c r="N133" s="373"/>
      <c r="O133" s="373"/>
      <c r="P133" s="373"/>
      <c r="Q133" s="373"/>
      <c r="R133" s="373"/>
      <c r="S133" s="373"/>
      <c r="T133" s="373"/>
      <c r="U133" s="373"/>
      <c r="V133" s="373"/>
      <c r="W133" s="373"/>
      <c r="X133" s="125" t="s">
        <v>3348</v>
      </c>
      <c r="Y133" s="28" t="s">
        <v>3348</v>
      </c>
      <c r="Z133" s="125" t="s">
        <v>3348</v>
      </c>
      <c r="AA133" s="125" t="s">
        <v>3348</v>
      </c>
      <c r="AB133" s="125">
        <v>0</v>
      </c>
      <c r="AC133" s="374" t="s">
        <v>3348</v>
      </c>
      <c r="AD133" s="446"/>
      <c r="AE133" s="420"/>
      <c r="AF133" s="418"/>
      <c r="AG133" s="418"/>
      <c r="AH133" s="418"/>
      <c r="AI133" s="418"/>
      <c r="AJ133" s="418"/>
      <c r="AK133" s="420"/>
      <c r="AL133" s="414">
        <v>0</v>
      </c>
      <c r="AM133" s="414"/>
      <c r="AN133" s="413"/>
      <c r="AO133" s="413"/>
      <c r="AP133" s="413"/>
      <c r="AQ133" s="413"/>
      <c r="AR133" s="413"/>
      <c r="AS133" s="413"/>
      <c r="AT133" s="413"/>
      <c r="AV133" s="413"/>
      <c r="AX133" s="19"/>
      <c r="AY133" s="15"/>
      <c r="AZ133" s="15"/>
      <c r="BA133" s="15"/>
      <c r="BD133" s="429"/>
      <c r="BE133" s="429"/>
      <c r="BF133" s="429"/>
      <c r="BG133" s="429"/>
      <c r="BH133" s="429"/>
      <c r="BI133" s="429"/>
      <c r="BJ133" s="429"/>
      <c r="IJ133" s="302"/>
      <c r="IK133" s="301"/>
      <c r="IL133" s="301"/>
      <c r="IM133" s="301"/>
      <c r="IN133" s="301"/>
      <c r="IO133" s="301" t="s">
        <v>3348</v>
      </c>
      <c r="IP133" s="301" t="s">
        <v>3348</v>
      </c>
      <c r="IQ133" s="358" t="e">
        <v>#N/A</v>
      </c>
    </row>
    <row r="134" spans="1:251" s="29" customFormat="1" x14ac:dyDescent="0.25">
      <c r="A134" s="27" t="s">
        <v>3348</v>
      </c>
      <c r="B134" s="126">
        <v>133</v>
      </c>
      <c r="C134" s="20" t="s">
        <v>3348</v>
      </c>
      <c r="D134" s="20" t="s">
        <v>3348</v>
      </c>
      <c r="E134" s="123"/>
      <c r="F134" s="124" t="s">
        <v>3348</v>
      </c>
      <c r="G134" s="124" t="s">
        <v>3348</v>
      </c>
      <c r="H134" s="373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125" t="s">
        <v>3348</v>
      </c>
      <c r="Y134" s="28" t="s">
        <v>3348</v>
      </c>
      <c r="Z134" s="125" t="s">
        <v>3348</v>
      </c>
      <c r="AA134" s="125" t="s">
        <v>3348</v>
      </c>
      <c r="AB134" s="125">
        <v>0</v>
      </c>
      <c r="AC134" s="374" t="s">
        <v>3348</v>
      </c>
      <c r="AD134" s="446"/>
      <c r="AE134" s="420"/>
      <c r="AF134" s="418"/>
      <c r="AG134" s="418"/>
      <c r="AH134" s="418"/>
      <c r="AI134" s="418"/>
      <c r="AJ134" s="418"/>
      <c r="AK134" s="420"/>
      <c r="AL134" s="414">
        <v>0</v>
      </c>
      <c r="AM134" s="414"/>
      <c r="AN134" s="413"/>
      <c r="AO134" s="413"/>
      <c r="AP134" s="413"/>
      <c r="AQ134" s="413"/>
      <c r="AR134" s="413"/>
      <c r="AS134" s="413"/>
      <c r="AT134" s="413"/>
      <c r="AV134" s="413"/>
      <c r="AX134" s="19"/>
      <c r="AY134" s="15"/>
      <c r="AZ134" s="15"/>
      <c r="BA134" s="15"/>
      <c r="BD134" s="429"/>
      <c r="BE134" s="429"/>
      <c r="BF134" s="429"/>
      <c r="BG134" s="429"/>
      <c r="BH134" s="429"/>
      <c r="BI134" s="429"/>
      <c r="BJ134" s="429"/>
      <c r="IJ134" s="302"/>
      <c r="IK134" s="301"/>
      <c r="IL134" s="301"/>
      <c r="IM134" s="301"/>
      <c r="IN134" s="301"/>
      <c r="IO134" s="301" t="s">
        <v>3348</v>
      </c>
      <c r="IP134" s="301" t="s">
        <v>3348</v>
      </c>
      <c r="IQ134" s="358" t="e">
        <v>#N/A</v>
      </c>
    </row>
    <row r="135" spans="1:251" s="29" customFormat="1" x14ac:dyDescent="0.25">
      <c r="A135" s="27" t="s">
        <v>3348</v>
      </c>
      <c r="B135" s="126">
        <v>134</v>
      </c>
      <c r="C135" s="20" t="s">
        <v>3348</v>
      </c>
      <c r="D135" s="20" t="s">
        <v>3348</v>
      </c>
      <c r="E135" s="123"/>
      <c r="F135" s="124" t="s">
        <v>3348</v>
      </c>
      <c r="G135" s="124" t="s">
        <v>3348</v>
      </c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125" t="s">
        <v>3348</v>
      </c>
      <c r="Y135" s="28" t="s">
        <v>3348</v>
      </c>
      <c r="Z135" s="125" t="s">
        <v>3348</v>
      </c>
      <c r="AA135" s="125" t="s">
        <v>3348</v>
      </c>
      <c r="AB135" s="125">
        <v>0</v>
      </c>
      <c r="AC135" s="374" t="s">
        <v>3348</v>
      </c>
      <c r="AD135" s="446"/>
      <c r="AE135" s="420"/>
      <c r="AF135" s="418"/>
      <c r="AG135" s="418"/>
      <c r="AH135" s="418"/>
      <c r="AI135" s="418"/>
      <c r="AJ135" s="418"/>
      <c r="AK135" s="420"/>
      <c r="AL135" s="414">
        <v>0</v>
      </c>
      <c r="AM135" s="414"/>
      <c r="AN135" s="413"/>
      <c r="AO135" s="413"/>
      <c r="AP135" s="413"/>
      <c r="AQ135" s="413"/>
      <c r="AR135" s="413"/>
      <c r="AS135" s="413"/>
      <c r="AT135" s="413"/>
      <c r="AV135" s="413"/>
      <c r="AX135" s="19"/>
      <c r="AY135" s="15"/>
      <c r="AZ135" s="15"/>
      <c r="BA135" s="15"/>
      <c r="BD135" s="429"/>
      <c r="BE135" s="429"/>
      <c r="BF135" s="429"/>
      <c r="BG135" s="429"/>
      <c r="BH135" s="429"/>
      <c r="BI135" s="429"/>
      <c r="BJ135" s="429"/>
      <c r="IJ135" s="302"/>
      <c r="IK135" s="301"/>
      <c r="IL135" s="301"/>
      <c r="IM135" s="301"/>
      <c r="IN135" s="301"/>
      <c r="IO135" s="301" t="s">
        <v>3348</v>
      </c>
      <c r="IP135" s="301" t="s">
        <v>3348</v>
      </c>
      <c r="IQ135" s="358" t="e">
        <v>#N/A</v>
      </c>
    </row>
    <row r="136" spans="1:251" s="29" customFormat="1" x14ac:dyDescent="0.25">
      <c r="A136" s="27" t="s">
        <v>3348</v>
      </c>
      <c r="B136" s="126">
        <v>135</v>
      </c>
      <c r="C136" s="20" t="s">
        <v>3348</v>
      </c>
      <c r="D136" s="20" t="s">
        <v>3348</v>
      </c>
      <c r="E136" s="123"/>
      <c r="F136" s="124" t="s">
        <v>3348</v>
      </c>
      <c r="G136" s="124" t="s">
        <v>3348</v>
      </c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  <c r="X136" s="125" t="s">
        <v>3348</v>
      </c>
      <c r="Y136" s="28" t="s">
        <v>3348</v>
      </c>
      <c r="Z136" s="125" t="s">
        <v>3348</v>
      </c>
      <c r="AA136" s="125" t="s">
        <v>3348</v>
      </c>
      <c r="AB136" s="125">
        <v>0</v>
      </c>
      <c r="AC136" s="374" t="s">
        <v>3348</v>
      </c>
      <c r="AD136" s="446"/>
      <c r="AE136" s="420"/>
      <c r="AF136" s="418"/>
      <c r="AG136" s="418"/>
      <c r="AH136" s="418"/>
      <c r="AI136" s="418"/>
      <c r="AJ136" s="418"/>
      <c r="AK136" s="420"/>
      <c r="AL136" s="414">
        <v>0</v>
      </c>
      <c r="AM136" s="414"/>
      <c r="AN136" s="413"/>
      <c r="AO136" s="413"/>
      <c r="AP136" s="413"/>
      <c r="AQ136" s="413"/>
      <c r="AR136" s="413"/>
      <c r="AS136" s="413"/>
      <c r="AT136" s="413"/>
      <c r="AV136" s="413"/>
      <c r="AX136" s="19"/>
      <c r="AY136" s="15"/>
      <c r="AZ136" s="15"/>
      <c r="BA136" s="15"/>
      <c r="BD136" s="429"/>
      <c r="BE136" s="429"/>
      <c r="BF136" s="429"/>
      <c r="BG136" s="429"/>
      <c r="BH136" s="429"/>
      <c r="BI136" s="429"/>
      <c r="BJ136" s="429"/>
      <c r="IJ136" s="302"/>
      <c r="IK136" s="301"/>
      <c r="IL136" s="301"/>
      <c r="IM136" s="301"/>
      <c r="IN136" s="301"/>
      <c r="IO136" s="301" t="s">
        <v>3348</v>
      </c>
      <c r="IP136" s="301" t="s">
        <v>3348</v>
      </c>
      <c r="IQ136" s="358" t="e">
        <v>#N/A</v>
      </c>
    </row>
    <row r="137" spans="1:251" s="29" customFormat="1" x14ac:dyDescent="0.25">
      <c r="A137" s="27" t="s">
        <v>3348</v>
      </c>
      <c r="B137" s="126">
        <v>136</v>
      </c>
      <c r="C137" s="20" t="s">
        <v>3348</v>
      </c>
      <c r="D137" s="20" t="s">
        <v>3348</v>
      </c>
      <c r="E137" s="123"/>
      <c r="F137" s="124" t="s">
        <v>3348</v>
      </c>
      <c r="G137" s="124" t="s">
        <v>3348</v>
      </c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125" t="s">
        <v>3348</v>
      </c>
      <c r="Y137" s="28" t="s">
        <v>3348</v>
      </c>
      <c r="Z137" s="125" t="s">
        <v>3348</v>
      </c>
      <c r="AA137" s="125" t="s">
        <v>3348</v>
      </c>
      <c r="AB137" s="125">
        <v>0</v>
      </c>
      <c r="AC137" s="374" t="s">
        <v>3348</v>
      </c>
      <c r="AD137" s="446"/>
      <c r="AE137" s="420"/>
      <c r="AF137" s="418"/>
      <c r="AG137" s="418"/>
      <c r="AH137" s="418"/>
      <c r="AI137" s="418"/>
      <c r="AJ137" s="418"/>
      <c r="AK137" s="420"/>
      <c r="AL137" s="414">
        <v>0</v>
      </c>
      <c r="AM137" s="414"/>
      <c r="AN137" s="413"/>
      <c r="AO137" s="413"/>
      <c r="AP137" s="413"/>
      <c r="AQ137" s="413"/>
      <c r="AR137" s="413"/>
      <c r="AS137" s="413"/>
      <c r="AT137" s="413"/>
      <c r="AV137" s="413"/>
      <c r="AX137" s="19"/>
      <c r="AY137" s="15"/>
      <c r="AZ137" s="15"/>
      <c r="BA137" s="15"/>
      <c r="BD137" s="429"/>
      <c r="BE137" s="429"/>
      <c r="BF137" s="429"/>
      <c r="BG137" s="429"/>
      <c r="BH137" s="429"/>
      <c r="BI137" s="429"/>
      <c r="BJ137" s="429"/>
      <c r="IJ137" s="302"/>
      <c r="IK137" s="301"/>
      <c r="IL137" s="301"/>
      <c r="IM137" s="301"/>
      <c r="IN137" s="301"/>
      <c r="IO137" s="301" t="s">
        <v>3348</v>
      </c>
      <c r="IP137" s="301" t="s">
        <v>3348</v>
      </c>
      <c r="IQ137" s="358" t="e">
        <v>#N/A</v>
      </c>
    </row>
    <row r="138" spans="1:251" s="29" customFormat="1" x14ac:dyDescent="0.25">
      <c r="A138" s="27" t="s">
        <v>3348</v>
      </c>
      <c r="B138" s="126">
        <v>137</v>
      </c>
      <c r="C138" s="20" t="s">
        <v>3348</v>
      </c>
      <c r="D138" s="20" t="s">
        <v>3348</v>
      </c>
      <c r="E138" s="123"/>
      <c r="F138" s="124" t="s">
        <v>3348</v>
      </c>
      <c r="G138" s="124" t="s">
        <v>3348</v>
      </c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125" t="s">
        <v>3348</v>
      </c>
      <c r="Y138" s="28" t="s">
        <v>3348</v>
      </c>
      <c r="Z138" s="125" t="s">
        <v>3348</v>
      </c>
      <c r="AA138" s="125" t="s">
        <v>3348</v>
      </c>
      <c r="AB138" s="125">
        <v>0</v>
      </c>
      <c r="AC138" s="374" t="s">
        <v>3348</v>
      </c>
      <c r="AD138" s="446"/>
      <c r="AE138" s="420"/>
      <c r="AF138" s="418"/>
      <c r="AG138" s="418"/>
      <c r="AH138" s="418"/>
      <c r="AI138" s="418"/>
      <c r="AJ138" s="418"/>
      <c r="AK138" s="420"/>
      <c r="AL138" s="414">
        <v>0</v>
      </c>
      <c r="AM138" s="414"/>
      <c r="AN138" s="413"/>
      <c r="AO138" s="413"/>
      <c r="AP138" s="413"/>
      <c r="AQ138" s="413"/>
      <c r="AR138" s="413"/>
      <c r="AS138" s="413"/>
      <c r="AT138" s="413"/>
      <c r="AV138" s="413"/>
      <c r="AX138" s="19"/>
      <c r="AY138" s="15"/>
      <c r="AZ138" s="15"/>
      <c r="BA138" s="15"/>
      <c r="BD138" s="429"/>
      <c r="BE138" s="429"/>
      <c r="BF138" s="429"/>
      <c r="BG138" s="429"/>
      <c r="BH138" s="429"/>
      <c r="BI138" s="429"/>
      <c r="BJ138" s="429"/>
      <c r="IJ138" s="302"/>
      <c r="IK138" s="301"/>
      <c r="IL138" s="301"/>
      <c r="IM138" s="301"/>
      <c r="IN138" s="301"/>
      <c r="IO138" s="301" t="s">
        <v>3348</v>
      </c>
      <c r="IP138" s="301" t="s">
        <v>3348</v>
      </c>
      <c r="IQ138" s="358" t="e">
        <v>#N/A</v>
      </c>
    </row>
    <row r="139" spans="1:251" s="29" customFormat="1" x14ac:dyDescent="0.25">
      <c r="A139" s="27" t="s">
        <v>3348</v>
      </c>
      <c r="B139" s="126">
        <v>138</v>
      </c>
      <c r="C139" s="20" t="s">
        <v>3348</v>
      </c>
      <c r="D139" s="20" t="s">
        <v>3348</v>
      </c>
      <c r="E139" s="123"/>
      <c r="F139" s="124" t="s">
        <v>3348</v>
      </c>
      <c r="G139" s="124" t="s">
        <v>3348</v>
      </c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3"/>
      <c r="S139" s="373"/>
      <c r="T139" s="373"/>
      <c r="U139" s="373"/>
      <c r="V139" s="373"/>
      <c r="W139" s="373"/>
      <c r="X139" s="125" t="s">
        <v>3348</v>
      </c>
      <c r="Y139" s="28" t="s">
        <v>3348</v>
      </c>
      <c r="Z139" s="125" t="s">
        <v>3348</v>
      </c>
      <c r="AA139" s="125" t="s">
        <v>3348</v>
      </c>
      <c r="AB139" s="125">
        <v>0</v>
      </c>
      <c r="AC139" s="374" t="s">
        <v>3348</v>
      </c>
      <c r="AD139" s="446"/>
      <c r="AE139" s="420"/>
      <c r="AF139" s="418"/>
      <c r="AG139" s="418"/>
      <c r="AH139" s="418"/>
      <c r="AI139" s="418"/>
      <c r="AJ139" s="418"/>
      <c r="AK139" s="420"/>
      <c r="AL139" s="414">
        <v>0</v>
      </c>
      <c r="AM139" s="414"/>
      <c r="AN139" s="413"/>
      <c r="AO139" s="413"/>
      <c r="AP139" s="413"/>
      <c r="AQ139" s="413"/>
      <c r="AR139" s="413"/>
      <c r="AS139" s="413"/>
      <c r="AT139" s="413"/>
      <c r="AV139" s="413"/>
      <c r="AX139" s="19"/>
      <c r="AY139" s="15"/>
      <c r="AZ139" s="15"/>
      <c r="BA139" s="15"/>
      <c r="BD139" s="429"/>
      <c r="BE139" s="429"/>
      <c r="BF139" s="429"/>
      <c r="BG139" s="429"/>
      <c r="BH139" s="429"/>
      <c r="BI139" s="429"/>
      <c r="BJ139" s="429"/>
      <c r="IJ139" s="302"/>
      <c r="IK139" s="301"/>
      <c r="IL139" s="301"/>
      <c r="IM139" s="301"/>
      <c r="IN139" s="301"/>
      <c r="IO139" s="301" t="s">
        <v>3348</v>
      </c>
      <c r="IP139" s="301" t="s">
        <v>3348</v>
      </c>
      <c r="IQ139" s="358" t="e">
        <v>#N/A</v>
      </c>
    </row>
    <row r="140" spans="1:251" s="29" customFormat="1" x14ac:dyDescent="0.25">
      <c r="A140" s="27" t="s">
        <v>3348</v>
      </c>
      <c r="B140" s="126">
        <v>139</v>
      </c>
      <c r="C140" s="20" t="s">
        <v>3348</v>
      </c>
      <c r="D140" s="20" t="s">
        <v>3348</v>
      </c>
      <c r="E140" s="123"/>
      <c r="F140" s="124" t="s">
        <v>3348</v>
      </c>
      <c r="G140" s="124" t="s">
        <v>3348</v>
      </c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125" t="s">
        <v>3348</v>
      </c>
      <c r="Y140" s="28" t="s">
        <v>3348</v>
      </c>
      <c r="Z140" s="125" t="s">
        <v>3348</v>
      </c>
      <c r="AA140" s="125" t="s">
        <v>3348</v>
      </c>
      <c r="AB140" s="125">
        <v>0</v>
      </c>
      <c r="AC140" s="374" t="s">
        <v>3348</v>
      </c>
      <c r="AD140" s="446"/>
      <c r="AE140" s="420"/>
      <c r="AF140" s="418"/>
      <c r="AG140" s="418"/>
      <c r="AH140" s="418"/>
      <c r="AI140" s="418"/>
      <c r="AJ140" s="418"/>
      <c r="AK140" s="420"/>
      <c r="AL140" s="414">
        <v>0</v>
      </c>
      <c r="AM140" s="414"/>
      <c r="AN140" s="413"/>
      <c r="AO140" s="413"/>
      <c r="AP140" s="413"/>
      <c r="AQ140" s="413"/>
      <c r="AR140" s="413"/>
      <c r="AS140" s="413"/>
      <c r="AT140" s="413"/>
      <c r="AV140" s="413"/>
      <c r="AX140" s="19"/>
      <c r="AY140" s="15"/>
      <c r="AZ140" s="15"/>
      <c r="BA140" s="15"/>
      <c r="BD140" s="429"/>
      <c r="BE140" s="429"/>
      <c r="BF140" s="429"/>
      <c r="BG140" s="429"/>
      <c r="BH140" s="429"/>
      <c r="BI140" s="429"/>
      <c r="BJ140" s="429"/>
      <c r="IJ140" s="302"/>
      <c r="IK140" s="301"/>
      <c r="IL140" s="301"/>
      <c r="IM140" s="301"/>
      <c r="IN140" s="301"/>
      <c r="IO140" s="301" t="s">
        <v>3348</v>
      </c>
      <c r="IP140" s="301" t="s">
        <v>3348</v>
      </c>
      <c r="IQ140" s="358" t="e">
        <v>#N/A</v>
      </c>
    </row>
    <row r="141" spans="1:251" s="29" customFormat="1" x14ac:dyDescent="0.25">
      <c r="A141" s="27" t="s">
        <v>3348</v>
      </c>
      <c r="B141" s="126">
        <v>140</v>
      </c>
      <c r="C141" s="20" t="s">
        <v>3348</v>
      </c>
      <c r="D141" s="20" t="s">
        <v>3348</v>
      </c>
      <c r="E141" s="123"/>
      <c r="F141" s="124" t="s">
        <v>3348</v>
      </c>
      <c r="G141" s="124" t="s">
        <v>3348</v>
      </c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  <c r="X141" s="125" t="s">
        <v>3348</v>
      </c>
      <c r="Y141" s="28" t="s">
        <v>3348</v>
      </c>
      <c r="Z141" s="125" t="s">
        <v>3348</v>
      </c>
      <c r="AA141" s="125" t="s">
        <v>3348</v>
      </c>
      <c r="AB141" s="125">
        <v>0</v>
      </c>
      <c r="AC141" s="374" t="s">
        <v>3348</v>
      </c>
      <c r="AD141" s="446"/>
      <c r="AE141" s="420"/>
      <c r="AF141" s="418"/>
      <c r="AG141" s="418"/>
      <c r="AH141" s="418"/>
      <c r="AI141" s="418"/>
      <c r="AJ141" s="418"/>
      <c r="AK141" s="420"/>
      <c r="AL141" s="414">
        <v>0</v>
      </c>
      <c r="AM141" s="414"/>
      <c r="AN141" s="413"/>
      <c r="AO141" s="413"/>
      <c r="AP141" s="413"/>
      <c r="AQ141" s="413"/>
      <c r="AR141" s="413"/>
      <c r="AS141" s="413"/>
      <c r="AT141" s="413"/>
      <c r="AV141" s="413"/>
      <c r="AX141" s="19"/>
      <c r="AY141" s="15"/>
      <c r="AZ141" s="15"/>
      <c r="BA141" s="15"/>
      <c r="BD141" s="429"/>
      <c r="BE141" s="429"/>
      <c r="BF141" s="429"/>
      <c r="BG141" s="429"/>
      <c r="BH141" s="429"/>
      <c r="BI141" s="429"/>
      <c r="BJ141" s="429"/>
      <c r="IJ141" s="302"/>
      <c r="IK141" s="301"/>
      <c r="IL141" s="301"/>
      <c r="IM141" s="301"/>
      <c r="IN141" s="301"/>
      <c r="IO141" s="301" t="s">
        <v>3348</v>
      </c>
      <c r="IP141" s="301" t="s">
        <v>3348</v>
      </c>
      <c r="IQ141" s="358" t="e">
        <v>#N/A</v>
      </c>
    </row>
    <row r="142" spans="1:251" s="29" customFormat="1" x14ac:dyDescent="0.25">
      <c r="A142" s="27" t="s">
        <v>3348</v>
      </c>
      <c r="B142" s="126">
        <v>141</v>
      </c>
      <c r="C142" s="20" t="s">
        <v>3348</v>
      </c>
      <c r="D142" s="20" t="s">
        <v>3348</v>
      </c>
      <c r="E142" s="123"/>
      <c r="F142" s="124" t="s">
        <v>3348</v>
      </c>
      <c r="G142" s="124" t="s">
        <v>3348</v>
      </c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125" t="s">
        <v>3348</v>
      </c>
      <c r="Y142" s="28" t="s">
        <v>3348</v>
      </c>
      <c r="Z142" s="125" t="s">
        <v>3348</v>
      </c>
      <c r="AA142" s="125" t="s">
        <v>3348</v>
      </c>
      <c r="AB142" s="125">
        <v>0</v>
      </c>
      <c r="AC142" s="374" t="s">
        <v>3348</v>
      </c>
      <c r="AD142" s="446"/>
      <c r="AE142" s="420"/>
      <c r="AF142" s="418"/>
      <c r="AG142" s="418"/>
      <c r="AH142" s="418"/>
      <c r="AI142" s="418"/>
      <c r="AJ142" s="418"/>
      <c r="AK142" s="420"/>
      <c r="AL142" s="414">
        <v>0</v>
      </c>
      <c r="AM142" s="414"/>
      <c r="AN142" s="413"/>
      <c r="AO142" s="413"/>
      <c r="AP142" s="413"/>
      <c r="AQ142" s="413"/>
      <c r="AR142" s="413"/>
      <c r="AS142" s="413"/>
      <c r="AT142" s="413"/>
      <c r="AV142" s="413"/>
      <c r="AX142" s="19"/>
      <c r="AY142" s="15"/>
      <c r="AZ142" s="15"/>
      <c r="BA142" s="15"/>
      <c r="BD142" s="429"/>
      <c r="BE142" s="429"/>
      <c r="BF142" s="429"/>
      <c r="BG142" s="429"/>
      <c r="BH142" s="429"/>
      <c r="BI142" s="429"/>
      <c r="BJ142" s="429"/>
      <c r="IJ142" s="302"/>
      <c r="IK142" s="301"/>
      <c r="IL142" s="301"/>
      <c r="IM142" s="301"/>
      <c r="IN142" s="301"/>
      <c r="IO142" s="301" t="s">
        <v>3348</v>
      </c>
      <c r="IP142" s="301" t="s">
        <v>3348</v>
      </c>
      <c r="IQ142" s="358" t="e">
        <v>#N/A</v>
      </c>
    </row>
    <row r="143" spans="1:251" s="29" customFormat="1" x14ac:dyDescent="0.25">
      <c r="A143" s="27" t="s">
        <v>3348</v>
      </c>
      <c r="B143" s="126">
        <v>142</v>
      </c>
      <c r="C143" s="20" t="s">
        <v>3348</v>
      </c>
      <c r="D143" s="20" t="s">
        <v>3348</v>
      </c>
      <c r="E143" s="123"/>
      <c r="F143" s="124" t="s">
        <v>3348</v>
      </c>
      <c r="G143" s="124" t="s">
        <v>3348</v>
      </c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125" t="s">
        <v>3348</v>
      </c>
      <c r="Y143" s="28" t="s">
        <v>3348</v>
      </c>
      <c r="Z143" s="125" t="s">
        <v>3348</v>
      </c>
      <c r="AA143" s="125" t="s">
        <v>3348</v>
      </c>
      <c r="AB143" s="125">
        <v>0</v>
      </c>
      <c r="AC143" s="374" t="s">
        <v>3348</v>
      </c>
      <c r="AD143" s="446"/>
      <c r="AE143" s="420"/>
      <c r="AF143" s="418"/>
      <c r="AG143" s="418"/>
      <c r="AH143" s="418"/>
      <c r="AI143" s="418"/>
      <c r="AJ143" s="418"/>
      <c r="AK143" s="420"/>
      <c r="AL143" s="414">
        <v>0</v>
      </c>
      <c r="AM143" s="414"/>
      <c r="AN143" s="413"/>
      <c r="AO143" s="413"/>
      <c r="AP143" s="413"/>
      <c r="AQ143" s="413"/>
      <c r="AR143" s="413"/>
      <c r="AS143" s="413"/>
      <c r="AT143" s="413"/>
      <c r="AV143" s="413"/>
      <c r="AX143" s="19"/>
      <c r="AY143" s="15"/>
      <c r="AZ143" s="15"/>
      <c r="BA143" s="15"/>
      <c r="BD143" s="429"/>
      <c r="BE143" s="429"/>
      <c r="BF143" s="429"/>
      <c r="BG143" s="429"/>
      <c r="BH143" s="429"/>
      <c r="BI143" s="429"/>
      <c r="BJ143" s="429"/>
      <c r="IJ143" s="302"/>
      <c r="IK143" s="301"/>
      <c r="IL143" s="301"/>
      <c r="IM143" s="301"/>
      <c r="IN143" s="301"/>
      <c r="IO143" s="301" t="s">
        <v>3348</v>
      </c>
      <c r="IP143" s="301" t="s">
        <v>3348</v>
      </c>
      <c r="IQ143" s="358" t="e">
        <v>#N/A</v>
      </c>
    </row>
    <row r="144" spans="1:251" s="29" customFormat="1" x14ac:dyDescent="0.25">
      <c r="A144" s="27" t="s">
        <v>3348</v>
      </c>
      <c r="B144" s="126">
        <v>143</v>
      </c>
      <c r="C144" s="20" t="s">
        <v>3348</v>
      </c>
      <c r="D144" s="20" t="s">
        <v>3348</v>
      </c>
      <c r="E144" s="123"/>
      <c r="F144" s="124" t="s">
        <v>3348</v>
      </c>
      <c r="G144" s="124" t="s">
        <v>3348</v>
      </c>
      <c r="H144" s="373"/>
      <c r="I144" s="373"/>
      <c r="J144" s="373"/>
      <c r="K144" s="373"/>
      <c r="L144" s="373"/>
      <c r="M144" s="373"/>
      <c r="N144" s="373"/>
      <c r="O144" s="373"/>
      <c r="P144" s="373"/>
      <c r="Q144" s="373"/>
      <c r="R144" s="373"/>
      <c r="S144" s="373"/>
      <c r="T144" s="373"/>
      <c r="U144" s="373"/>
      <c r="V144" s="373"/>
      <c r="W144" s="373"/>
      <c r="X144" s="125" t="s">
        <v>3348</v>
      </c>
      <c r="Y144" s="28" t="s">
        <v>3348</v>
      </c>
      <c r="Z144" s="125" t="s">
        <v>3348</v>
      </c>
      <c r="AA144" s="125" t="s">
        <v>3348</v>
      </c>
      <c r="AB144" s="125">
        <v>0</v>
      </c>
      <c r="AC144" s="374" t="s">
        <v>3348</v>
      </c>
      <c r="AD144" s="446"/>
      <c r="AE144" s="420"/>
      <c r="AF144" s="418"/>
      <c r="AG144" s="418"/>
      <c r="AH144" s="418"/>
      <c r="AI144" s="418"/>
      <c r="AJ144" s="418"/>
      <c r="AK144" s="420"/>
      <c r="AL144" s="414">
        <v>0</v>
      </c>
      <c r="AM144" s="414"/>
      <c r="AN144" s="413"/>
      <c r="AO144" s="413"/>
      <c r="AP144" s="413"/>
      <c r="AQ144" s="413"/>
      <c r="AR144" s="413"/>
      <c r="AS144" s="413"/>
      <c r="AT144" s="413"/>
      <c r="AV144" s="413"/>
      <c r="AX144" s="19"/>
      <c r="AY144" s="15"/>
      <c r="AZ144" s="15"/>
      <c r="BA144" s="15"/>
      <c r="BD144" s="429"/>
      <c r="BE144" s="429"/>
      <c r="BF144" s="429"/>
      <c r="BG144" s="429"/>
      <c r="BH144" s="429"/>
      <c r="BI144" s="429"/>
      <c r="BJ144" s="429"/>
      <c r="IJ144" s="302"/>
      <c r="IK144" s="301"/>
      <c r="IL144" s="301"/>
      <c r="IM144" s="301"/>
      <c r="IN144" s="301"/>
      <c r="IO144" s="301" t="s">
        <v>3348</v>
      </c>
      <c r="IP144" s="301" t="s">
        <v>3348</v>
      </c>
      <c r="IQ144" s="358" t="e">
        <v>#N/A</v>
      </c>
    </row>
    <row r="145" spans="1:251" s="29" customFormat="1" x14ac:dyDescent="0.25">
      <c r="A145" s="27" t="s">
        <v>3348</v>
      </c>
      <c r="B145" s="126">
        <v>144</v>
      </c>
      <c r="C145" s="20" t="s">
        <v>3348</v>
      </c>
      <c r="D145" s="20" t="s">
        <v>3348</v>
      </c>
      <c r="E145" s="123"/>
      <c r="F145" s="124" t="s">
        <v>3348</v>
      </c>
      <c r="G145" s="124" t="s">
        <v>3348</v>
      </c>
      <c r="H145" s="373"/>
      <c r="I145" s="373"/>
      <c r="J145" s="373"/>
      <c r="K145" s="373"/>
      <c r="L145" s="373"/>
      <c r="M145" s="373"/>
      <c r="N145" s="373"/>
      <c r="O145" s="373"/>
      <c r="P145" s="373"/>
      <c r="Q145" s="373"/>
      <c r="R145" s="373"/>
      <c r="S145" s="373"/>
      <c r="T145" s="373"/>
      <c r="U145" s="373"/>
      <c r="V145" s="373"/>
      <c r="W145" s="373"/>
      <c r="X145" s="125" t="s">
        <v>3348</v>
      </c>
      <c r="Y145" s="28" t="s">
        <v>3348</v>
      </c>
      <c r="Z145" s="125" t="s">
        <v>3348</v>
      </c>
      <c r="AA145" s="125" t="s">
        <v>3348</v>
      </c>
      <c r="AB145" s="125">
        <v>0</v>
      </c>
      <c r="AC145" s="374" t="s">
        <v>3348</v>
      </c>
      <c r="AD145" s="446"/>
      <c r="AE145" s="420"/>
      <c r="AF145" s="418"/>
      <c r="AG145" s="418"/>
      <c r="AH145" s="418"/>
      <c r="AI145" s="418"/>
      <c r="AJ145" s="418"/>
      <c r="AK145" s="420"/>
      <c r="AL145" s="414">
        <v>0</v>
      </c>
      <c r="AM145" s="414"/>
      <c r="AN145" s="413"/>
      <c r="AO145" s="413"/>
      <c r="AP145" s="413"/>
      <c r="AQ145" s="413"/>
      <c r="AR145" s="413"/>
      <c r="AS145" s="413"/>
      <c r="AT145" s="413"/>
      <c r="AV145" s="413"/>
      <c r="AX145" s="19"/>
      <c r="AY145" s="15"/>
      <c r="AZ145" s="15"/>
      <c r="BA145" s="15"/>
      <c r="BD145" s="429"/>
      <c r="BE145" s="429"/>
      <c r="BF145" s="429"/>
      <c r="BG145" s="429"/>
      <c r="BH145" s="429"/>
      <c r="BI145" s="429"/>
      <c r="BJ145" s="429"/>
      <c r="IJ145" s="302"/>
      <c r="IK145" s="301"/>
      <c r="IL145" s="301"/>
      <c r="IM145" s="301"/>
      <c r="IN145" s="301"/>
      <c r="IO145" s="301" t="s">
        <v>3348</v>
      </c>
      <c r="IP145" s="301" t="s">
        <v>3348</v>
      </c>
      <c r="IQ145" s="358" t="e">
        <v>#N/A</v>
      </c>
    </row>
    <row r="146" spans="1:251" s="29" customFormat="1" x14ac:dyDescent="0.25">
      <c r="A146" s="27" t="s">
        <v>3348</v>
      </c>
      <c r="B146" s="126">
        <v>145</v>
      </c>
      <c r="C146" s="20" t="s">
        <v>3348</v>
      </c>
      <c r="D146" s="20" t="s">
        <v>3348</v>
      </c>
      <c r="E146" s="123"/>
      <c r="F146" s="124" t="s">
        <v>3348</v>
      </c>
      <c r="G146" s="124" t="s">
        <v>3348</v>
      </c>
      <c r="H146" s="373"/>
      <c r="I146" s="373"/>
      <c r="J146" s="373"/>
      <c r="K146" s="373"/>
      <c r="L146" s="373"/>
      <c r="M146" s="373"/>
      <c r="N146" s="373"/>
      <c r="O146" s="373"/>
      <c r="P146" s="373"/>
      <c r="Q146" s="373"/>
      <c r="R146" s="373"/>
      <c r="S146" s="373"/>
      <c r="T146" s="373"/>
      <c r="U146" s="373"/>
      <c r="V146" s="373"/>
      <c r="W146" s="373"/>
      <c r="X146" s="125" t="s">
        <v>3348</v>
      </c>
      <c r="Y146" s="28" t="s">
        <v>3348</v>
      </c>
      <c r="Z146" s="125" t="s">
        <v>3348</v>
      </c>
      <c r="AA146" s="125" t="s">
        <v>3348</v>
      </c>
      <c r="AB146" s="125">
        <v>0</v>
      </c>
      <c r="AC146" s="374" t="s">
        <v>3348</v>
      </c>
      <c r="AD146" s="446"/>
      <c r="AE146" s="420"/>
      <c r="AF146" s="418"/>
      <c r="AG146" s="418"/>
      <c r="AH146" s="418"/>
      <c r="AI146" s="418"/>
      <c r="AJ146" s="418"/>
      <c r="AK146" s="420"/>
      <c r="AL146" s="414">
        <v>0</v>
      </c>
      <c r="AM146" s="414"/>
      <c r="AN146" s="413"/>
      <c r="AO146" s="413"/>
      <c r="AP146" s="413"/>
      <c r="AQ146" s="413"/>
      <c r="AR146" s="413"/>
      <c r="AS146" s="413"/>
      <c r="AT146" s="413"/>
      <c r="AV146" s="413"/>
      <c r="AX146" s="19"/>
      <c r="AY146" s="15"/>
      <c r="AZ146" s="15"/>
      <c r="BA146" s="15"/>
      <c r="BD146" s="429"/>
      <c r="BE146" s="429"/>
      <c r="BF146" s="429"/>
      <c r="BG146" s="429"/>
      <c r="BH146" s="429"/>
      <c r="BI146" s="429"/>
      <c r="BJ146" s="429"/>
      <c r="IJ146" s="302"/>
      <c r="IK146" s="301"/>
      <c r="IL146" s="301"/>
      <c r="IM146" s="301"/>
      <c r="IN146" s="301"/>
      <c r="IO146" s="301" t="s">
        <v>3348</v>
      </c>
      <c r="IP146" s="301" t="s">
        <v>3348</v>
      </c>
      <c r="IQ146" s="358" t="e">
        <v>#N/A</v>
      </c>
    </row>
    <row r="147" spans="1:251" s="29" customFormat="1" x14ac:dyDescent="0.25">
      <c r="A147" s="27" t="s">
        <v>3348</v>
      </c>
      <c r="B147" s="126">
        <v>146</v>
      </c>
      <c r="C147" s="20" t="s">
        <v>3348</v>
      </c>
      <c r="D147" s="20" t="s">
        <v>3348</v>
      </c>
      <c r="E147" s="123"/>
      <c r="F147" s="124" t="s">
        <v>3348</v>
      </c>
      <c r="G147" s="124" t="s">
        <v>3348</v>
      </c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125" t="s">
        <v>3348</v>
      </c>
      <c r="Y147" s="28" t="s">
        <v>3348</v>
      </c>
      <c r="Z147" s="125" t="s">
        <v>3348</v>
      </c>
      <c r="AA147" s="125" t="s">
        <v>3348</v>
      </c>
      <c r="AB147" s="125">
        <v>0</v>
      </c>
      <c r="AC147" s="374" t="s">
        <v>3348</v>
      </c>
      <c r="AD147" s="446"/>
      <c r="AE147" s="420"/>
      <c r="AF147" s="418"/>
      <c r="AG147" s="418"/>
      <c r="AH147" s="418"/>
      <c r="AI147" s="418"/>
      <c r="AJ147" s="418"/>
      <c r="AK147" s="420"/>
      <c r="AL147" s="414">
        <v>0</v>
      </c>
      <c r="AM147" s="414"/>
      <c r="AN147" s="413"/>
      <c r="AO147" s="413"/>
      <c r="AP147" s="413"/>
      <c r="AQ147" s="413"/>
      <c r="AR147" s="413"/>
      <c r="AS147" s="413"/>
      <c r="AT147" s="413"/>
      <c r="AV147" s="413"/>
      <c r="AX147" s="19"/>
      <c r="AY147" s="15"/>
      <c r="AZ147" s="15"/>
      <c r="BA147" s="15"/>
      <c r="BD147" s="429"/>
      <c r="BE147" s="429"/>
      <c r="BF147" s="429"/>
      <c r="BG147" s="429"/>
      <c r="BH147" s="429"/>
      <c r="BI147" s="429"/>
      <c r="BJ147" s="429"/>
      <c r="IJ147" s="302"/>
      <c r="IK147" s="301"/>
      <c r="IL147" s="301"/>
      <c r="IM147" s="301"/>
      <c r="IN147" s="301"/>
      <c r="IO147" s="301" t="s">
        <v>3348</v>
      </c>
      <c r="IP147" s="301" t="s">
        <v>3348</v>
      </c>
      <c r="IQ147" s="358" t="e">
        <v>#N/A</v>
      </c>
    </row>
    <row r="148" spans="1:251" s="29" customFormat="1" x14ac:dyDescent="0.25">
      <c r="A148" s="27" t="s">
        <v>3348</v>
      </c>
      <c r="B148" s="126">
        <v>147</v>
      </c>
      <c r="C148" s="20" t="s">
        <v>3348</v>
      </c>
      <c r="D148" s="20" t="s">
        <v>3348</v>
      </c>
      <c r="E148" s="123"/>
      <c r="F148" s="124" t="s">
        <v>3348</v>
      </c>
      <c r="G148" s="124" t="s">
        <v>3348</v>
      </c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125" t="s">
        <v>3348</v>
      </c>
      <c r="Y148" s="28" t="s">
        <v>3348</v>
      </c>
      <c r="Z148" s="125" t="s">
        <v>3348</v>
      </c>
      <c r="AA148" s="125" t="s">
        <v>3348</v>
      </c>
      <c r="AB148" s="125">
        <v>0</v>
      </c>
      <c r="AC148" s="374" t="s">
        <v>3348</v>
      </c>
      <c r="AD148" s="446"/>
      <c r="AE148" s="420"/>
      <c r="AF148" s="418"/>
      <c r="AG148" s="418"/>
      <c r="AH148" s="418"/>
      <c r="AI148" s="418"/>
      <c r="AJ148" s="418"/>
      <c r="AK148" s="420"/>
      <c r="AL148" s="414">
        <v>0</v>
      </c>
      <c r="AM148" s="414"/>
      <c r="AN148" s="413"/>
      <c r="AO148" s="413"/>
      <c r="AP148" s="413"/>
      <c r="AQ148" s="413"/>
      <c r="AR148" s="413"/>
      <c r="AS148" s="413"/>
      <c r="AT148" s="413"/>
      <c r="AV148" s="413"/>
      <c r="AX148" s="19"/>
      <c r="AY148" s="15"/>
      <c r="AZ148" s="15"/>
      <c r="BA148" s="15"/>
      <c r="BD148" s="429"/>
      <c r="BE148" s="429"/>
      <c r="BF148" s="429"/>
      <c r="BG148" s="429"/>
      <c r="BH148" s="429"/>
      <c r="BI148" s="429"/>
      <c r="BJ148" s="429"/>
      <c r="IJ148" s="302"/>
      <c r="IK148" s="301"/>
      <c r="IL148" s="301"/>
      <c r="IM148" s="301"/>
      <c r="IN148" s="301"/>
      <c r="IO148" s="301" t="s">
        <v>3348</v>
      </c>
      <c r="IP148" s="301" t="s">
        <v>3348</v>
      </c>
      <c r="IQ148" s="358" t="e">
        <v>#N/A</v>
      </c>
    </row>
    <row r="149" spans="1:251" s="29" customFormat="1" x14ac:dyDescent="0.25">
      <c r="A149" s="27" t="s">
        <v>3348</v>
      </c>
      <c r="B149" s="126">
        <v>148</v>
      </c>
      <c r="C149" s="20" t="s">
        <v>3348</v>
      </c>
      <c r="D149" s="20" t="s">
        <v>3348</v>
      </c>
      <c r="E149" s="123"/>
      <c r="F149" s="124" t="s">
        <v>3348</v>
      </c>
      <c r="G149" s="124" t="s">
        <v>3348</v>
      </c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125" t="s">
        <v>3348</v>
      </c>
      <c r="Y149" s="28" t="s">
        <v>3348</v>
      </c>
      <c r="Z149" s="125" t="s">
        <v>3348</v>
      </c>
      <c r="AA149" s="125" t="s">
        <v>3348</v>
      </c>
      <c r="AB149" s="125">
        <v>0</v>
      </c>
      <c r="AC149" s="374" t="s">
        <v>3348</v>
      </c>
      <c r="AD149" s="446"/>
      <c r="AE149" s="420"/>
      <c r="AF149" s="418"/>
      <c r="AG149" s="418"/>
      <c r="AH149" s="418"/>
      <c r="AI149" s="418"/>
      <c r="AJ149" s="418"/>
      <c r="AK149" s="420"/>
      <c r="AL149" s="414">
        <v>0</v>
      </c>
      <c r="AM149" s="414"/>
      <c r="AN149" s="413"/>
      <c r="AO149" s="413"/>
      <c r="AP149" s="413"/>
      <c r="AQ149" s="413"/>
      <c r="AR149" s="413"/>
      <c r="AS149" s="413"/>
      <c r="AT149" s="413"/>
      <c r="AV149" s="413"/>
      <c r="AX149" s="19"/>
      <c r="AY149" s="15"/>
      <c r="AZ149" s="15"/>
      <c r="BA149" s="15"/>
      <c r="BD149" s="429"/>
      <c r="BE149" s="429"/>
      <c r="BF149" s="429"/>
      <c r="BG149" s="429"/>
      <c r="BH149" s="429"/>
      <c r="BI149" s="429"/>
      <c r="BJ149" s="429"/>
      <c r="IJ149" s="302"/>
      <c r="IK149" s="301"/>
      <c r="IL149" s="301"/>
      <c r="IM149" s="301"/>
      <c r="IN149" s="301"/>
      <c r="IO149" s="301" t="s">
        <v>3348</v>
      </c>
      <c r="IP149" s="301" t="s">
        <v>3348</v>
      </c>
      <c r="IQ149" s="358" t="e">
        <v>#N/A</v>
      </c>
    </row>
    <row r="150" spans="1:251" s="29" customFormat="1" x14ac:dyDescent="0.25">
      <c r="A150" s="27" t="s">
        <v>3348</v>
      </c>
      <c r="B150" s="126">
        <v>149</v>
      </c>
      <c r="C150" s="20" t="s">
        <v>3348</v>
      </c>
      <c r="D150" s="20" t="s">
        <v>3348</v>
      </c>
      <c r="E150" s="123"/>
      <c r="F150" s="124" t="s">
        <v>3348</v>
      </c>
      <c r="G150" s="124" t="s">
        <v>3348</v>
      </c>
      <c r="H150" s="373"/>
      <c r="I150" s="373"/>
      <c r="J150" s="373"/>
      <c r="K150" s="373"/>
      <c r="L150" s="373"/>
      <c r="M150" s="373"/>
      <c r="N150" s="373"/>
      <c r="O150" s="373"/>
      <c r="P150" s="373"/>
      <c r="Q150" s="373"/>
      <c r="R150" s="373"/>
      <c r="S150" s="373"/>
      <c r="T150" s="373"/>
      <c r="U150" s="373"/>
      <c r="V150" s="373"/>
      <c r="W150" s="373"/>
      <c r="X150" s="125" t="s">
        <v>3348</v>
      </c>
      <c r="Y150" s="28" t="s">
        <v>3348</v>
      </c>
      <c r="Z150" s="125" t="s">
        <v>3348</v>
      </c>
      <c r="AA150" s="125" t="s">
        <v>3348</v>
      </c>
      <c r="AB150" s="125">
        <v>0</v>
      </c>
      <c r="AC150" s="374" t="s">
        <v>3348</v>
      </c>
      <c r="AD150" s="446"/>
      <c r="AE150" s="420"/>
      <c r="AF150" s="418"/>
      <c r="AG150" s="418"/>
      <c r="AH150" s="418"/>
      <c r="AI150" s="418"/>
      <c r="AJ150" s="418"/>
      <c r="AK150" s="420"/>
      <c r="AL150" s="414">
        <v>0</v>
      </c>
      <c r="AM150" s="414"/>
      <c r="AN150" s="413"/>
      <c r="AO150" s="413"/>
      <c r="AP150" s="413"/>
      <c r="AQ150" s="413"/>
      <c r="AR150" s="413"/>
      <c r="AS150" s="413"/>
      <c r="AT150" s="413"/>
      <c r="AV150" s="413"/>
      <c r="AX150" s="19"/>
      <c r="AY150" s="15"/>
      <c r="AZ150" s="15"/>
      <c r="BA150" s="15"/>
      <c r="BD150" s="429"/>
      <c r="BE150" s="429"/>
      <c r="BF150" s="429"/>
      <c r="BG150" s="429"/>
      <c r="BH150" s="429"/>
      <c r="BI150" s="429"/>
      <c r="BJ150" s="429"/>
      <c r="IJ150" s="302"/>
      <c r="IK150" s="301"/>
      <c r="IL150" s="301"/>
      <c r="IM150" s="301"/>
      <c r="IN150" s="301"/>
      <c r="IO150" s="301" t="s">
        <v>3348</v>
      </c>
      <c r="IP150" s="301" t="s">
        <v>3348</v>
      </c>
      <c r="IQ150" s="358" t="e">
        <v>#N/A</v>
      </c>
    </row>
    <row r="151" spans="1:251" s="29" customFormat="1" x14ac:dyDescent="0.25">
      <c r="A151" s="27" t="s">
        <v>3348</v>
      </c>
      <c r="B151" s="126">
        <v>150</v>
      </c>
      <c r="C151" s="20" t="s">
        <v>3348</v>
      </c>
      <c r="D151" s="20" t="s">
        <v>3348</v>
      </c>
      <c r="E151" s="123"/>
      <c r="F151" s="124" t="s">
        <v>3348</v>
      </c>
      <c r="G151" s="124" t="s">
        <v>3348</v>
      </c>
      <c r="H151" s="373"/>
      <c r="I151" s="373"/>
      <c r="J151" s="373"/>
      <c r="K151" s="373"/>
      <c r="L151" s="373"/>
      <c r="M151" s="373"/>
      <c r="N151" s="373"/>
      <c r="O151" s="373"/>
      <c r="P151" s="373"/>
      <c r="Q151" s="373"/>
      <c r="R151" s="373"/>
      <c r="S151" s="373"/>
      <c r="T151" s="373"/>
      <c r="U151" s="373"/>
      <c r="V151" s="373"/>
      <c r="W151" s="373"/>
      <c r="X151" s="125" t="s">
        <v>3348</v>
      </c>
      <c r="Y151" s="28" t="s">
        <v>3348</v>
      </c>
      <c r="Z151" s="125" t="s">
        <v>3348</v>
      </c>
      <c r="AA151" s="125" t="s">
        <v>3348</v>
      </c>
      <c r="AB151" s="125">
        <v>0</v>
      </c>
      <c r="AC151" s="374" t="s">
        <v>3348</v>
      </c>
      <c r="AD151" s="446"/>
      <c r="AE151" s="420"/>
      <c r="AF151" s="418"/>
      <c r="AG151" s="418"/>
      <c r="AH151" s="418"/>
      <c r="AI151" s="418"/>
      <c r="AJ151" s="418"/>
      <c r="AK151" s="420"/>
      <c r="AL151" s="414">
        <v>0</v>
      </c>
      <c r="AM151" s="414"/>
      <c r="AN151" s="413"/>
      <c r="AO151" s="413"/>
      <c r="AP151" s="413"/>
      <c r="AQ151" s="413"/>
      <c r="AR151" s="413"/>
      <c r="AS151" s="413"/>
      <c r="AT151" s="413"/>
      <c r="AV151" s="413"/>
      <c r="AX151" s="19"/>
      <c r="AY151" s="15"/>
      <c r="AZ151" s="15"/>
      <c r="BA151" s="15"/>
      <c r="BD151" s="429"/>
      <c r="BE151" s="429"/>
      <c r="BF151" s="429"/>
      <c r="BG151" s="429"/>
      <c r="BH151" s="429"/>
      <c r="BI151" s="429"/>
      <c r="BJ151" s="429"/>
      <c r="IJ151" s="302"/>
      <c r="IK151" s="301"/>
      <c r="IL151" s="301"/>
      <c r="IM151" s="301"/>
      <c r="IN151" s="301"/>
      <c r="IO151" s="301" t="s">
        <v>3348</v>
      </c>
      <c r="IP151" s="301" t="s">
        <v>3348</v>
      </c>
      <c r="IQ151" s="358" t="e">
        <v>#N/A</v>
      </c>
    </row>
    <row r="152" spans="1:251" s="29" customFormat="1" x14ac:dyDescent="0.25">
      <c r="A152" s="27" t="s">
        <v>3348</v>
      </c>
      <c r="B152" s="126">
        <v>151</v>
      </c>
      <c r="C152" s="20" t="s">
        <v>3348</v>
      </c>
      <c r="D152" s="20" t="s">
        <v>3348</v>
      </c>
      <c r="E152" s="123"/>
      <c r="F152" s="124" t="s">
        <v>3348</v>
      </c>
      <c r="G152" s="124" t="s">
        <v>3348</v>
      </c>
      <c r="H152" s="373"/>
      <c r="I152" s="373"/>
      <c r="J152" s="373"/>
      <c r="K152" s="373"/>
      <c r="L152" s="373"/>
      <c r="M152" s="373"/>
      <c r="N152" s="373"/>
      <c r="O152" s="373"/>
      <c r="P152" s="373"/>
      <c r="Q152" s="373"/>
      <c r="R152" s="373"/>
      <c r="S152" s="373"/>
      <c r="T152" s="373"/>
      <c r="U152" s="373"/>
      <c r="V152" s="373"/>
      <c r="W152" s="373"/>
      <c r="X152" s="125" t="s">
        <v>3348</v>
      </c>
      <c r="Y152" s="28" t="s">
        <v>3348</v>
      </c>
      <c r="Z152" s="125" t="s">
        <v>3348</v>
      </c>
      <c r="AA152" s="125" t="s">
        <v>3348</v>
      </c>
      <c r="AB152" s="125">
        <v>0</v>
      </c>
      <c r="AC152" s="374" t="s">
        <v>3348</v>
      </c>
      <c r="AD152" s="446"/>
      <c r="AE152" s="420"/>
      <c r="AF152" s="418"/>
      <c r="AG152" s="418"/>
      <c r="AH152" s="418"/>
      <c r="AI152" s="418"/>
      <c r="AJ152" s="418"/>
      <c r="AK152" s="420"/>
      <c r="AL152" s="414">
        <v>0</v>
      </c>
      <c r="AM152" s="414"/>
      <c r="AN152" s="413"/>
      <c r="AO152" s="413"/>
      <c r="AP152" s="413"/>
      <c r="AQ152" s="413"/>
      <c r="AR152" s="413"/>
      <c r="AS152" s="413"/>
      <c r="AT152" s="413"/>
      <c r="AV152" s="413"/>
      <c r="AX152" s="19"/>
      <c r="AY152" s="15"/>
      <c r="AZ152" s="15"/>
      <c r="BA152" s="15"/>
      <c r="BD152" s="429"/>
      <c r="BE152" s="429"/>
      <c r="BF152" s="429"/>
      <c r="BG152" s="429"/>
      <c r="BH152" s="429"/>
      <c r="BI152" s="429"/>
      <c r="BJ152" s="429"/>
      <c r="IJ152" s="302"/>
      <c r="IK152" s="301"/>
      <c r="IL152" s="301"/>
      <c r="IM152" s="301"/>
      <c r="IN152" s="301"/>
      <c r="IO152" s="301" t="s">
        <v>3348</v>
      </c>
      <c r="IP152" s="301" t="s">
        <v>3348</v>
      </c>
      <c r="IQ152" s="358" t="e">
        <v>#N/A</v>
      </c>
    </row>
    <row r="153" spans="1:251" s="29" customFormat="1" x14ac:dyDescent="0.25">
      <c r="A153" s="27" t="s">
        <v>3348</v>
      </c>
      <c r="B153" s="126">
        <v>152</v>
      </c>
      <c r="C153" s="20" t="s">
        <v>3348</v>
      </c>
      <c r="D153" s="20" t="s">
        <v>3348</v>
      </c>
      <c r="E153" s="123"/>
      <c r="F153" s="124" t="s">
        <v>3348</v>
      </c>
      <c r="G153" s="124" t="s">
        <v>3348</v>
      </c>
      <c r="H153" s="373"/>
      <c r="I153" s="373"/>
      <c r="J153" s="373"/>
      <c r="K153" s="373"/>
      <c r="L153" s="373"/>
      <c r="M153" s="373"/>
      <c r="N153" s="373"/>
      <c r="O153" s="373"/>
      <c r="P153" s="373"/>
      <c r="Q153" s="373"/>
      <c r="R153" s="373"/>
      <c r="S153" s="373"/>
      <c r="T153" s="373"/>
      <c r="U153" s="373"/>
      <c r="V153" s="373"/>
      <c r="W153" s="373"/>
      <c r="X153" s="125" t="s">
        <v>3348</v>
      </c>
      <c r="Y153" s="28" t="s">
        <v>3348</v>
      </c>
      <c r="Z153" s="125" t="s">
        <v>3348</v>
      </c>
      <c r="AA153" s="125" t="s">
        <v>3348</v>
      </c>
      <c r="AB153" s="125">
        <v>0</v>
      </c>
      <c r="AC153" s="374" t="s">
        <v>3348</v>
      </c>
      <c r="AD153" s="446"/>
      <c r="AE153" s="420"/>
      <c r="AF153" s="418"/>
      <c r="AG153" s="418"/>
      <c r="AH153" s="418"/>
      <c r="AI153" s="418"/>
      <c r="AJ153" s="418"/>
      <c r="AK153" s="420"/>
      <c r="AL153" s="414">
        <v>0</v>
      </c>
      <c r="AM153" s="414"/>
      <c r="AN153" s="413"/>
      <c r="AO153" s="413"/>
      <c r="AP153" s="413"/>
      <c r="AQ153" s="413"/>
      <c r="AR153" s="413"/>
      <c r="AS153" s="413"/>
      <c r="AT153" s="413"/>
      <c r="AV153" s="413"/>
      <c r="AX153" s="19"/>
      <c r="AY153" s="15"/>
      <c r="AZ153" s="15"/>
      <c r="BA153" s="15"/>
      <c r="BD153" s="429"/>
      <c r="BE153" s="429"/>
      <c r="BF153" s="429"/>
      <c r="BG153" s="429"/>
      <c r="BH153" s="429"/>
      <c r="BI153" s="429"/>
      <c r="BJ153" s="429"/>
      <c r="IJ153" s="302"/>
      <c r="IK153" s="301"/>
      <c r="IL153" s="301"/>
      <c r="IM153" s="301"/>
      <c r="IN153" s="301"/>
      <c r="IO153" s="301" t="s">
        <v>3348</v>
      </c>
      <c r="IP153" s="301" t="s">
        <v>3348</v>
      </c>
      <c r="IQ153" s="358" t="e">
        <v>#N/A</v>
      </c>
    </row>
    <row r="154" spans="1:251" s="29" customFormat="1" x14ac:dyDescent="0.25">
      <c r="A154" s="27" t="s">
        <v>3348</v>
      </c>
      <c r="B154" s="126">
        <v>153</v>
      </c>
      <c r="C154" s="20" t="s">
        <v>3348</v>
      </c>
      <c r="D154" s="20" t="s">
        <v>3348</v>
      </c>
      <c r="E154" s="123"/>
      <c r="F154" s="124" t="s">
        <v>3348</v>
      </c>
      <c r="G154" s="124" t="s">
        <v>3348</v>
      </c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S154" s="373"/>
      <c r="T154" s="373"/>
      <c r="U154" s="373"/>
      <c r="V154" s="373"/>
      <c r="W154" s="373"/>
      <c r="X154" s="125" t="s">
        <v>3348</v>
      </c>
      <c r="Y154" s="28" t="s">
        <v>3348</v>
      </c>
      <c r="Z154" s="125" t="s">
        <v>3348</v>
      </c>
      <c r="AA154" s="125" t="s">
        <v>3348</v>
      </c>
      <c r="AB154" s="125">
        <v>0</v>
      </c>
      <c r="AC154" s="374" t="s">
        <v>3348</v>
      </c>
      <c r="AD154" s="446"/>
      <c r="AE154" s="420"/>
      <c r="AF154" s="418"/>
      <c r="AG154" s="418"/>
      <c r="AH154" s="418"/>
      <c r="AI154" s="418"/>
      <c r="AJ154" s="418"/>
      <c r="AK154" s="420"/>
      <c r="AL154" s="414">
        <v>0</v>
      </c>
      <c r="AM154" s="414"/>
      <c r="AN154" s="413"/>
      <c r="AO154" s="413"/>
      <c r="AP154" s="413"/>
      <c r="AQ154" s="413"/>
      <c r="AR154" s="413"/>
      <c r="AS154" s="413"/>
      <c r="AT154" s="413"/>
      <c r="AV154" s="413"/>
      <c r="AX154" s="19"/>
      <c r="AY154" s="15"/>
      <c r="AZ154" s="15"/>
      <c r="BA154" s="15"/>
      <c r="BD154" s="429"/>
      <c r="BE154" s="429"/>
      <c r="BF154" s="429"/>
      <c r="BG154" s="429"/>
      <c r="BH154" s="429"/>
      <c r="BI154" s="429"/>
      <c r="BJ154" s="429"/>
      <c r="IJ154" s="302"/>
      <c r="IK154" s="301"/>
      <c r="IL154" s="301"/>
      <c r="IM154" s="301"/>
      <c r="IN154" s="301"/>
      <c r="IO154" s="301" t="s">
        <v>3348</v>
      </c>
      <c r="IP154" s="301" t="s">
        <v>3348</v>
      </c>
      <c r="IQ154" s="358" t="e">
        <v>#N/A</v>
      </c>
    </row>
    <row r="155" spans="1:251" s="29" customFormat="1" x14ac:dyDescent="0.25">
      <c r="A155" s="27" t="s">
        <v>3348</v>
      </c>
      <c r="B155" s="126">
        <v>154</v>
      </c>
      <c r="C155" s="20" t="s">
        <v>3348</v>
      </c>
      <c r="D155" s="20" t="s">
        <v>3348</v>
      </c>
      <c r="E155" s="123"/>
      <c r="F155" s="124" t="s">
        <v>3348</v>
      </c>
      <c r="G155" s="124" t="s">
        <v>3348</v>
      </c>
      <c r="H155" s="373"/>
      <c r="I155" s="373"/>
      <c r="J155" s="373"/>
      <c r="K155" s="373"/>
      <c r="L155" s="373"/>
      <c r="M155" s="373"/>
      <c r="N155" s="373"/>
      <c r="O155" s="373"/>
      <c r="P155" s="373"/>
      <c r="Q155" s="373"/>
      <c r="R155" s="373"/>
      <c r="S155" s="373"/>
      <c r="T155" s="373"/>
      <c r="U155" s="373"/>
      <c r="V155" s="373"/>
      <c r="W155" s="373"/>
      <c r="X155" s="125" t="s">
        <v>3348</v>
      </c>
      <c r="Y155" s="28" t="s">
        <v>3348</v>
      </c>
      <c r="Z155" s="125" t="s">
        <v>3348</v>
      </c>
      <c r="AA155" s="125" t="s">
        <v>3348</v>
      </c>
      <c r="AB155" s="125">
        <v>0</v>
      </c>
      <c r="AC155" s="374" t="s">
        <v>3348</v>
      </c>
      <c r="AD155" s="446"/>
      <c r="AE155" s="420"/>
      <c r="AF155" s="418"/>
      <c r="AG155" s="418"/>
      <c r="AH155" s="418"/>
      <c r="AI155" s="418"/>
      <c r="AJ155" s="418"/>
      <c r="AK155" s="420"/>
      <c r="AL155" s="414">
        <v>0</v>
      </c>
      <c r="AM155" s="414"/>
      <c r="AN155" s="413"/>
      <c r="AO155" s="413"/>
      <c r="AP155" s="413"/>
      <c r="AQ155" s="413"/>
      <c r="AR155" s="413"/>
      <c r="AS155" s="413"/>
      <c r="AT155" s="413"/>
      <c r="AV155" s="413"/>
      <c r="AX155" s="19"/>
      <c r="AY155" s="15"/>
      <c r="AZ155" s="15"/>
      <c r="BA155" s="15"/>
      <c r="BD155" s="429"/>
      <c r="BE155" s="429"/>
      <c r="BF155" s="429"/>
      <c r="BG155" s="429"/>
      <c r="BH155" s="429"/>
      <c r="BI155" s="429"/>
      <c r="BJ155" s="429"/>
      <c r="IJ155" s="302"/>
      <c r="IK155" s="301"/>
      <c r="IL155" s="301"/>
      <c r="IM155" s="301"/>
      <c r="IN155" s="301"/>
      <c r="IO155" s="301" t="s">
        <v>3348</v>
      </c>
      <c r="IP155" s="301" t="s">
        <v>3348</v>
      </c>
      <c r="IQ155" s="358" t="e">
        <v>#N/A</v>
      </c>
    </row>
    <row r="156" spans="1:251" s="29" customFormat="1" x14ac:dyDescent="0.25">
      <c r="A156" s="27" t="s">
        <v>3348</v>
      </c>
      <c r="B156" s="126">
        <v>155</v>
      </c>
      <c r="C156" s="20" t="s">
        <v>3348</v>
      </c>
      <c r="D156" s="20" t="s">
        <v>3348</v>
      </c>
      <c r="E156" s="123"/>
      <c r="F156" s="124" t="s">
        <v>3348</v>
      </c>
      <c r="G156" s="124" t="s">
        <v>3348</v>
      </c>
      <c r="H156" s="373"/>
      <c r="I156" s="373"/>
      <c r="J156" s="373"/>
      <c r="K156" s="373"/>
      <c r="L156" s="373"/>
      <c r="M156" s="373"/>
      <c r="N156" s="373"/>
      <c r="O156" s="373"/>
      <c r="P156" s="373"/>
      <c r="Q156" s="373"/>
      <c r="R156" s="373"/>
      <c r="S156" s="373"/>
      <c r="T156" s="373"/>
      <c r="U156" s="373"/>
      <c r="V156" s="373"/>
      <c r="W156" s="373"/>
      <c r="X156" s="125" t="s">
        <v>3348</v>
      </c>
      <c r="Y156" s="28" t="s">
        <v>3348</v>
      </c>
      <c r="Z156" s="125" t="s">
        <v>3348</v>
      </c>
      <c r="AA156" s="125" t="s">
        <v>3348</v>
      </c>
      <c r="AB156" s="125">
        <v>0</v>
      </c>
      <c r="AC156" s="374" t="s">
        <v>3348</v>
      </c>
      <c r="AD156" s="446"/>
      <c r="AE156" s="420"/>
      <c r="AF156" s="418"/>
      <c r="AG156" s="418"/>
      <c r="AH156" s="418"/>
      <c r="AI156" s="418"/>
      <c r="AJ156" s="418"/>
      <c r="AK156" s="420"/>
      <c r="AL156" s="414">
        <v>0</v>
      </c>
      <c r="AM156" s="414"/>
      <c r="AN156" s="413"/>
      <c r="AO156" s="413"/>
      <c r="AP156" s="413"/>
      <c r="AQ156" s="413"/>
      <c r="AR156" s="413"/>
      <c r="AS156" s="413"/>
      <c r="AT156" s="413"/>
      <c r="AV156" s="413"/>
      <c r="AX156" s="19"/>
      <c r="AY156" s="15"/>
      <c r="AZ156" s="15"/>
      <c r="BA156" s="15"/>
      <c r="BD156" s="429"/>
      <c r="BE156" s="429"/>
      <c r="BF156" s="429"/>
      <c r="BG156" s="429"/>
      <c r="BH156" s="429"/>
      <c r="BI156" s="429"/>
      <c r="BJ156" s="429"/>
      <c r="IJ156" s="302"/>
      <c r="IK156" s="301"/>
      <c r="IL156" s="301"/>
      <c r="IM156" s="301"/>
      <c r="IN156" s="301"/>
      <c r="IO156" s="301" t="s">
        <v>3348</v>
      </c>
      <c r="IP156" s="301" t="s">
        <v>3348</v>
      </c>
      <c r="IQ156" s="358" t="e">
        <v>#N/A</v>
      </c>
    </row>
    <row r="157" spans="1:251" s="29" customFormat="1" x14ac:dyDescent="0.25">
      <c r="A157" s="27" t="s">
        <v>3348</v>
      </c>
      <c r="B157" s="126">
        <v>156</v>
      </c>
      <c r="C157" s="20" t="s">
        <v>3348</v>
      </c>
      <c r="D157" s="20" t="s">
        <v>3348</v>
      </c>
      <c r="E157" s="123"/>
      <c r="F157" s="124" t="s">
        <v>3348</v>
      </c>
      <c r="G157" s="124" t="s">
        <v>3348</v>
      </c>
      <c r="H157" s="373"/>
      <c r="I157" s="373"/>
      <c r="J157" s="373"/>
      <c r="K157" s="373"/>
      <c r="L157" s="373"/>
      <c r="M157" s="373"/>
      <c r="N157" s="373"/>
      <c r="O157" s="373"/>
      <c r="P157" s="373"/>
      <c r="Q157" s="373"/>
      <c r="R157" s="373"/>
      <c r="S157" s="373"/>
      <c r="T157" s="373"/>
      <c r="U157" s="373"/>
      <c r="V157" s="373"/>
      <c r="W157" s="373"/>
      <c r="X157" s="125" t="s">
        <v>3348</v>
      </c>
      <c r="Y157" s="28" t="s">
        <v>3348</v>
      </c>
      <c r="Z157" s="125" t="s">
        <v>3348</v>
      </c>
      <c r="AA157" s="125" t="s">
        <v>3348</v>
      </c>
      <c r="AB157" s="125">
        <v>0</v>
      </c>
      <c r="AC157" s="374" t="s">
        <v>3348</v>
      </c>
      <c r="AD157" s="446"/>
      <c r="AE157" s="420"/>
      <c r="AF157" s="418"/>
      <c r="AG157" s="418"/>
      <c r="AH157" s="418"/>
      <c r="AI157" s="418"/>
      <c r="AJ157" s="418"/>
      <c r="AK157" s="420"/>
      <c r="AL157" s="414">
        <v>0</v>
      </c>
      <c r="AM157" s="414"/>
      <c r="AN157" s="413"/>
      <c r="AO157" s="413"/>
      <c r="AP157" s="413"/>
      <c r="AQ157" s="413"/>
      <c r="AR157" s="413"/>
      <c r="AS157" s="413"/>
      <c r="AT157" s="413"/>
      <c r="AV157" s="413"/>
      <c r="AX157" s="19"/>
      <c r="AY157" s="15"/>
      <c r="AZ157" s="15"/>
      <c r="BA157" s="15"/>
      <c r="BD157" s="429"/>
      <c r="BE157" s="429"/>
      <c r="BF157" s="429"/>
      <c r="BG157" s="429"/>
      <c r="BH157" s="429"/>
      <c r="BI157" s="429"/>
      <c r="BJ157" s="429"/>
      <c r="IJ157" s="302"/>
      <c r="IK157" s="301"/>
      <c r="IL157" s="301"/>
      <c r="IM157" s="301"/>
      <c r="IN157" s="301"/>
      <c r="IO157" s="301" t="s">
        <v>3348</v>
      </c>
      <c r="IP157" s="301" t="s">
        <v>3348</v>
      </c>
      <c r="IQ157" s="358" t="e">
        <v>#N/A</v>
      </c>
    </row>
    <row r="158" spans="1:251" x14ac:dyDescent="0.25">
      <c r="A158" s="27" t="s">
        <v>3348</v>
      </c>
      <c r="B158" s="126">
        <v>157</v>
      </c>
      <c r="C158" s="20" t="s">
        <v>3348</v>
      </c>
      <c r="D158" s="20" t="s">
        <v>3348</v>
      </c>
      <c r="E158" s="123"/>
      <c r="F158" s="124" t="s">
        <v>3348</v>
      </c>
      <c r="G158" s="124" t="s">
        <v>3348</v>
      </c>
      <c r="H158" s="373"/>
      <c r="I158" s="373"/>
      <c r="J158" s="373"/>
      <c r="K158" s="373"/>
      <c r="L158" s="373"/>
      <c r="M158" s="373"/>
      <c r="N158" s="373"/>
      <c r="O158" s="373"/>
      <c r="P158" s="373"/>
      <c r="Q158" s="373"/>
      <c r="R158" s="373"/>
      <c r="S158" s="373"/>
      <c r="T158" s="373"/>
      <c r="U158" s="373"/>
      <c r="V158" s="373"/>
      <c r="W158" s="373"/>
      <c r="X158" s="125" t="s">
        <v>3348</v>
      </c>
      <c r="Y158" s="28" t="s">
        <v>3348</v>
      </c>
      <c r="Z158" s="125" t="s">
        <v>3348</v>
      </c>
      <c r="AA158" s="125" t="s">
        <v>3348</v>
      </c>
      <c r="AB158" s="125">
        <v>0</v>
      </c>
      <c r="AC158" s="374" t="s">
        <v>3348</v>
      </c>
      <c r="AD158" s="446"/>
      <c r="AE158" s="420"/>
      <c r="AF158" s="418"/>
      <c r="AG158" s="418"/>
      <c r="AH158" s="418"/>
      <c r="AI158" s="418"/>
      <c r="AJ158" s="418"/>
      <c r="AK158" s="420"/>
      <c r="AL158" s="414">
        <v>0</v>
      </c>
      <c r="AM158" s="414"/>
      <c r="AV158" s="413"/>
      <c r="AW158" s="29"/>
      <c r="AX158" s="19"/>
      <c r="AY158" s="15"/>
      <c r="AZ158" s="15"/>
      <c r="BA158" s="15"/>
      <c r="BB158" s="29"/>
      <c r="BC158" s="29"/>
      <c r="IJ158" s="302"/>
      <c r="IO158" s="301" t="s">
        <v>3348</v>
      </c>
      <c r="IP158" s="301" t="s">
        <v>3348</v>
      </c>
      <c r="IQ158" s="358" t="e">
        <v>#N/A</v>
      </c>
    </row>
    <row r="159" spans="1:251" x14ac:dyDescent="0.25">
      <c r="A159" s="27" t="s">
        <v>3348</v>
      </c>
      <c r="B159" s="126">
        <v>158</v>
      </c>
      <c r="C159" s="20" t="s">
        <v>3348</v>
      </c>
      <c r="D159" s="20" t="s">
        <v>3348</v>
      </c>
      <c r="E159" s="123"/>
      <c r="F159" s="124" t="s">
        <v>3348</v>
      </c>
      <c r="G159" s="124" t="s">
        <v>3348</v>
      </c>
      <c r="H159" s="373"/>
      <c r="I159" s="373"/>
      <c r="J159" s="373"/>
      <c r="K159" s="373"/>
      <c r="L159" s="373"/>
      <c r="M159" s="373"/>
      <c r="N159" s="373"/>
      <c r="O159" s="373"/>
      <c r="P159" s="373"/>
      <c r="Q159" s="373"/>
      <c r="R159" s="373"/>
      <c r="S159" s="373"/>
      <c r="T159" s="373"/>
      <c r="U159" s="373"/>
      <c r="V159" s="373"/>
      <c r="W159" s="373"/>
      <c r="X159" s="125" t="s">
        <v>3348</v>
      </c>
      <c r="Y159" s="28" t="s">
        <v>3348</v>
      </c>
      <c r="Z159" s="125" t="s">
        <v>3348</v>
      </c>
      <c r="AA159" s="125" t="s">
        <v>3348</v>
      </c>
      <c r="AB159" s="125">
        <v>0</v>
      </c>
      <c r="AC159" s="374" t="s">
        <v>3348</v>
      </c>
      <c r="AD159" s="446"/>
      <c r="AE159" s="420"/>
      <c r="AF159" s="418"/>
      <c r="AG159" s="418"/>
      <c r="AH159" s="418"/>
      <c r="AI159" s="418"/>
      <c r="AJ159" s="418"/>
      <c r="AK159" s="420"/>
      <c r="AL159" s="414">
        <v>0</v>
      </c>
      <c r="AM159" s="414"/>
      <c r="AV159" s="413"/>
      <c r="AW159" s="29"/>
      <c r="AX159" s="19"/>
      <c r="AY159" s="15"/>
      <c r="AZ159" s="15"/>
      <c r="BA159" s="15"/>
      <c r="BB159" s="29"/>
      <c r="BC159" s="29"/>
      <c r="IJ159" s="302"/>
      <c r="IO159" s="301" t="s">
        <v>3348</v>
      </c>
      <c r="IP159" s="301" t="s">
        <v>3348</v>
      </c>
      <c r="IQ159" s="358" t="e">
        <v>#N/A</v>
      </c>
    </row>
    <row r="160" spans="1:251" x14ac:dyDescent="0.25">
      <c r="A160" s="27" t="s">
        <v>3348</v>
      </c>
      <c r="B160" s="126">
        <v>159</v>
      </c>
      <c r="C160" s="20" t="s">
        <v>3348</v>
      </c>
      <c r="D160" s="20" t="s">
        <v>3348</v>
      </c>
      <c r="E160" s="123"/>
      <c r="F160" s="124" t="s">
        <v>3348</v>
      </c>
      <c r="G160" s="124" t="s">
        <v>3348</v>
      </c>
      <c r="H160" s="373"/>
      <c r="I160" s="373"/>
      <c r="J160" s="373"/>
      <c r="K160" s="373"/>
      <c r="L160" s="373"/>
      <c r="M160" s="373"/>
      <c r="N160" s="373"/>
      <c r="O160" s="373"/>
      <c r="P160" s="373"/>
      <c r="Q160" s="373"/>
      <c r="R160" s="373"/>
      <c r="S160" s="373"/>
      <c r="T160" s="373"/>
      <c r="U160" s="373"/>
      <c r="V160" s="373"/>
      <c r="W160" s="373"/>
      <c r="X160" s="125" t="s">
        <v>3348</v>
      </c>
      <c r="Y160" s="28" t="s">
        <v>3348</v>
      </c>
      <c r="Z160" s="125" t="s">
        <v>3348</v>
      </c>
      <c r="AA160" s="125" t="s">
        <v>3348</v>
      </c>
      <c r="AB160" s="125">
        <v>0</v>
      </c>
      <c r="AC160" s="374" t="s">
        <v>3348</v>
      </c>
      <c r="AD160" s="446"/>
      <c r="AE160" s="420"/>
      <c r="AF160" s="418"/>
      <c r="AG160" s="418"/>
      <c r="AH160" s="418"/>
      <c r="AI160" s="418"/>
      <c r="AJ160" s="418"/>
      <c r="AK160" s="420"/>
      <c r="AL160" s="414">
        <v>0</v>
      </c>
      <c r="AM160" s="414"/>
      <c r="AV160" s="413"/>
      <c r="AW160" s="29"/>
      <c r="AX160" s="19"/>
      <c r="AY160" s="15"/>
      <c r="AZ160" s="15"/>
      <c r="BA160" s="15"/>
      <c r="BB160" s="29"/>
      <c r="BC160" s="29"/>
      <c r="IJ160" s="302"/>
      <c r="IO160" s="301" t="s">
        <v>3348</v>
      </c>
      <c r="IP160" s="301" t="s">
        <v>3348</v>
      </c>
      <c r="IQ160" s="358" t="e">
        <v>#N/A</v>
      </c>
    </row>
    <row r="161" spans="1:251" x14ac:dyDescent="0.25">
      <c r="A161" s="27" t="s">
        <v>3348</v>
      </c>
      <c r="B161" s="126">
        <v>160</v>
      </c>
      <c r="C161" s="20" t="s">
        <v>3348</v>
      </c>
      <c r="D161" s="20" t="s">
        <v>3348</v>
      </c>
      <c r="E161" s="123"/>
      <c r="F161" s="124" t="s">
        <v>3348</v>
      </c>
      <c r="G161" s="124" t="s">
        <v>3348</v>
      </c>
      <c r="H161" s="373"/>
      <c r="I161" s="373"/>
      <c r="J161" s="373"/>
      <c r="K161" s="373"/>
      <c r="L161" s="373"/>
      <c r="M161" s="373"/>
      <c r="N161" s="373"/>
      <c r="O161" s="373"/>
      <c r="P161" s="373"/>
      <c r="Q161" s="373"/>
      <c r="R161" s="373"/>
      <c r="S161" s="373"/>
      <c r="T161" s="373"/>
      <c r="U161" s="373"/>
      <c r="V161" s="373"/>
      <c r="W161" s="373"/>
      <c r="X161" s="125" t="s">
        <v>3348</v>
      </c>
      <c r="Y161" s="28" t="s">
        <v>3348</v>
      </c>
      <c r="Z161" s="125" t="s">
        <v>3348</v>
      </c>
      <c r="AA161" s="125" t="s">
        <v>3348</v>
      </c>
      <c r="AB161" s="125">
        <v>0</v>
      </c>
      <c r="AC161" s="374" t="s">
        <v>3348</v>
      </c>
      <c r="AD161" s="446"/>
      <c r="AE161" s="420"/>
      <c r="AF161" s="418"/>
      <c r="AG161" s="418"/>
      <c r="AH161" s="418"/>
      <c r="AI161" s="418"/>
      <c r="AJ161" s="418"/>
      <c r="AK161" s="420"/>
      <c r="AL161" s="414">
        <v>0</v>
      </c>
      <c r="AM161" s="414"/>
      <c r="AV161" s="413"/>
      <c r="AW161" s="29"/>
      <c r="AX161" s="19"/>
      <c r="AY161" s="15"/>
      <c r="AZ161" s="15"/>
      <c r="BA161" s="15"/>
      <c r="BB161" s="29"/>
      <c r="BC161" s="29"/>
      <c r="IJ161" s="302"/>
      <c r="IO161" s="301" t="s">
        <v>3348</v>
      </c>
      <c r="IP161" s="301" t="s">
        <v>3348</v>
      </c>
      <c r="IQ161" s="358" t="e">
        <v>#N/A</v>
      </c>
    </row>
    <row r="162" spans="1:251" x14ac:dyDescent="0.25">
      <c r="AV162" s="413"/>
      <c r="AW162" s="29"/>
      <c r="AX162" s="19"/>
      <c r="AY162" s="15"/>
      <c r="AZ162" s="15"/>
      <c r="BA162" s="15"/>
      <c r="BB162" s="29"/>
      <c r="BC162" s="29"/>
    </row>
    <row r="163" spans="1:251" x14ac:dyDescent="0.25">
      <c r="AV163" s="413"/>
      <c r="AW163" s="29"/>
      <c r="AX163" s="19"/>
      <c r="AY163" s="15"/>
      <c r="AZ163" s="15"/>
      <c r="BA163" s="15"/>
      <c r="BB163" s="29"/>
      <c r="BC163" s="29"/>
    </row>
    <row r="164" spans="1:251" x14ac:dyDescent="0.25">
      <c r="AV164" s="413"/>
      <c r="AW164" s="29"/>
      <c r="AX164" s="19"/>
      <c r="AY164" s="15"/>
      <c r="AZ164" s="15"/>
      <c r="BA164" s="15"/>
      <c r="BB164" s="29"/>
      <c r="BC164" s="29"/>
    </row>
    <row r="165" spans="1:251" x14ac:dyDescent="0.25">
      <c r="AV165" s="413"/>
      <c r="AW165" s="29"/>
      <c r="AX165" s="19"/>
      <c r="AY165" s="15"/>
      <c r="AZ165" s="15"/>
      <c r="BA165" s="15"/>
      <c r="BB165" s="29"/>
      <c r="BC165" s="29"/>
    </row>
    <row r="166" spans="1:251" x14ac:dyDescent="0.25">
      <c r="AV166" s="413"/>
      <c r="AW166" s="29"/>
      <c r="AX166" s="19"/>
      <c r="AY166" s="15"/>
      <c r="AZ166" s="15"/>
      <c r="BA166" s="15"/>
      <c r="BB166" s="29"/>
      <c r="BC166" s="29"/>
    </row>
    <row r="167" spans="1:251" x14ac:dyDescent="0.25">
      <c r="AV167" s="413"/>
      <c r="AW167" s="29"/>
      <c r="AX167" s="19"/>
      <c r="AY167" s="15"/>
      <c r="AZ167" s="15"/>
      <c r="BA167" s="15"/>
      <c r="BB167" s="29"/>
      <c r="BC167" s="29"/>
    </row>
    <row r="168" spans="1:251" x14ac:dyDescent="0.25">
      <c r="AV168" s="413"/>
      <c r="AW168" s="29"/>
      <c r="AX168" s="19"/>
      <c r="AY168" s="15"/>
      <c r="AZ168" s="15"/>
      <c r="BA168" s="15"/>
      <c r="BB168" s="29"/>
      <c r="BC168" s="29"/>
    </row>
    <row r="169" spans="1:251" x14ac:dyDescent="0.25">
      <c r="AV169" s="413"/>
      <c r="AW169" s="29"/>
      <c r="AX169" s="19"/>
      <c r="AY169" s="15"/>
      <c r="AZ169" s="15"/>
      <c r="BA169" s="15"/>
      <c r="BB169" s="29"/>
      <c r="BC169" s="29"/>
    </row>
    <row r="170" spans="1:251" x14ac:dyDescent="0.25">
      <c r="AV170" s="413"/>
      <c r="AW170" s="29"/>
      <c r="AX170" s="19"/>
      <c r="AY170" s="15"/>
      <c r="AZ170" s="15"/>
      <c r="BA170" s="15"/>
      <c r="BB170" s="29"/>
      <c r="BC170" s="29"/>
    </row>
    <row r="171" spans="1:251" x14ac:dyDescent="0.25">
      <c r="AV171" s="413"/>
      <c r="AW171" s="29"/>
      <c r="AX171" s="19"/>
      <c r="AY171" s="15"/>
      <c r="AZ171" s="15"/>
      <c r="BA171" s="15"/>
      <c r="BB171" s="29"/>
      <c r="BC171" s="29"/>
    </row>
    <row r="172" spans="1:251" x14ac:dyDescent="0.25">
      <c r="AV172" s="413"/>
      <c r="BB172" s="29"/>
      <c r="BC172" s="29"/>
    </row>
    <row r="173" spans="1:251" x14ac:dyDescent="0.25">
      <c r="AV173" s="413"/>
      <c r="BB173" s="29"/>
      <c r="BC173" s="29"/>
    </row>
    <row r="174" spans="1:251" x14ac:dyDescent="0.25">
      <c r="AV174" s="413"/>
      <c r="BB174" s="29"/>
      <c r="BC174" s="29"/>
    </row>
  </sheetData>
  <sortState xmlns:xlrd2="http://schemas.microsoft.com/office/spreadsheetml/2017/richdata2" ref="B2:AK161">
    <sortCondition descending="1" ref="AB2:AB161"/>
    <sortCondition ref="Y2:Y161"/>
    <sortCondition ref="Z2:Z161"/>
    <sortCondition ref="AA2:AA161"/>
  </sortState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81:BH81"/>
    <mergeCell ref="AW82:BH82"/>
    <mergeCell ref="AW63:BH63"/>
    <mergeCell ref="AW51:BH51"/>
    <mergeCell ref="AW52:BH52"/>
    <mergeCell ref="AW70:BH70"/>
    <mergeCell ref="AW71:BH71"/>
    <mergeCell ref="AW79:BH79"/>
  </mergeCells>
  <conditionalFormatting sqref="Y2:Y161">
    <cfRule type="cellIs" dxfId="190" priority="57" operator="between">
      <formula>12.5</formula>
      <formula>14.49</formula>
    </cfRule>
    <cfRule type="cellIs" dxfId="189" priority="58" operator="between">
      <formula>10.5</formula>
      <formula>12.49</formula>
    </cfRule>
    <cfRule type="cellIs" dxfId="188" priority="59" operator="between">
      <formula>9.5</formula>
      <formula>10.49</formula>
    </cfRule>
    <cfRule type="cellIs" dxfId="187" priority="60" operator="between">
      <formula>9</formula>
      <formula>9.49</formula>
    </cfRule>
  </conditionalFormatting>
  <conditionalFormatting sqref="AB2:AB161">
    <cfRule type="cellIs" dxfId="186" priority="19" operator="equal">
      <formula>0</formula>
    </cfRule>
  </conditionalFormatting>
  <conditionalFormatting sqref="BG3:BJ9 BG14:BJ20">
    <cfRule type="cellIs" dxfId="185" priority="15" stopIfTrue="1" operator="between">
      <formula>25</formula>
      <formula>29</formula>
    </cfRule>
    <cfRule type="cellIs" dxfId="184" priority="16" stopIfTrue="1" operator="between">
      <formula>20</formula>
      <formula>24</formula>
    </cfRule>
    <cfRule type="cellIs" dxfId="183" priority="17" stopIfTrue="1" operator="between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 xr:uid="{00000000-0004-0000-0600-000000000000}"/>
    <hyperlink ref="AW66:BG66" location="'Absolutní-BODY'!AT19:AZ20" display="po nasazení hráčů družstev Vymazat vzorce ligy" xr:uid="{00000000-0004-0000-0600-000001000000}"/>
    <hyperlink ref="AW38:BH38" location="'Absolutní-BODY'!H2:W161" display="dopisovat již jen odehraná kola" xr:uid="{00000000-0004-0000-0600-000002000000}"/>
    <hyperlink ref="AW56:BH57" location="'Absolutní-BODY'!AE2:AJ161" display="vyplnit  číslo družstva + číslo nasazení hráče v družstvu (podle jeho nasazení v určitém družstvu)" xr:uid="{00000000-0004-0000-0600-000003000000}"/>
    <hyperlink ref="AW68:BH68" location="'Absolutní-BODY'!AT22:AZ23" display="v případě chyby, možno kdykoli nahrát vzorce ligy zpět" xr:uid="{00000000-0004-0000-0600-000004000000}"/>
    <hyperlink ref="AW42" location="'Absolutní-BODY'!AT26:AZ32" display="tlačítko &quot;VYMAZAT VZORCE&quot; (nutno zaškrtnout políčko - pojistku)" xr:uid="{00000000-0004-0000-0600-000005000000}"/>
    <hyperlink ref="AW53" location="'Absolutní-BODY'!AM2:AR58" display="vyplnit číslo podle vylosování družstva v dané lize" xr:uid="{00000000-0004-0000-0600-000006000000}"/>
    <hyperlink ref="AW40" location="'Absolutní-BODY'!AT2:AZ9" display="během turnaje si lze seřazovat hráče dle, Start.čísla, Absolutního pořadí, nebo Kategorií" xr:uid="{00000000-0004-0000-0600-000007000000}"/>
    <hyperlink ref="AW41" location="'Absolutní-BODY'!AU11:AY17" display="po skončení turnaje a dle potřeby použít pro &quot;4 kola&quot; - &quot;16 kol&quot; - KOLA NAVÍC NEMAZAT!!!" xr:uid="{00000000-0004-0000-0600-000008000000}"/>
    <hyperlink ref="AW70" location="'Liga-pořadí'!D2:H2" display="v listě &quot;Liga-pořadí&quot; doplnit body pro vítězný tým, ostatní body se doplní samy" xr:uid="{00000000-0004-0000-0600-000009000000}"/>
    <hyperlink ref="AW71" location="'Liga-pořadí'!B2:C2" display="v listě &quot;Liga-pořadí&quot; se pořadí srovná tlačítkem &quot;POŘADÍ * liga&quot; " xr:uid="{00000000-0004-0000-0600-00000A000000}"/>
    <hyperlink ref="BG49:BH49" location="MANUÁL!A1" display="MANUÁL-zpět" xr:uid="{00000000-0004-0000-0600-00000B000000}"/>
    <hyperlink ref="BG74:BH74" location="MANUÁL!A1" display="MANUÁL-zpět" xr:uid="{00000000-0004-0000-0600-00000C000000}"/>
    <hyperlink ref="BG87:BH87" location="MANUÁL!A1" display="MANUÁL-zpět" xr:uid="{00000000-0004-0000-0600-00000D000000}"/>
    <hyperlink ref="AW79" location="'KT družstva'!A1" display="možno i soutěž družstev" xr:uid="{00000000-0004-0000-0600-00000E000000}"/>
    <hyperlink ref="AW81" location="'Absolutní-BODY'!AS2:AS58" display="při KT možno použít vlastní názvy družstev" xr:uid="{00000000-0004-0000-0600-00000F000000}"/>
    <hyperlink ref="AW82" location="'Absolutní-BODY'!AR2:AR58" display="vyplnit číslo podle vylosování družstva v dané lize (1. 2. 3, …)" xr:uid="{00000000-0004-0000-0600-000010000000}"/>
    <hyperlink ref="AW83:BH84" location="'Absolutní-BODY'!AJ2:AJ161" display="vyplnit  číslo družstva + číslo nasazení hráče v družstvu (podle jeho nasazení v určitém družstvu)" xr:uid="{00000000-0004-0000-0600-000011000000}"/>
    <hyperlink ref="AW53:BH53" location="'Absolutní-BODY'!AN2:AT58" display="vyplnit číslo podle vylosování družstva v dané lize (1. 2. 3, …)" xr:uid="{00000000-0004-0000-0600-000012000000}"/>
    <hyperlink ref="AW36:BH36" location="'Absolutní-BODY'!E2:E161" display="vyplnit pouze &quot;registrační číslo&quot; - aktuální data se doplní z listu &quot;seznam&quot;" xr:uid="{00000000-0004-0000-0600-000013000000}"/>
    <hyperlink ref="AW63:BH63" location="'Absolutní-BODY'!AJ1:AJ161" display="sloupec &quot;B/js&quot; (Baráž a jiná soutěž družstev)" xr:uid="{00000000-0004-0000-0600-000014000000}"/>
  </hyperlinks>
  <pageMargins left="0.7" right="0.7" top="0.78740157499999996" bottom="0.78740157499999996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locked="0" defaultSize="0" print="0" autoFill="0" autoPict="0" macro="[0]!Makro1">
                <anchor moveWithCells="1" sizeWithCells="1">
                  <from>
                    <xdr:col>48</xdr:col>
                    <xdr:colOff>0</xdr:colOff>
                    <xdr:row>1</xdr:row>
                    <xdr:rowOff>0</xdr:rowOff>
                  </from>
                  <to>
                    <xdr:col>53</xdr:col>
                    <xdr:colOff>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Button 2">
              <controlPr locked="0" defaultSize="0" print="0" autoFill="0" autoPict="0" macro="[0]!Makro2">
                <anchor moveWithCells="1" sizeWithCells="1">
                  <from>
                    <xdr:col>48</xdr:col>
                    <xdr:colOff>0</xdr:colOff>
                    <xdr:row>4</xdr:row>
                    <xdr:rowOff>9525</xdr:rowOff>
                  </from>
                  <to>
                    <xdr:col>53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Button 3">
              <controlPr locked="0" defaultSize="0" print="0" autoFill="0" autoPict="0" macro="[0]!Makro3">
                <anchor moveWithCells="1" sizeWithCells="1">
                  <from>
                    <xdr:col>48</xdr:col>
                    <xdr:colOff>0</xdr:colOff>
                    <xdr:row>7</xdr:row>
                    <xdr:rowOff>9525</xdr:rowOff>
                  </from>
                  <to>
                    <xdr:col>53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22">
    <tabColor rgb="FFFFC000"/>
  </sheetPr>
  <dimension ref="A1:EF137"/>
  <sheetViews>
    <sheetView zoomScale="115" zoomScaleNormal="115" workbookViewId="0">
      <selection activeCell="B2" sqref="B2"/>
    </sheetView>
  </sheetViews>
  <sheetFormatPr defaultColWidth="9.140625" defaultRowHeight="15" customHeight="1" outlineLevelCol="1" x14ac:dyDescent="0.2"/>
  <cols>
    <col min="1" max="1" width="0.85546875" style="35" customWidth="1"/>
    <col min="2" max="2" width="2.42578125" style="68" customWidth="1"/>
    <col min="3" max="3" width="15.7109375" style="316" customWidth="1"/>
    <col min="4" max="4" width="4.7109375" style="316" customWidth="1"/>
    <col min="5" max="8" width="3.7109375" style="68" customWidth="1"/>
    <col min="9" max="12" width="3.7109375" style="68" hidden="1" customWidth="1" outlineLevel="1"/>
    <col min="13" max="13" width="4.42578125" style="35" hidden="1" customWidth="1" collapsed="1"/>
    <col min="14" max="14" width="4.42578125" style="35" hidden="1" customWidth="1"/>
    <col min="15" max="15" width="4.140625" style="68" hidden="1" customWidth="1"/>
    <col min="16" max="16" width="2.42578125" style="68" hidden="1" customWidth="1"/>
    <col min="17" max="17" width="2.5703125" style="68" hidden="1" customWidth="1"/>
    <col min="18" max="18" width="2.7109375" style="68" hidden="1" customWidth="1"/>
    <col min="19" max="19" width="0.85546875" style="35" customWidth="1"/>
    <col min="20" max="20" width="2.42578125" style="335" customWidth="1"/>
    <col min="21" max="21" width="15.7109375" style="335" customWidth="1"/>
    <col min="22" max="22" width="4.7109375" style="335" customWidth="1"/>
    <col min="23" max="26" width="3.7109375" style="335" customWidth="1"/>
    <col min="27" max="30" width="3.7109375" style="335" hidden="1" customWidth="1" outlineLevel="1"/>
    <col min="31" max="31" width="4.7109375" style="35" hidden="1" customWidth="1" collapsed="1"/>
    <col min="32" max="32" width="4.7109375" style="35" hidden="1" customWidth="1"/>
    <col min="33" max="33" width="5.42578125" style="68" hidden="1" customWidth="1"/>
    <col min="34" max="34" width="2.7109375" style="68" hidden="1" customWidth="1"/>
    <col min="35" max="35" width="1.85546875" style="68" hidden="1" customWidth="1"/>
    <col min="36" max="36" width="4" style="68" hidden="1" customWidth="1"/>
    <col min="37" max="37" width="0.85546875" style="35" customWidth="1"/>
    <col min="38" max="38" width="2.42578125" style="35" customWidth="1"/>
    <col min="39" max="39" width="15.7109375" style="35" customWidth="1"/>
    <col min="40" max="40" width="4.7109375" style="334" customWidth="1"/>
    <col min="41" max="44" width="3.7109375" style="35" customWidth="1"/>
    <col min="45" max="48" width="3.7109375" style="35" hidden="1" customWidth="1" outlineLevel="1"/>
    <col min="49" max="49" width="4.7109375" style="35" hidden="1" customWidth="1" collapsed="1"/>
    <col min="50" max="50" width="4.7109375" style="35" hidden="1" customWidth="1"/>
    <col min="51" max="51" width="4.140625" style="35" hidden="1" customWidth="1"/>
    <col min="52" max="52" width="3.5703125" style="35" hidden="1" customWidth="1"/>
    <col min="53" max="53" width="2.85546875" style="35" hidden="1" customWidth="1"/>
    <col min="54" max="54" width="3.42578125" style="35" hidden="1" customWidth="1"/>
    <col min="55" max="55" width="0.85546875" style="35" customWidth="1"/>
    <col min="56" max="56" width="2.42578125" style="35" customWidth="1"/>
    <col min="57" max="57" width="15.7109375" style="35" customWidth="1"/>
    <col min="58" max="58" width="4.7109375" style="334" customWidth="1"/>
    <col min="59" max="62" width="3.7109375" style="35" customWidth="1"/>
    <col min="63" max="66" width="3.7109375" style="35" hidden="1" customWidth="1" outlineLevel="1"/>
    <col min="67" max="67" width="4.7109375" style="35" hidden="1" customWidth="1" collapsed="1"/>
    <col min="68" max="68" width="4.7109375" style="35" hidden="1" customWidth="1"/>
    <col min="69" max="69" width="5.28515625" style="35" hidden="1" customWidth="1"/>
    <col min="70" max="70" width="3.42578125" style="35" hidden="1" customWidth="1"/>
    <col min="71" max="71" width="2.7109375" style="35" hidden="1" customWidth="1"/>
    <col min="72" max="72" width="3.140625" style="35" hidden="1" customWidth="1"/>
    <col min="73" max="73" width="0.85546875" style="35" customWidth="1"/>
    <col min="74" max="74" width="2.42578125" style="35" customWidth="1"/>
    <col min="75" max="75" width="15.7109375" style="35" customWidth="1"/>
    <col min="76" max="76" width="4.7109375" style="334" customWidth="1"/>
    <col min="77" max="80" width="3.7109375" style="35" customWidth="1"/>
    <col min="81" max="84" width="3.7109375" style="35" hidden="1" customWidth="1" outlineLevel="1"/>
    <col min="85" max="85" width="4.7109375" style="35" hidden="1" customWidth="1" collapsed="1"/>
    <col min="86" max="86" width="4.7109375" style="35" hidden="1" customWidth="1"/>
    <col min="87" max="87" width="6.42578125" style="35" hidden="1" customWidth="1"/>
    <col min="88" max="88" width="2.7109375" style="35" hidden="1" customWidth="1"/>
    <col min="89" max="89" width="3" style="35" hidden="1" customWidth="1"/>
    <col min="90" max="90" width="3.140625" style="35" hidden="1" customWidth="1"/>
    <col min="91" max="91" width="0.85546875" style="35" customWidth="1"/>
    <col min="92" max="92" width="2.42578125" style="68" customWidth="1"/>
    <col min="93" max="93" width="15.7109375" style="316" customWidth="1"/>
    <col min="94" max="94" width="4.7109375" style="316" customWidth="1"/>
    <col min="95" max="98" width="3.7109375" style="68" customWidth="1"/>
    <col min="99" max="102" width="3.7109375" style="68" hidden="1" customWidth="1" outlineLevel="1"/>
    <col min="103" max="103" width="4.42578125" style="35" hidden="1" customWidth="1" collapsed="1"/>
    <col min="104" max="104" width="4.42578125" style="35" hidden="1" customWidth="1"/>
    <col min="105" max="105" width="4.140625" style="68" hidden="1" customWidth="1"/>
    <col min="106" max="106" width="2.42578125" style="68" hidden="1" customWidth="1"/>
    <col min="107" max="107" width="2.5703125" style="68" hidden="1" customWidth="1"/>
    <col min="108" max="108" width="2.7109375" style="68" hidden="1" customWidth="1"/>
    <col min="109" max="109" width="0.85546875" style="35" customWidth="1"/>
    <col min="110" max="110" width="2.42578125" style="68" customWidth="1"/>
    <col min="111" max="111" width="15.7109375" style="316" customWidth="1"/>
    <col min="112" max="112" width="4.7109375" style="316" customWidth="1"/>
    <col min="113" max="116" width="3.7109375" style="68" customWidth="1"/>
    <col min="117" max="120" width="3.7109375" style="68" hidden="1" customWidth="1" outlineLevel="1"/>
    <col min="121" max="121" width="4.42578125" style="35" hidden="1" customWidth="1" collapsed="1"/>
    <col min="122" max="122" width="4.42578125" style="35" hidden="1" customWidth="1"/>
    <col min="123" max="123" width="4.140625" style="68" hidden="1" customWidth="1"/>
    <col min="124" max="124" width="2.42578125" style="68" hidden="1" customWidth="1"/>
    <col min="125" max="125" width="2.5703125" style="68" hidden="1" customWidth="1"/>
    <col min="126" max="126" width="2.7109375" style="68" hidden="1" customWidth="1"/>
    <col min="127" max="129" width="9.140625" style="35"/>
    <col min="130" max="130" width="4.42578125" style="35" hidden="1" customWidth="1"/>
    <col min="131" max="134" width="4.7109375" style="35" hidden="1" customWidth="1"/>
    <col min="135" max="136" width="4.42578125" style="35" hidden="1" customWidth="1"/>
    <col min="137" max="16384" width="9.140625" style="35"/>
  </cols>
  <sheetData>
    <row r="1" spans="1:136" ht="19.5" thickBot="1" x14ac:dyDescent="0.35">
      <c r="A1" s="34"/>
      <c r="B1" s="542" t="s">
        <v>4255</v>
      </c>
      <c r="C1" s="542"/>
      <c r="D1" s="439"/>
      <c r="E1" s="439"/>
      <c r="F1" s="439" t="e">
        <f>IF(#REF!=4,"",VLOOKUP(#REF!,#REF!,5,FALSE))</f>
        <v>#REF!</v>
      </c>
      <c r="G1" s="439"/>
      <c r="H1" s="339"/>
      <c r="I1" s="34"/>
      <c r="J1" s="34"/>
      <c r="K1" s="339"/>
      <c r="L1" s="339"/>
      <c r="M1" s="339"/>
      <c r="N1" s="339"/>
      <c r="O1" s="339"/>
      <c r="P1" s="34"/>
      <c r="Q1" s="314"/>
      <c r="R1" s="330"/>
      <c r="S1" s="338"/>
      <c r="T1" s="34"/>
      <c r="U1" s="34"/>
      <c r="V1" s="34"/>
      <c r="W1" s="34"/>
      <c r="X1" s="34"/>
      <c r="Y1" s="34"/>
      <c r="Z1" s="339"/>
      <c r="AA1" s="34"/>
      <c r="AB1" s="34"/>
      <c r="AC1" s="339"/>
      <c r="AD1" s="34"/>
      <c r="AE1" s="34"/>
      <c r="AF1" s="34"/>
      <c r="AG1" s="314"/>
      <c r="AH1" s="34"/>
      <c r="AI1" s="314"/>
      <c r="AJ1" s="330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4"/>
      <c r="AX1" s="34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4"/>
      <c r="BP1" s="34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4"/>
      <c r="CH1" s="34"/>
      <c r="CI1" s="34"/>
      <c r="CJ1" s="34"/>
      <c r="CK1" s="34"/>
      <c r="CL1" s="34"/>
      <c r="CM1" s="34"/>
      <c r="CN1" s="34"/>
      <c r="CO1" s="338"/>
      <c r="CP1" s="338"/>
      <c r="CQ1" s="338"/>
      <c r="CR1" s="338"/>
      <c r="CS1" s="338"/>
      <c r="CT1" s="338"/>
      <c r="CU1" s="34"/>
      <c r="CV1" s="34"/>
      <c r="CW1" s="339"/>
      <c r="CX1" s="339"/>
      <c r="CY1" s="339"/>
      <c r="CZ1" s="339"/>
      <c r="DA1" s="339"/>
      <c r="DB1" s="34"/>
      <c r="DC1" s="452"/>
      <c r="DD1" s="330"/>
      <c r="DE1" s="338"/>
      <c r="DF1" s="338"/>
      <c r="DG1" s="338"/>
      <c r="DH1" s="338"/>
      <c r="DI1" s="338"/>
      <c r="DJ1" s="338"/>
      <c r="DK1" s="338"/>
      <c r="DL1" s="338"/>
      <c r="DM1" s="34"/>
      <c r="DN1" s="34"/>
      <c r="DO1" s="339"/>
      <c r="DP1" s="339"/>
      <c r="DQ1" s="339"/>
      <c r="DR1" s="339"/>
      <c r="DS1" s="339"/>
      <c r="DT1" s="34"/>
      <c r="DU1" s="452"/>
      <c r="DV1" s="330"/>
      <c r="DY1" s="35" t="s">
        <v>3966</v>
      </c>
      <c r="DZ1" s="339"/>
      <c r="EA1" s="34"/>
      <c r="EB1" s="34"/>
      <c r="EC1" s="34"/>
      <c r="ED1" s="34"/>
      <c r="EE1" s="339"/>
      <c r="EF1" s="339"/>
    </row>
    <row r="2" spans="1:136" s="334" customFormat="1" ht="37.5" customHeight="1" thickBot="1" x14ac:dyDescent="0.25">
      <c r="B2" s="36"/>
      <c r="C2" s="36"/>
      <c r="D2" s="355">
        <v>0</v>
      </c>
      <c r="E2" s="537" t="s">
        <v>3471</v>
      </c>
      <c r="F2" s="538"/>
      <c r="G2" s="538"/>
      <c r="H2" s="538"/>
      <c r="I2" s="36"/>
      <c r="J2" s="36"/>
      <c r="K2" s="36"/>
      <c r="L2" s="36"/>
      <c r="M2" s="450" t="s">
        <v>3888</v>
      </c>
      <c r="N2" s="450" t="s">
        <v>3888</v>
      </c>
      <c r="O2" s="36"/>
      <c r="P2" s="329"/>
      <c r="Q2" s="36"/>
      <c r="R2" s="329"/>
      <c r="T2" s="329"/>
      <c r="U2" s="379"/>
      <c r="V2" s="355">
        <v>0</v>
      </c>
      <c r="W2" s="537" t="s">
        <v>3471</v>
      </c>
      <c r="X2" s="538"/>
      <c r="Y2" s="538"/>
      <c r="Z2" s="538"/>
      <c r="AA2" s="335"/>
      <c r="AB2" s="335"/>
      <c r="AC2" s="335"/>
      <c r="AD2" s="335"/>
      <c r="AE2" s="38" t="s">
        <v>394</v>
      </c>
      <c r="AF2" s="38" t="s">
        <v>394</v>
      </c>
      <c r="AG2" s="329"/>
      <c r="AH2" s="329"/>
      <c r="AI2" s="36"/>
      <c r="AJ2" s="329"/>
      <c r="AL2" s="329"/>
      <c r="AM2" s="379"/>
      <c r="AN2" s="355">
        <v>0</v>
      </c>
      <c r="AO2" s="537" t="s">
        <v>3471</v>
      </c>
      <c r="AP2" s="538"/>
      <c r="AQ2" s="538"/>
      <c r="AR2" s="538"/>
      <c r="AS2" s="335"/>
      <c r="AT2" s="335"/>
      <c r="AU2" s="335"/>
      <c r="AV2" s="335"/>
      <c r="AW2" s="38" t="s">
        <v>23</v>
      </c>
      <c r="AX2" s="38" t="s">
        <v>23</v>
      </c>
      <c r="AY2" s="329"/>
      <c r="AZ2" s="329"/>
      <c r="BA2" s="36"/>
      <c r="BB2" s="329"/>
      <c r="BD2" s="329"/>
      <c r="BE2" s="379"/>
      <c r="BF2" s="355">
        <v>0</v>
      </c>
      <c r="BG2" s="537" t="s">
        <v>3471</v>
      </c>
      <c r="BH2" s="538"/>
      <c r="BI2" s="538"/>
      <c r="BJ2" s="538"/>
      <c r="BK2" s="335"/>
      <c r="BL2" s="335"/>
      <c r="BM2" s="335"/>
      <c r="BN2" s="335"/>
      <c r="BO2" s="38" t="s">
        <v>1638</v>
      </c>
      <c r="BP2" s="38" t="s">
        <v>1638</v>
      </c>
      <c r="BQ2" s="329"/>
      <c r="BR2" s="329"/>
      <c r="BS2" s="36"/>
      <c r="BT2" s="329"/>
      <c r="BV2" s="329"/>
      <c r="BW2" s="379"/>
      <c r="BX2" s="355">
        <v>0</v>
      </c>
      <c r="BY2" s="537" t="s">
        <v>3471</v>
      </c>
      <c r="BZ2" s="538"/>
      <c r="CA2" s="538"/>
      <c r="CB2" s="538"/>
      <c r="CC2" s="335"/>
      <c r="CD2" s="335"/>
      <c r="CE2" s="335"/>
      <c r="CF2" s="335"/>
      <c r="CG2" s="38" t="s">
        <v>1302</v>
      </c>
      <c r="CH2" s="38" t="s">
        <v>1302</v>
      </c>
      <c r="CI2" s="464"/>
      <c r="CJ2" s="464"/>
      <c r="CK2" s="465"/>
      <c r="CL2" s="329"/>
      <c r="CN2" s="36"/>
      <c r="CO2" s="36"/>
      <c r="CP2" s="355">
        <v>0</v>
      </c>
      <c r="CQ2" s="537" t="s">
        <v>3471</v>
      </c>
      <c r="CR2" s="538"/>
      <c r="CS2" s="538"/>
      <c r="CT2" s="538"/>
      <c r="CU2" s="36"/>
      <c r="CV2" s="36"/>
      <c r="CW2" s="36"/>
      <c r="CX2" s="36"/>
      <c r="CY2" s="450" t="s">
        <v>3074</v>
      </c>
      <c r="CZ2" s="450" t="s">
        <v>3074</v>
      </c>
      <c r="DA2" s="36"/>
      <c r="DB2" s="329"/>
      <c r="DC2" s="36"/>
      <c r="DD2" s="329"/>
      <c r="DF2" s="36"/>
      <c r="DG2" s="36"/>
      <c r="DH2" s="355">
        <v>0</v>
      </c>
      <c r="DI2" s="537" t="s">
        <v>3471</v>
      </c>
      <c r="DJ2" s="538"/>
      <c r="DK2" s="538"/>
      <c r="DL2" s="538"/>
      <c r="DM2" s="36"/>
      <c r="DN2" s="36"/>
      <c r="DO2" s="36"/>
      <c r="DP2" s="36"/>
      <c r="DQ2" s="450" t="s">
        <v>4060</v>
      </c>
      <c r="DR2" s="450" t="s">
        <v>4060</v>
      </c>
      <c r="DS2" s="36"/>
      <c r="DT2" s="329"/>
      <c r="DU2" s="36"/>
      <c r="DV2" s="329"/>
      <c r="DZ2" s="450" t="s">
        <v>3888</v>
      </c>
      <c r="EA2" s="38" t="s">
        <v>394</v>
      </c>
      <c r="EB2" s="38" t="s">
        <v>23</v>
      </c>
      <c r="EC2" s="38" t="s">
        <v>1638</v>
      </c>
      <c r="ED2" s="38" t="s">
        <v>1302</v>
      </c>
      <c r="EE2" s="450" t="s">
        <v>3074</v>
      </c>
      <c r="EF2" s="450" t="s">
        <v>4060</v>
      </c>
    </row>
    <row r="3" spans="1:136" s="37" customFormat="1" ht="15" customHeight="1" thickBot="1" x14ac:dyDescent="0.25">
      <c r="A3" s="37" t="s">
        <v>3460</v>
      </c>
      <c r="C3" s="38"/>
      <c r="D3" s="38"/>
      <c r="G3" s="39"/>
      <c r="H3" s="341"/>
      <c r="I3" s="39"/>
      <c r="K3" s="341"/>
      <c r="L3" s="39"/>
      <c r="O3" s="331" t="e">
        <f>IF(K13=0,10000,K13)</f>
        <v>#N/A</v>
      </c>
      <c r="P3" s="68">
        <v>1</v>
      </c>
      <c r="Q3" s="68">
        <v>1</v>
      </c>
      <c r="R3" s="68"/>
      <c r="S3" s="37" t="s">
        <v>3460</v>
      </c>
      <c r="U3" s="336"/>
      <c r="V3" s="336"/>
      <c r="W3" s="336"/>
      <c r="X3" s="336"/>
      <c r="Y3" s="336"/>
      <c r="Z3" s="337"/>
      <c r="AA3" s="336"/>
      <c r="AB3" s="336"/>
      <c r="AC3" s="337"/>
      <c r="AD3" s="336"/>
      <c r="AG3" s="331" t="e">
        <f>IF(AC10=0,10000,AC10)</f>
        <v>#N/A</v>
      </c>
      <c r="AH3" s="68">
        <v>1</v>
      </c>
      <c r="AI3" s="68">
        <v>1</v>
      </c>
      <c r="AJ3" s="68"/>
      <c r="AK3" s="37" t="s">
        <v>3460</v>
      </c>
      <c r="AM3" s="61"/>
      <c r="AN3" s="61"/>
      <c r="AO3" s="49"/>
      <c r="AP3" s="49"/>
      <c r="AQ3" s="49"/>
      <c r="AR3" s="49"/>
      <c r="AS3" s="49"/>
      <c r="AT3" s="49"/>
      <c r="AU3" s="49"/>
      <c r="AV3" s="49"/>
      <c r="AY3" s="331" t="e">
        <f>IF(AU10=0,10000,AU10)</f>
        <v>#N/A</v>
      </c>
      <c r="AZ3" s="68">
        <v>1</v>
      </c>
      <c r="BA3" s="68">
        <v>1</v>
      </c>
      <c r="BB3" s="68"/>
      <c r="BC3" s="37" t="s">
        <v>3460</v>
      </c>
      <c r="BE3" s="61"/>
      <c r="BF3" s="61"/>
      <c r="BG3" s="49"/>
      <c r="BH3" s="49"/>
      <c r="BI3" s="49"/>
      <c r="BJ3" s="49"/>
      <c r="BK3" s="49"/>
      <c r="BL3" s="49"/>
      <c r="BM3" s="49"/>
      <c r="BN3" s="49"/>
      <c r="BQ3" s="331" t="e">
        <f>IF(BM10=0,10000,BM10)</f>
        <v>#N/A</v>
      </c>
      <c r="BR3" s="68">
        <v>1</v>
      </c>
      <c r="BS3" s="68">
        <v>1</v>
      </c>
      <c r="BT3" s="68"/>
      <c r="BU3" s="37" t="s">
        <v>3460</v>
      </c>
      <c r="BW3" s="38"/>
      <c r="BX3" s="336"/>
      <c r="BY3" s="336"/>
      <c r="BZ3" s="336"/>
      <c r="CA3" s="336"/>
      <c r="CB3" s="337"/>
      <c r="CC3" s="336"/>
      <c r="CD3" s="336"/>
      <c r="CE3" s="337"/>
      <c r="CF3" s="336"/>
      <c r="CI3" s="32" t="e">
        <f>IF(CE10=0,10000,CE10)</f>
        <v>#N/A</v>
      </c>
      <c r="CJ3" s="466">
        <v>1</v>
      </c>
      <c r="CK3" s="466">
        <v>1</v>
      </c>
      <c r="CL3" s="68"/>
      <c r="CM3" s="37" t="s">
        <v>3460</v>
      </c>
      <c r="CO3" s="38"/>
      <c r="CP3" s="38"/>
      <c r="CS3" s="39"/>
      <c r="CT3" s="341"/>
      <c r="CU3" s="39"/>
      <c r="CW3" s="341"/>
      <c r="CX3" s="39"/>
      <c r="DA3" s="331" t="e">
        <f>IF(CW13=0,10000,CW13)</f>
        <v>#N/A</v>
      </c>
      <c r="DB3" s="68">
        <v>1</v>
      </c>
      <c r="DC3" s="68">
        <v>1</v>
      </c>
      <c r="DD3" s="68"/>
      <c r="DE3" s="37" t="s">
        <v>3460</v>
      </c>
      <c r="DG3" s="38"/>
      <c r="DH3" s="38"/>
      <c r="DK3" s="39"/>
      <c r="DL3" s="341"/>
      <c r="DM3" s="39"/>
      <c r="DO3" s="341"/>
      <c r="DP3" s="39"/>
      <c r="DS3" s="331" t="e">
        <f>IF(DO13=0,10000,DO13)</f>
        <v>#N/A</v>
      </c>
      <c r="DT3" s="68">
        <v>1</v>
      </c>
      <c r="DU3" s="68">
        <v>1</v>
      </c>
      <c r="DV3" s="68"/>
    </row>
    <row r="4" spans="1:136" s="67" customFormat="1" ht="15" customHeight="1" thickBot="1" x14ac:dyDescent="0.25">
      <c r="B4" s="49">
        <v>1</v>
      </c>
      <c r="C4" s="313" t="e">
        <f>IF(B4="","",VLOOKUP(B4,'Absolutní-BODY'!$AN$2:$AU$57,8,FALSE))</f>
        <v>#N/A</v>
      </c>
      <c r="D4" s="40" t="s">
        <v>9</v>
      </c>
      <c r="E4" s="40">
        <v>1</v>
      </c>
      <c r="F4" s="40">
        <v>2</v>
      </c>
      <c r="G4" s="40">
        <v>3</v>
      </c>
      <c r="H4" s="43">
        <v>4</v>
      </c>
      <c r="I4" s="40">
        <v>5</v>
      </c>
      <c r="J4" s="40">
        <v>6</v>
      </c>
      <c r="K4" s="43">
        <v>7</v>
      </c>
      <c r="L4" s="40">
        <v>8</v>
      </c>
      <c r="O4" s="331" t="e">
        <f>IF(K13=0,10000,K13)</f>
        <v>#N/A</v>
      </c>
      <c r="P4" s="331">
        <v>1</v>
      </c>
      <c r="Q4" s="331">
        <v>2</v>
      </c>
      <c r="R4" s="331"/>
      <c r="T4" s="49">
        <v>1</v>
      </c>
      <c r="U4" s="313" t="e">
        <f>IF(T4="","",VLOOKUP(T4,'Absolutní-BODY'!$AO$2:$AU$57,7,FALSE))</f>
        <v>#N/A</v>
      </c>
      <c r="V4" s="40" t="s">
        <v>9</v>
      </c>
      <c r="W4" s="40">
        <v>1</v>
      </c>
      <c r="X4" s="40">
        <v>2</v>
      </c>
      <c r="Y4" s="40">
        <v>3</v>
      </c>
      <c r="Z4" s="43">
        <v>4</v>
      </c>
      <c r="AA4" s="40">
        <v>5</v>
      </c>
      <c r="AB4" s="40">
        <v>6</v>
      </c>
      <c r="AC4" s="43">
        <v>7</v>
      </c>
      <c r="AD4" s="40">
        <v>8</v>
      </c>
      <c r="AG4" s="331" t="e">
        <f>IF(AC10=0,10000,AC10)</f>
        <v>#N/A</v>
      </c>
      <c r="AH4" s="331">
        <v>1</v>
      </c>
      <c r="AI4" s="331">
        <v>2</v>
      </c>
      <c r="AJ4" s="331"/>
      <c r="AL4" s="49">
        <v>1</v>
      </c>
      <c r="AM4" s="313" t="e">
        <f>IF(AL4="","",VLOOKUP(AL4,'Absolutní-BODY'!$AP$2:$AU$57,6,FALSE))</f>
        <v>#N/A</v>
      </c>
      <c r="AN4" s="40" t="s">
        <v>9</v>
      </c>
      <c r="AO4" s="40">
        <v>1</v>
      </c>
      <c r="AP4" s="40">
        <v>2</v>
      </c>
      <c r="AQ4" s="40">
        <v>3</v>
      </c>
      <c r="AR4" s="43">
        <v>4</v>
      </c>
      <c r="AS4" s="40">
        <v>5</v>
      </c>
      <c r="AT4" s="40">
        <v>6</v>
      </c>
      <c r="AU4" s="43">
        <v>7</v>
      </c>
      <c r="AV4" s="40">
        <v>8</v>
      </c>
      <c r="AY4" s="331" t="e">
        <f>IF(AU10=0,10000,AU10)</f>
        <v>#N/A</v>
      </c>
      <c r="AZ4" s="331">
        <v>1</v>
      </c>
      <c r="BA4" s="331">
        <v>2</v>
      </c>
      <c r="BB4" s="331"/>
      <c r="BD4" s="49">
        <v>1</v>
      </c>
      <c r="BE4" s="313" t="e">
        <f>IF(BD4="","",VLOOKUP(BD4,'Absolutní-BODY'!$AQ$2:$AU$57,5,FALSE))</f>
        <v>#N/A</v>
      </c>
      <c r="BF4" s="40" t="s">
        <v>9</v>
      </c>
      <c r="BG4" s="40">
        <v>1</v>
      </c>
      <c r="BH4" s="40">
        <v>2</v>
      </c>
      <c r="BI4" s="40">
        <v>3</v>
      </c>
      <c r="BJ4" s="43">
        <v>4</v>
      </c>
      <c r="BK4" s="40">
        <v>5</v>
      </c>
      <c r="BL4" s="40">
        <v>6</v>
      </c>
      <c r="BM4" s="43">
        <v>7</v>
      </c>
      <c r="BN4" s="40">
        <v>8</v>
      </c>
      <c r="BQ4" s="331" t="e">
        <f>IF(BM10=0,10000,BM10)</f>
        <v>#N/A</v>
      </c>
      <c r="BR4" s="331">
        <v>1</v>
      </c>
      <c r="BS4" s="331">
        <v>2</v>
      </c>
      <c r="BT4" s="331"/>
      <c r="BV4" s="49">
        <v>1</v>
      </c>
      <c r="BW4" s="313" t="e">
        <f>IF(BV4="","",VLOOKUP(BV4,'Absolutní-BODY'!$AR$2:$AU$57,4,FALSE))</f>
        <v>#N/A</v>
      </c>
      <c r="BX4" s="40" t="s">
        <v>9</v>
      </c>
      <c r="BY4" s="40">
        <v>1</v>
      </c>
      <c r="BZ4" s="40">
        <v>2</v>
      </c>
      <c r="CA4" s="40">
        <v>3</v>
      </c>
      <c r="CB4" s="43">
        <v>4</v>
      </c>
      <c r="CC4" s="40">
        <v>5</v>
      </c>
      <c r="CD4" s="40">
        <v>6</v>
      </c>
      <c r="CE4" s="43">
        <v>7</v>
      </c>
      <c r="CF4" s="40">
        <v>8</v>
      </c>
      <c r="CI4" s="32" t="e">
        <f>IF(CE10=0,10000,CE10)</f>
        <v>#N/A</v>
      </c>
      <c r="CJ4" s="32">
        <v>1</v>
      </c>
      <c r="CK4" s="32">
        <v>2</v>
      </c>
      <c r="CL4" s="331"/>
      <c r="CN4" s="49">
        <v>1</v>
      </c>
      <c r="CO4" s="313" t="e">
        <f>IF(CN4="","",VLOOKUP(CN4,'Absolutní-BODY'!$AS$2:$AU$57,3,FALSE))</f>
        <v>#N/A</v>
      </c>
      <c r="CP4" s="40" t="s">
        <v>9</v>
      </c>
      <c r="CQ4" s="40">
        <v>1</v>
      </c>
      <c r="CR4" s="40">
        <v>2</v>
      </c>
      <c r="CS4" s="40">
        <v>3</v>
      </c>
      <c r="CT4" s="43">
        <v>4</v>
      </c>
      <c r="CU4" s="40">
        <v>5</v>
      </c>
      <c r="CV4" s="40">
        <v>6</v>
      </c>
      <c r="CW4" s="43">
        <v>7</v>
      </c>
      <c r="CX4" s="40">
        <v>8</v>
      </c>
      <c r="DA4" s="331" t="e">
        <f>IF(CW13=0,10000,CW13)</f>
        <v>#N/A</v>
      </c>
      <c r="DB4" s="331">
        <v>1</v>
      </c>
      <c r="DC4" s="331">
        <v>2</v>
      </c>
      <c r="DD4" s="331"/>
      <c r="DF4" s="49">
        <v>5</v>
      </c>
      <c r="DG4" s="313" t="e">
        <f>IF(DF4="","",VLOOKUP(DF4,'Absolutní-BODY'!$AS$2:$AU$57,3,FALSE))</f>
        <v>#N/A</v>
      </c>
      <c r="DH4" s="40" t="s">
        <v>9</v>
      </c>
      <c r="DI4" s="40">
        <v>1</v>
      </c>
      <c r="DJ4" s="40">
        <v>2</v>
      </c>
      <c r="DK4" s="40">
        <v>3</v>
      </c>
      <c r="DL4" s="43">
        <v>4</v>
      </c>
      <c r="DM4" s="40">
        <v>5</v>
      </c>
      <c r="DN4" s="40">
        <v>6</v>
      </c>
      <c r="DO4" s="43">
        <v>7</v>
      </c>
      <c r="DP4" s="40">
        <v>8</v>
      </c>
      <c r="DS4" s="331" t="e">
        <f>IF(DO13=0,10000,DO13)</f>
        <v>#N/A</v>
      </c>
      <c r="DT4" s="331">
        <v>1</v>
      </c>
      <c r="DU4" s="331">
        <v>2</v>
      </c>
      <c r="DV4" s="331"/>
    </row>
    <row r="5" spans="1:136" s="42" customFormat="1" ht="15" customHeight="1" x14ac:dyDescent="0.2">
      <c r="B5" s="44">
        <v>1</v>
      </c>
      <c r="C5" s="45" t="e">
        <f>IF(D5=0,"",VLOOKUP($D5,seznam!$A$1:$E$5084,2,FALSE))</f>
        <v>#N/A</v>
      </c>
      <c r="D5" s="46" t="e">
        <f t="shared" ref="D5:D11" si="0">IF(M5="",0,M5)</f>
        <v>#N/A</v>
      </c>
      <c r="E5" s="46" t="e">
        <f>IF($D5=0,"",VLOOKUP($D5,'Absolutní-BODY'!$E$2:$W$161,4,FALSE))</f>
        <v>#N/A</v>
      </c>
      <c r="F5" s="46" t="e">
        <f>IF($D5=0,"",VLOOKUP($D5,'Absolutní-BODY'!$E$2:$W$161,5,FALSE))</f>
        <v>#N/A</v>
      </c>
      <c r="G5" s="46" t="e">
        <f>IF($D5=0,"",VLOOKUP($D5,'Absolutní-BODY'!$E$2:$W$161,6,FALSE))</f>
        <v>#N/A</v>
      </c>
      <c r="H5" s="46" t="e">
        <f>IF($D5=0,"",VLOOKUP($D5,'Absolutní-BODY'!$E$2:$W$161,7,FALSE))</f>
        <v>#N/A</v>
      </c>
      <c r="I5" s="47" t="e">
        <f>IF($D5=0,"",VLOOKUP($D5,'Absolutní-BODY'!$E$2:$W$161,8,FALSE))</f>
        <v>#N/A</v>
      </c>
      <c r="J5" s="47" t="e">
        <f>IF($D5=0,"",VLOOKUP($D5,'Absolutní-BODY'!$E$2:$W$161,9,FALSE))</f>
        <v>#N/A</v>
      </c>
      <c r="K5" s="47" t="e">
        <f>IF($D5=0,"",VLOOKUP($D5,'Absolutní-BODY'!$E$2:$W$161,10,FALSE))</f>
        <v>#N/A</v>
      </c>
      <c r="L5" s="48" t="e">
        <f>IF($D5=0,"",VLOOKUP($D5,'Absolutní-BODY'!$E$2:$W$161,11,FALSE))</f>
        <v>#N/A</v>
      </c>
      <c r="M5" s="42" t="e">
        <f>VLOOKUP(SUM(($B4*10)+B5),'Absolutní-BODY'!$AE$2:$AL$161,8,FALSE)</f>
        <v>#N/A</v>
      </c>
      <c r="N5" s="42" t="e">
        <f>VLOOKUP(SUM(($B4*10)+C5),'Absolutní-BODY'!$AE$2:$AL$161,8,FALSE)</f>
        <v>#N/A</v>
      </c>
      <c r="O5" s="331" t="e">
        <f>IF(K13=0,10000,K13)</f>
        <v>#N/A</v>
      </c>
      <c r="P5" s="68">
        <v>1</v>
      </c>
      <c r="Q5" s="68">
        <v>3</v>
      </c>
      <c r="R5" s="68"/>
      <c r="T5" s="44">
        <v>1</v>
      </c>
      <c r="U5" s="45" t="e">
        <f>IF(V5=0,"",VLOOKUP($V5,seznam!$A$1:$E$5084,2,FALSE))</f>
        <v>#N/A</v>
      </c>
      <c r="V5" s="46" t="e">
        <f>IF(AE5="",0,AE5)</f>
        <v>#N/A</v>
      </c>
      <c r="W5" s="46" t="e">
        <f>IF($V5=0,"",VLOOKUP($V5,'Absolutní-BODY'!$E$2:$W$161,4,FALSE))</f>
        <v>#N/A</v>
      </c>
      <c r="X5" s="46" t="e">
        <f>IF($V5=0,"",VLOOKUP($V5,'Absolutní-BODY'!$E$2:$W$161,5,FALSE))</f>
        <v>#N/A</v>
      </c>
      <c r="Y5" s="46" t="e">
        <f>IF($V5=0,"",VLOOKUP($V5,'Absolutní-BODY'!$E$2:$W$161,6,FALSE))</f>
        <v>#N/A</v>
      </c>
      <c r="Z5" s="46" t="e">
        <f>IF($V5=0,"",VLOOKUP($V5,'Absolutní-BODY'!$E$2:$W$161,7,FALSE))</f>
        <v>#N/A</v>
      </c>
      <c r="AA5" s="47" t="e">
        <f>IF($V5=0,"",VLOOKUP($V5,'Absolutní-BODY'!$E$2:$W$161,8,FALSE))</f>
        <v>#N/A</v>
      </c>
      <c r="AB5" s="47" t="e">
        <f>IF($V5=0,"",VLOOKUP($V5,'Absolutní-BODY'!$E$2:$W$161,9,FALSE))</f>
        <v>#N/A</v>
      </c>
      <c r="AC5" s="47" t="e">
        <f>IF($V5=0,"",VLOOKUP($V5,'Absolutní-BODY'!$E$2:$W$161,10,FALSE))</f>
        <v>#N/A</v>
      </c>
      <c r="AD5" s="48" t="e">
        <f>IF($V5=0,"",VLOOKUP($V5,'Absolutní-BODY'!$E$2:$W$161,11,FALSE))</f>
        <v>#N/A</v>
      </c>
      <c r="AE5" s="67" t="e">
        <f>VLOOKUP(SUM(($T4*10)+T5),'Absolutní-BODY'!$AF$2:$AL$161,7,FALSE)</f>
        <v>#N/A</v>
      </c>
      <c r="AF5" s="67" t="e">
        <f>VLOOKUP(SUM(($T4*10)+U5),'Absolutní-BODY'!$AF$2:$AL$161,7,FALSE)</f>
        <v>#N/A</v>
      </c>
      <c r="AG5" s="331" t="e">
        <f>IF(AC10=0,10000,AC10)</f>
        <v>#N/A</v>
      </c>
      <c r="AH5" s="331">
        <v>1</v>
      </c>
      <c r="AI5" s="331">
        <v>3</v>
      </c>
      <c r="AJ5" s="331"/>
      <c r="AK5" s="67"/>
      <c r="AL5" s="44">
        <v>1</v>
      </c>
      <c r="AM5" s="45" t="e">
        <f>IF(AN5=0,"",VLOOKUP($AN5,seznam!$A$1:$E$5084,2,FALSE))</f>
        <v>#N/A</v>
      </c>
      <c r="AN5" s="46" t="e">
        <f>IF(AW5="",0,AW5)</f>
        <v>#N/A</v>
      </c>
      <c r="AO5" s="46" t="e">
        <f>IF($AN5=0,"",VLOOKUP($AN5,'Absolutní-BODY'!$E$2:$W$161,4,FALSE))</f>
        <v>#N/A</v>
      </c>
      <c r="AP5" s="46" t="e">
        <f>IF($AN5=0,"",VLOOKUP($AN5,'Absolutní-BODY'!$E$2:$W$161,5,FALSE))</f>
        <v>#N/A</v>
      </c>
      <c r="AQ5" s="46" t="e">
        <f>IF($AN5=0,"",VLOOKUP($AN5,'Absolutní-BODY'!$E$2:$W$161,6,FALSE))</f>
        <v>#N/A</v>
      </c>
      <c r="AR5" s="46" t="e">
        <f>IF($AN5=0,"",VLOOKUP($AN5,'Absolutní-BODY'!$E$2:$W$161,7,FALSE))</f>
        <v>#N/A</v>
      </c>
      <c r="AS5" s="47" t="e">
        <f>IF($AN5=0,"",VLOOKUP($AN5,'Absolutní-BODY'!$E$2:$W$161,8,FALSE))</f>
        <v>#N/A</v>
      </c>
      <c r="AT5" s="47" t="e">
        <f>IF($AN5=0,"",VLOOKUP($AN5,'Absolutní-BODY'!$E$2:$W$161,9,FALSE))</f>
        <v>#N/A</v>
      </c>
      <c r="AU5" s="47" t="e">
        <f>IF($AN5=0,"",VLOOKUP($AN5,'Absolutní-BODY'!$E$2:$W$161,10,FALSE))</f>
        <v>#N/A</v>
      </c>
      <c r="AV5" s="48" t="e">
        <f>IF($AN5=0,"",VLOOKUP($AN5,'Absolutní-BODY'!$E$2:$W$161,11,FALSE))</f>
        <v>#N/A</v>
      </c>
      <c r="AW5" s="67" t="e">
        <f>VLOOKUP(SUM(($AL4*10)+AL5),'Absolutní-BODY'!$AG$2:$AL$161,6,FALSE)</f>
        <v>#N/A</v>
      </c>
      <c r="AX5" s="67" t="e">
        <f>VLOOKUP(SUM(($AL4*10)+AM5),'Absolutní-BODY'!$AG$2:$AL$161,6,FALSE)</f>
        <v>#N/A</v>
      </c>
      <c r="AY5" s="331" t="e">
        <f>IF(AU10=0,10000,AU10)</f>
        <v>#N/A</v>
      </c>
      <c r="AZ5" s="331">
        <v>1</v>
      </c>
      <c r="BA5" s="331">
        <v>3</v>
      </c>
      <c r="BB5" s="331"/>
      <c r="BC5" s="67"/>
      <c r="BD5" s="44">
        <v>1</v>
      </c>
      <c r="BE5" s="45" t="e">
        <f>IF(BF5=0,"",VLOOKUP($BF5,seznam!$A$1:$E$5084,2,FALSE))</f>
        <v>#N/A</v>
      </c>
      <c r="BF5" s="46" t="e">
        <f>IF(BO5="",0,BO5)</f>
        <v>#N/A</v>
      </c>
      <c r="BG5" s="46" t="e">
        <f>IF($BF5=0,"",VLOOKUP($BF5,'Absolutní-BODY'!$E$2:$W$161,4,FALSE))</f>
        <v>#N/A</v>
      </c>
      <c r="BH5" s="46" t="e">
        <f>IF($BF5=0,"",VLOOKUP($BF5,'Absolutní-BODY'!$E$2:$W$161,5,FALSE))</f>
        <v>#N/A</v>
      </c>
      <c r="BI5" s="46" t="e">
        <f>IF($BF5=0,"",VLOOKUP($BF5,'Absolutní-BODY'!$E$2:$W$161,6,FALSE))</f>
        <v>#N/A</v>
      </c>
      <c r="BJ5" s="46" t="e">
        <f>IF($BF5=0,"",VLOOKUP($BF5,'Absolutní-BODY'!$E$2:$W$161,7,FALSE))</f>
        <v>#N/A</v>
      </c>
      <c r="BK5" s="47" t="e">
        <f>IF($BF5=0,"",VLOOKUP($BF5,'Absolutní-BODY'!$E$2:$W$161,8,FALSE))</f>
        <v>#N/A</v>
      </c>
      <c r="BL5" s="47" t="e">
        <f>IF($BF5=0,"",VLOOKUP($BF5,'Absolutní-BODY'!$E$2:$W$161,9,FALSE))</f>
        <v>#N/A</v>
      </c>
      <c r="BM5" s="47" t="e">
        <f>IF($BF5=0,"",VLOOKUP($BF5,'Absolutní-BODY'!$E$2:$W$161,10,FALSE))</f>
        <v>#N/A</v>
      </c>
      <c r="BN5" s="48" t="e">
        <f>IF($BF5=0,"",VLOOKUP($BF5,'Absolutní-BODY'!$E$2:$W$161,11,FALSE))</f>
        <v>#N/A</v>
      </c>
      <c r="BO5" s="67" t="e">
        <f>VLOOKUP(SUM(($BD4*10)+BD5),'Absolutní-BODY'!$AH$2:$AL$161,5,FALSE)</f>
        <v>#N/A</v>
      </c>
      <c r="BP5" s="67" t="e">
        <f>VLOOKUP(SUM(($BD4*10)+BE5),'Absolutní-BODY'!$AH$2:$AL$161,5,FALSE)</f>
        <v>#N/A</v>
      </c>
      <c r="BQ5" s="331" t="e">
        <f>IF(BM10=0,10000,BM10)</f>
        <v>#N/A</v>
      </c>
      <c r="BR5" s="331">
        <v>1</v>
      </c>
      <c r="BS5" s="331">
        <v>3</v>
      </c>
      <c r="BT5" s="331"/>
      <c r="BU5" s="67"/>
      <c r="BV5" s="44">
        <v>1</v>
      </c>
      <c r="BW5" s="45" t="e">
        <f>IF(BX5=0,"",VLOOKUP($BX5,seznam!$A$1:$E$5084,2,FALSE))</f>
        <v>#N/A</v>
      </c>
      <c r="BX5" s="46" t="e">
        <f>IF(CG5="",0,CG5)</f>
        <v>#N/A</v>
      </c>
      <c r="BY5" s="46" t="e">
        <f>IF($BX5=0,"",VLOOKUP($BX5,'Absolutní-BODY'!$E$2:$W$161,4,FALSE))</f>
        <v>#N/A</v>
      </c>
      <c r="BZ5" s="46" t="e">
        <f>IF($BX5=0,"",VLOOKUP($BX5,'Absolutní-BODY'!$E$2:$W$161,5,FALSE))</f>
        <v>#N/A</v>
      </c>
      <c r="CA5" s="46" t="e">
        <f>IF($BX5=0,"",VLOOKUP($BX5,'Absolutní-BODY'!$E$2:$W$161,6,FALSE))</f>
        <v>#N/A</v>
      </c>
      <c r="CB5" s="46" t="e">
        <f>IF($BX5=0,"",VLOOKUP($BX5,'Absolutní-BODY'!$E$2:$W$161,7,FALSE))</f>
        <v>#N/A</v>
      </c>
      <c r="CC5" s="47" t="e">
        <f>IF($BX5=0,"",VLOOKUP($BX5,'Absolutní-BODY'!$E$2:$W$161,8,FALSE))</f>
        <v>#N/A</v>
      </c>
      <c r="CD5" s="47" t="e">
        <f>IF($BX5=0,"",VLOOKUP($BX5,'Absolutní-BODY'!$E$2:$W$161,9,FALSE))</f>
        <v>#N/A</v>
      </c>
      <c r="CE5" s="47" t="e">
        <f>IF($BX5=0,"",VLOOKUP($BX5,'Absolutní-BODY'!$E$2:$W$161,10,FALSE))</f>
        <v>#N/A</v>
      </c>
      <c r="CF5" s="48" t="e">
        <f>IF($BX5=0,"",VLOOKUP($BX5,'Absolutní-BODY'!$E$2:$W$161,11,FALSE))</f>
        <v>#N/A</v>
      </c>
      <c r="CG5" s="67" t="e">
        <f>VLOOKUP(SUM(($BV4*10)+BV5),'Absolutní-BODY'!$AI$2:$AL$161,4,FALSE)</f>
        <v>#N/A</v>
      </c>
      <c r="CH5" s="67" t="e">
        <f>VLOOKUP(SUM(($BV4*10)+BW5),'Absolutní-BODY'!$AI$2:$AL$161,4,FALSE)</f>
        <v>#N/A</v>
      </c>
      <c r="CI5" s="32" t="e">
        <f>IF(CE10=0,10000,CE10)</f>
        <v>#N/A</v>
      </c>
      <c r="CJ5" s="466">
        <v>1</v>
      </c>
      <c r="CK5" s="466">
        <v>3</v>
      </c>
      <c r="CL5" s="68"/>
      <c r="CN5" s="44">
        <v>1</v>
      </c>
      <c r="CO5" s="45" t="e">
        <f>IF(CP5=0,"",VLOOKUP($CP5,seznam!$A$1:$E$5084,2,FALSE))</f>
        <v>#N/A</v>
      </c>
      <c r="CP5" s="46" t="e">
        <f t="shared" ref="CP5:CP11" si="1">IF(CY5="",0,CY5)</f>
        <v>#N/A</v>
      </c>
      <c r="CQ5" s="46" t="e">
        <f>IF($CP5=0,"",VLOOKUP($CP5,'Absolutní-BODY'!$E$2:$W$161,4,FALSE))</f>
        <v>#N/A</v>
      </c>
      <c r="CR5" s="46" t="e">
        <f>IF($CP5=0,"",VLOOKUP($CP5,'Absolutní-BODY'!$E$2:$W$161,5,FALSE))</f>
        <v>#N/A</v>
      </c>
      <c r="CS5" s="46" t="e">
        <f>IF($CP5=0,"",VLOOKUP($CP5,'Absolutní-BODY'!$E$2:$W$161,6,FALSE))</f>
        <v>#N/A</v>
      </c>
      <c r="CT5" s="46" t="e">
        <f>IF($CP5=0,"",VLOOKUP($CP5,'Absolutní-BODY'!$E$2:$W$161,7,FALSE))</f>
        <v>#N/A</v>
      </c>
      <c r="CU5" s="47" t="e">
        <f>IF($CP5=0,"",VLOOKUP($CP5,'Absolutní-BODY'!$E$2:$W$161,8,FALSE))</f>
        <v>#N/A</v>
      </c>
      <c r="CV5" s="47" t="e">
        <f>IF($CP5=0,"",VLOOKUP($CP5,'Absolutní-BODY'!$E$2:$W$161,9,FALSE))</f>
        <v>#N/A</v>
      </c>
      <c r="CW5" s="47" t="e">
        <f>IF($CP5=0,"",VLOOKUP($CP5,'Absolutní-BODY'!$E$2:$W$161,10,FALSE))</f>
        <v>#N/A</v>
      </c>
      <c r="CX5" s="48" t="e">
        <f>IF($CP5=0,"",VLOOKUP($CP5,'Absolutní-BODY'!$E$2:$W$161,11,FALSE))</f>
        <v>#N/A</v>
      </c>
      <c r="CY5" s="42" t="e">
        <f>VLOOKUP(SUM(($CN4*10)+CN5),'Absolutní-BODY'!$AJ$2:$AL$161,3,FALSE)</f>
        <v>#N/A</v>
      </c>
      <c r="CZ5" s="42" t="e">
        <f>VLOOKUP(SUM(($CN4*10)+CO5),'Absolutní-BODY'!$AJ$2:$AL$161,3,FALSE)</f>
        <v>#N/A</v>
      </c>
      <c r="DA5" s="331" t="e">
        <f>IF(CW13=0,10000,CW13)</f>
        <v>#N/A</v>
      </c>
      <c r="DB5" s="68">
        <v>1</v>
      </c>
      <c r="DC5" s="68">
        <v>3</v>
      </c>
      <c r="DD5" s="68"/>
      <c r="DF5" s="44">
        <v>1</v>
      </c>
      <c r="DG5" s="45" t="e">
        <f>IF(DH5=0,"",VLOOKUP($DH5,seznam!$A$1:$E$5084,2,FALSE))</f>
        <v>#N/A</v>
      </c>
      <c r="DH5" s="46" t="e">
        <f t="shared" ref="DH5:DH11" si="2">IF(DQ5="",0,DQ5)</f>
        <v>#N/A</v>
      </c>
      <c r="DI5" s="46" t="e">
        <f>IF($DH5=0,"",VLOOKUP($DH5,'Absolutní-BODY'!$E$2:$W$161,4,FALSE))</f>
        <v>#N/A</v>
      </c>
      <c r="DJ5" s="46" t="e">
        <f>IF($DH5=0,"",VLOOKUP($DH5,'Absolutní-BODY'!$E$2:$W$161,5,FALSE))</f>
        <v>#N/A</v>
      </c>
      <c r="DK5" s="46" t="e">
        <f>IF($DH5=0,"",VLOOKUP($DH5,'Absolutní-BODY'!$E$2:$W$161,6,FALSE))</f>
        <v>#N/A</v>
      </c>
      <c r="DL5" s="46" t="e">
        <f>IF($DH5=0,"",VLOOKUP($DH5,'Absolutní-BODY'!$E$2:$W$161,7,FALSE))</f>
        <v>#N/A</v>
      </c>
      <c r="DM5" s="47" t="e">
        <f>IF($DH5=0,"",VLOOKUP($DH5,'Absolutní-BODY'!$E$2:$W$161,8,FALSE))</f>
        <v>#N/A</v>
      </c>
      <c r="DN5" s="47" t="e">
        <f>IF($DH5=0,"",VLOOKUP($DH5,'Absolutní-BODY'!$E$2:$W$161,9,FALSE))</f>
        <v>#N/A</v>
      </c>
      <c r="DO5" s="47" t="e">
        <f>IF($DH5=0,"",VLOOKUP($DH5,'Absolutní-BODY'!$E$2:$W$161,10,FALSE))</f>
        <v>#N/A</v>
      </c>
      <c r="DP5" s="48" t="e">
        <f>IF($DH5=0,"",VLOOKUP($DH5,'Absolutní-BODY'!$E$2:$W$161,11,FALSE))</f>
        <v>#N/A</v>
      </c>
      <c r="DQ5" s="42" t="e">
        <f>VLOOKUP(SUM(($DF4*10)+DF5),'Absolutní-BODY'!$AJ$2:$AL$161,3,FALSE)</f>
        <v>#N/A</v>
      </c>
      <c r="DR5" s="42" t="e">
        <f>VLOOKUP(SUM(($DF4*10)+DG5),'Absolutní-BODY'!$AJ$2:$AL$161,3,FALSE)</f>
        <v>#N/A</v>
      </c>
      <c r="DS5" s="331" t="e">
        <f>IF(DO13=0,10000,DO13)</f>
        <v>#N/A</v>
      </c>
      <c r="DT5" s="68">
        <v>1</v>
      </c>
      <c r="DU5" s="68">
        <v>3</v>
      </c>
      <c r="DV5" s="68"/>
      <c r="DZ5" s="42" t="e">
        <f>VLOOKUP(SUM(($B4*10)+DO5),'Absolutní-BODY'!$AE$2:$AL$161,8,FALSE)</f>
        <v>#N/A</v>
      </c>
      <c r="EA5" s="67" t="e">
        <f>VLOOKUP(SUM(($T4*10)+DP5),'Absolutní-BODY'!$AF$2:$AL$161,7,FALSE)</f>
        <v>#N/A</v>
      </c>
      <c r="EB5" s="67" t="e">
        <f>VLOOKUP(SUM(($AL4*10)+DQ5),'Absolutní-BODY'!$AG$2:$AL$161,6,FALSE)</f>
        <v>#N/A</v>
      </c>
      <c r="EC5" s="67" t="e">
        <f>VLOOKUP(SUM(($BD4*10)+DR5),'Absolutní-BODY'!$AH$2:$AL$161,5,FALSE)</f>
        <v>#N/A</v>
      </c>
      <c r="ED5" s="67" t="e">
        <f>VLOOKUP(SUM(($BV4*10)+DS5),'Absolutní-BODY'!$AI$2:$AL$161,4,FALSE)</f>
        <v>#N/A</v>
      </c>
      <c r="EE5" s="42" t="e">
        <f>VLOOKUP(SUM(($CN4*10)+DT5),'Absolutní-BODY'!$AJ$2:$AL$161,3,FALSE)</f>
        <v>#N/A</v>
      </c>
      <c r="EF5" s="42" t="e">
        <f>VLOOKUP(SUM(($DF4*10)+DU5),'Absolutní-BODY'!$AJ$2:$AL$161,3,FALSE)</f>
        <v>#N/A</v>
      </c>
    </row>
    <row r="6" spans="1:136" s="42" customFormat="1" ht="15" customHeight="1" x14ac:dyDescent="0.2">
      <c r="B6" s="50">
        <v>2</v>
      </c>
      <c r="C6" s="51" t="e">
        <f>IF(D6=0,"",VLOOKUP($D6,seznam!$A$1:$E$5084,2,FALSE))</f>
        <v>#N/A</v>
      </c>
      <c r="D6" s="52" t="e">
        <f t="shared" si="0"/>
        <v>#N/A</v>
      </c>
      <c r="E6" s="52" t="e">
        <f>IF($D6=0,"",VLOOKUP($D6,'Absolutní-BODY'!$E$2:$W$161,4,FALSE))</f>
        <v>#N/A</v>
      </c>
      <c r="F6" s="52" t="e">
        <f>IF($D6=0,"",VLOOKUP($D6,'Absolutní-BODY'!$E$2:$W$161,5,FALSE))</f>
        <v>#N/A</v>
      </c>
      <c r="G6" s="52" t="e">
        <f>IF($D6=0,"",VLOOKUP($D6,'Absolutní-BODY'!$E$2:$W$161,6,FALSE))</f>
        <v>#N/A</v>
      </c>
      <c r="H6" s="52" t="e">
        <f>IF($D6=0,"",VLOOKUP($D6,'Absolutní-BODY'!$E$2:$W$161,7,FALSE))</f>
        <v>#N/A</v>
      </c>
      <c r="I6" s="53" t="e">
        <f>IF($D6=0,"",VLOOKUP($D6,'Absolutní-BODY'!$E$2:$W$161,8,FALSE))</f>
        <v>#N/A</v>
      </c>
      <c r="J6" s="53" t="e">
        <f>IF($D6=0,"",VLOOKUP($D6,'Absolutní-BODY'!$E$2:$W$161,9,FALSE))</f>
        <v>#N/A</v>
      </c>
      <c r="K6" s="53" t="e">
        <f>IF($D6=0,"",VLOOKUP($D6,'Absolutní-BODY'!$E$2:$W$161,10,FALSE))</f>
        <v>#N/A</v>
      </c>
      <c r="L6" s="54" t="e">
        <f>IF($D6=0,"",VLOOKUP($D6,'Absolutní-BODY'!$E$2:$W$161,11,FALSE))</f>
        <v>#N/A</v>
      </c>
      <c r="M6" s="42" t="e">
        <f>VLOOKUP(SUM(($B4*10)+B6),'Absolutní-BODY'!$AE$2:$AL$161,8,FALSE)</f>
        <v>#N/A</v>
      </c>
      <c r="N6" s="42" t="e">
        <f>VLOOKUP(SUM(($B4*10)+C6),'Absolutní-BODY'!$AE$2:$AL$161,8,FALSE)</f>
        <v>#N/A</v>
      </c>
      <c r="O6" s="331" t="e">
        <f>IF(K13=0,10000,K13)</f>
        <v>#N/A</v>
      </c>
      <c r="P6" s="68">
        <v>1</v>
      </c>
      <c r="Q6" s="68">
        <v>4</v>
      </c>
      <c r="R6" s="68"/>
      <c r="T6" s="50">
        <v>2</v>
      </c>
      <c r="U6" s="51" t="e">
        <f>IF(V6=0,"",VLOOKUP($V6,seznam!$A$1:$E$5084,2,FALSE))</f>
        <v>#N/A</v>
      </c>
      <c r="V6" s="52" t="e">
        <f>IF(AE6="",0,AE6)</f>
        <v>#N/A</v>
      </c>
      <c r="W6" s="52" t="e">
        <f>IF($V6=0,"",VLOOKUP($V6,'Absolutní-BODY'!$E$2:$W$161,4,FALSE))</f>
        <v>#N/A</v>
      </c>
      <c r="X6" s="52" t="e">
        <f>IF($V6=0,"",VLOOKUP($V6,'Absolutní-BODY'!$E$2:$W$161,5,FALSE))</f>
        <v>#N/A</v>
      </c>
      <c r="Y6" s="52" t="e">
        <f>IF($V6=0,"",VLOOKUP($V6,'Absolutní-BODY'!$E$2:$W$161,6,FALSE))</f>
        <v>#N/A</v>
      </c>
      <c r="Z6" s="52" t="e">
        <f>IF($V6=0,"",VLOOKUP($V6,'Absolutní-BODY'!$E$2:$W$161,7,FALSE))</f>
        <v>#N/A</v>
      </c>
      <c r="AA6" s="53" t="e">
        <f>IF($V6=0,"",VLOOKUP($V6,'Absolutní-BODY'!$E$2:$W$161,8,FALSE))</f>
        <v>#N/A</v>
      </c>
      <c r="AB6" s="53" t="e">
        <f>IF($V6=0,"",VLOOKUP($V6,'Absolutní-BODY'!$E$2:$W$161,9,FALSE))</f>
        <v>#N/A</v>
      </c>
      <c r="AC6" s="53" t="e">
        <f>IF($V6=0,"",VLOOKUP($V6,'Absolutní-BODY'!$E$2:$W$161,10,FALSE))</f>
        <v>#N/A</v>
      </c>
      <c r="AD6" s="54" t="e">
        <f>IF($V6=0,"",VLOOKUP($V6,'Absolutní-BODY'!$E$2:$W$161,11,FALSE))</f>
        <v>#N/A</v>
      </c>
      <c r="AE6" s="67" t="e">
        <f>VLOOKUP(SUM(($T4*10)+T6),'Absolutní-BODY'!$AF$2:$AL$161,7,FALSE)</f>
        <v>#N/A</v>
      </c>
      <c r="AF6" s="67" t="e">
        <f>VLOOKUP(SUM(($T4*10)+U6),'Absolutní-BODY'!$AF$2:$AL$161,7,FALSE)</f>
        <v>#N/A</v>
      </c>
      <c r="AG6" s="331" t="e">
        <f>IF(AC10=0,10000,AC10)</f>
        <v>#N/A</v>
      </c>
      <c r="AH6" s="331">
        <v>1</v>
      </c>
      <c r="AI6" s="331">
        <v>4</v>
      </c>
      <c r="AJ6" s="331"/>
      <c r="AK6" s="67"/>
      <c r="AL6" s="50">
        <v>2</v>
      </c>
      <c r="AM6" s="51" t="e">
        <f>IF(AN6=0,"",VLOOKUP($AN6,seznam!$A$1:$E$5084,2,FALSE))</f>
        <v>#N/A</v>
      </c>
      <c r="AN6" s="52" t="e">
        <f>IF(AW6="",0,AW6)</f>
        <v>#N/A</v>
      </c>
      <c r="AO6" s="52" t="e">
        <f>IF($AN6=0,"",VLOOKUP($AN6,'Absolutní-BODY'!$E$2:$W$161,4,FALSE))</f>
        <v>#N/A</v>
      </c>
      <c r="AP6" s="52" t="e">
        <f>IF($AN6=0,"",VLOOKUP($AN6,'Absolutní-BODY'!$E$2:$W$161,5,FALSE))</f>
        <v>#N/A</v>
      </c>
      <c r="AQ6" s="52" t="e">
        <f>IF($AN6=0,"",VLOOKUP($AN6,'Absolutní-BODY'!$E$2:$W$161,6,FALSE))</f>
        <v>#N/A</v>
      </c>
      <c r="AR6" s="52" t="e">
        <f>IF($AN6=0,"",VLOOKUP($AN6,'Absolutní-BODY'!$E$2:$W$161,7,FALSE))</f>
        <v>#N/A</v>
      </c>
      <c r="AS6" s="53" t="e">
        <f>IF($AN6=0,"",VLOOKUP($AN6,'Absolutní-BODY'!$E$2:$W$161,8,FALSE))</f>
        <v>#N/A</v>
      </c>
      <c r="AT6" s="53" t="e">
        <f>IF($AN6=0,"",VLOOKUP($AN6,'Absolutní-BODY'!$E$2:$W$161,9,FALSE))</f>
        <v>#N/A</v>
      </c>
      <c r="AU6" s="53" t="e">
        <f>IF($AN6=0,"",VLOOKUP($AN6,'Absolutní-BODY'!$E$2:$W$161,10,FALSE))</f>
        <v>#N/A</v>
      </c>
      <c r="AV6" s="54" t="e">
        <f>IF($AN6=0,"",VLOOKUP($AN6,'Absolutní-BODY'!$E$2:$W$161,11,FALSE))</f>
        <v>#N/A</v>
      </c>
      <c r="AW6" s="67" t="e">
        <f>VLOOKUP(SUM(($AL4*10)+AL6),'Absolutní-BODY'!$AG$2:$AL$161,6,FALSE)</f>
        <v>#N/A</v>
      </c>
      <c r="AX6" s="67" t="e">
        <f>VLOOKUP(SUM(($AL4*10)+AM6),'Absolutní-BODY'!$AG$2:$AL$161,6,FALSE)</f>
        <v>#N/A</v>
      </c>
      <c r="AY6" s="331" t="e">
        <f>IF(AU10=0,10000,AU10)</f>
        <v>#N/A</v>
      </c>
      <c r="AZ6" s="331">
        <v>1</v>
      </c>
      <c r="BA6" s="331">
        <v>4</v>
      </c>
      <c r="BB6" s="331"/>
      <c r="BC6" s="67"/>
      <c r="BD6" s="50">
        <v>2</v>
      </c>
      <c r="BE6" s="51" t="e">
        <f>IF(BF6=0,"",VLOOKUP($BF6,seznam!$A$1:$E$5084,2,FALSE))</f>
        <v>#N/A</v>
      </c>
      <c r="BF6" s="52" t="e">
        <f>IF(BO6="",0,BO6)</f>
        <v>#N/A</v>
      </c>
      <c r="BG6" s="52" t="e">
        <f>IF($BF6=0,"",VLOOKUP($BF6,'Absolutní-BODY'!$E$2:$W$161,4,FALSE))</f>
        <v>#N/A</v>
      </c>
      <c r="BH6" s="52" t="e">
        <f>IF($BF6=0,"",VLOOKUP($BF6,'Absolutní-BODY'!$E$2:$W$161,5,FALSE))</f>
        <v>#N/A</v>
      </c>
      <c r="BI6" s="52" t="e">
        <f>IF($BF6=0,"",VLOOKUP($BF6,'Absolutní-BODY'!$E$2:$W$161,6,FALSE))</f>
        <v>#N/A</v>
      </c>
      <c r="BJ6" s="52" t="e">
        <f>IF($BF6=0,"",VLOOKUP($BF6,'Absolutní-BODY'!$E$2:$W$161,7,FALSE))</f>
        <v>#N/A</v>
      </c>
      <c r="BK6" s="53" t="e">
        <f>IF($BF6=0,"",VLOOKUP($BF6,'Absolutní-BODY'!$E$2:$W$161,8,FALSE))</f>
        <v>#N/A</v>
      </c>
      <c r="BL6" s="53" t="e">
        <f>IF($BF6=0,"",VLOOKUP($BF6,'Absolutní-BODY'!$E$2:$W$161,9,FALSE))</f>
        <v>#N/A</v>
      </c>
      <c r="BM6" s="53" t="e">
        <f>IF($BF6=0,"",VLOOKUP($BF6,'Absolutní-BODY'!$E$2:$W$161,10,FALSE))</f>
        <v>#N/A</v>
      </c>
      <c r="BN6" s="54" t="e">
        <f>IF($BF6=0,"",VLOOKUP($BF6,'Absolutní-BODY'!$E$2:$W$161,11,FALSE))</f>
        <v>#N/A</v>
      </c>
      <c r="BO6" s="67" t="e">
        <f>VLOOKUP(SUM(($BD4*10)+BD6),'Absolutní-BODY'!$AH$2:$AL$161,5,FALSE)</f>
        <v>#N/A</v>
      </c>
      <c r="BP6" s="67" t="e">
        <f>VLOOKUP(SUM(($BD4*10)+BE6),'Absolutní-BODY'!$AH$2:$AL$161,5,FALSE)</f>
        <v>#N/A</v>
      </c>
      <c r="BQ6" s="331" t="e">
        <f>IF(BM10=0,10000,BM10)</f>
        <v>#N/A</v>
      </c>
      <c r="BR6" s="331">
        <v>1</v>
      </c>
      <c r="BS6" s="331">
        <v>4</v>
      </c>
      <c r="BT6" s="331"/>
      <c r="BU6" s="67"/>
      <c r="BV6" s="50">
        <v>2</v>
      </c>
      <c r="BW6" s="51" t="e">
        <f>IF(BX6=0,"",VLOOKUP($BX6,seznam!$A$1:$E$5084,2,FALSE))</f>
        <v>#N/A</v>
      </c>
      <c r="BX6" s="52" t="e">
        <f>IF(CG6="",0,CG6)</f>
        <v>#N/A</v>
      </c>
      <c r="BY6" s="52" t="e">
        <f>IF($BX6=0,"",VLOOKUP($BX6,'Absolutní-BODY'!$E$2:$W$161,4,FALSE))</f>
        <v>#N/A</v>
      </c>
      <c r="BZ6" s="52" t="e">
        <f>IF($BX6=0,"",VLOOKUP($BX6,'Absolutní-BODY'!$E$2:$W$161,5,FALSE))</f>
        <v>#N/A</v>
      </c>
      <c r="CA6" s="52" t="e">
        <f>IF($BX6=0,"",VLOOKUP($BX6,'Absolutní-BODY'!$E$2:$W$161,6,FALSE))</f>
        <v>#N/A</v>
      </c>
      <c r="CB6" s="52" t="e">
        <f>IF($BX6=0,"",VLOOKUP($BX6,'Absolutní-BODY'!$E$2:$W$161,7,FALSE))</f>
        <v>#N/A</v>
      </c>
      <c r="CC6" s="53" t="e">
        <f>IF($BX6=0,"",VLOOKUP($BX6,'Absolutní-BODY'!$E$2:$W$161,8,FALSE))</f>
        <v>#N/A</v>
      </c>
      <c r="CD6" s="53" t="e">
        <f>IF($BX6=0,"",VLOOKUP($BX6,'Absolutní-BODY'!$E$2:$W$161,9,FALSE))</f>
        <v>#N/A</v>
      </c>
      <c r="CE6" s="53" t="e">
        <f>IF($BX6=0,"",VLOOKUP($BX6,'Absolutní-BODY'!$E$2:$W$161,10,FALSE))</f>
        <v>#N/A</v>
      </c>
      <c r="CF6" s="54" t="e">
        <f>IF($BX6=0,"",VLOOKUP($BX6,'Absolutní-BODY'!$E$2:$W$161,11,FALSE))</f>
        <v>#N/A</v>
      </c>
      <c r="CG6" s="67" t="e">
        <f>VLOOKUP(SUM(($BV4*10)+BV6),'Absolutní-BODY'!$AI$2:$AL$161,4,FALSE)</f>
        <v>#N/A</v>
      </c>
      <c r="CH6" s="67" t="e">
        <f>VLOOKUP(SUM(($BV4*10)+BW6),'Absolutní-BODY'!$AI$2:$AL$161,4,FALSE)</f>
        <v>#N/A</v>
      </c>
      <c r="CI6" s="32" t="e">
        <f>IF(CE10=0,10000,CE10)</f>
        <v>#N/A</v>
      </c>
      <c r="CJ6" s="466">
        <v>1</v>
      </c>
      <c r="CK6" s="466">
        <v>4</v>
      </c>
      <c r="CL6" s="68"/>
      <c r="CN6" s="50">
        <v>2</v>
      </c>
      <c r="CO6" s="51" t="e">
        <f>IF(CP6=0,"",VLOOKUP($CP6,seznam!$A$1:$E$5084,2,FALSE))</f>
        <v>#N/A</v>
      </c>
      <c r="CP6" s="52" t="e">
        <f t="shared" si="1"/>
        <v>#N/A</v>
      </c>
      <c r="CQ6" s="52" t="e">
        <f>IF($CP6=0,"",VLOOKUP($CP6,'Absolutní-BODY'!$E$2:$W$161,4,FALSE))</f>
        <v>#N/A</v>
      </c>
      <c r="CR6" s="52" t="e">
        <f>IF($CP6=0,"",VLOOKUP($CP6,'Absolutní-BODY'!$E$2:$W$161,5,FALSE))</f>
        <v>#N/A</v>
      </c>
      <c r="CS6" s="52" t="e">
        <f>IF($CP6=0,"",VLOOKUP($CP6,'Absolutní-BODY'!$E$2:$W$161,6,FALSE))</f>
        <v>#N/A</v>
      </c>
      <c r="CT6" s="52" t="e">
        <f>IF($CP6=0,"",VLOOKUP($CP6,'Absolutní-BODY'!$E$2:$W$161,7,FALSE))</f>
        <v>#N/A</v>
      </c>
      <c r="CU6" s="53" t="e">
        <f>IF($CP6=0,"",VLOOKUP($CP6,'Absolutní-BODY'!$E$2:$W$161,8,FALSE))</f>
        <v>#N/A</v>
      </c>
      <c r="CV6" s="53" t="e">
        <f>IF($CP6=0,"",VLOOKUP($CP6,'Absolutní-BODY'!$E$2:$W$161,9,FALSE))</f>
        <v>#N/A</v>
      </c>
      <c r="CW6" s="53" t="e">
        <f>IF($CP6=0,"",VLOOKUP($CP6,'Absolutní-BODY'!$E$2:$W$161,10,FALSE))</f>
        <v>#N/A</v>
      </c>
      <c r="CX6" s="54" t="e">
        <f>IF($CP6=0,"",VLOOKUP($CP6,'Absolutní-BODY'!$E$2:$W$161,11,FALSE))</f>
        <v>#N/A</v>
      </c>
      <c r="CY6" s="42" t="e">
        <f>VLOOKUP(SUM(($CN4*10)+CN6),'Absolutní-BODY'!$AJ$2:$AL$161,3,FALSE)</f>
        <v>#N/A</v>
      </c>
      <c r="CZ6" s="42" t="e">
        <f>VLOOKUP(SUM(($CN4*10)+CO6),'Absolutní-BODY'!$AJ$2:$AL$161,3,FALSE)</f>
        <v>#N/A</v>
      </c>
      <c r="DA6" s="331" t="e">
        <f>IF(CW13=0,10000,CW13)</f>
        <v>#N/A</v>
      </c>
      <c r="DB6" s="68">
        <v>1</v>
      </c>
      <c r="DC6" s="68">
        <v>4</v>
      </c>
      <c r="DD6" s="68"/>
      <c r="DF6" s="50">
        <v>2</v>
      </c>
      <c r="DG6" s="51" t="e">
        <f>IF(DH6=0,"",VLOOKUP($DH6,seznam!$A$1:$E$5084,2,FALSE))</f>
        <v>#N/A</v>
      </c>
      <c r="DH6" s="52" t="e">
        <f t="shared" si="2"/>
        <v>#N/A</v>
      </c>
      <c r="DI6" s="52" t="e">
        <f>IF($DH6=0,"",VLOOKUP($DH6,'Absolutní-BODY'!$E$2:$W$161,4,FALSE))</f>
        <v>#N/A</v>
      </c>
      <c r="DJ6" s="52" t="e">
        <f>IF($DH6=0,"",VLOOKUP($DH6,'Absolutní-BODY'!$E$2:$W$161,5,FALSE))</f>
        <v>#N/A</v>
      </c>
      <c r="DK6" s="52" t="e">
        <f>IF($DH6=0,"",VLOOKUP($DH6,'Absolutní-BODY'!$E$2:$W$161,6,FALSE))</f>
        <v>#N/A</v>
      </c>
      <c r="DL6" s="52" t="e">
        <f>IF($DH6=0,"",VLOOKUP($DH6,'Absolutní-BODY'!$E$2:$W$161,7,FALSE))</f>
        <v>#N/A</v>
      </c>
      <c r="DM6" s="53" t="e">
        <f>IF($DH6=0,"",VLOOKUP($DH6,'Absolutní-BODY'!$E$2:$W$161,8,FALSE))</f>
        <v>#N/A</v>
      </c>
      <c r="DN6" s="53" t="e">
        <f>IF($DH6=0,"",VLOOKUP($DH6,'Absolutní-BODY'!$E$2:$W$161,9,FALSE))</f>
        <v>#N/A</v>
      </c>
      <c r="DO6" s="53" t="e">
        <f>IF($DH6=0,"",VLOOKUP($DH6,'Absolutní-BODY'!$E$2:$W$161,10,FALSE))</f>
        <v>#N/A</v>
      </c>
      <c r="DP6" s="54" t="e">
        <f>IF($DH6=0,"",VLOOKUP($DH6,'Absolutní-BODY'!$E$2:$W$161,11,FALSE))</f>
        <v>#N/A</v>
      </c>
      <c r="DQ6" s="42" t="e">
        <f>VLOOKUP(SUM(($DF4*10)+DF6),'Absolutní-BODY'!$AJ$2:$AL$161,3,FALSE)</f>
        <v>#N/A</v>
      </c>
      <c r="DR6" s="42" t="e">
        <f>VLOOKUP(SUM(($DF4*10)+DG6),'Absolutní-BODY'!$AJ$2:$AL$161,3,FALSE)</f>
        <v>#N/A</v>
      </c>
      <c r="DS6" s="331" t="e">
        <f>IF(DO13=0,10000,DO13)</f>
        <v>#N/A</v>
      </c>
      <c r="DT6" s="68">
        <v>1</v>
      </c>
      <c r="DU6" s="68">
        <v>4</v>
      </c>
      <c r="DV6" s="68"/>
      <c r="DZ6" s="42" t="e">
        <f>VLOOKUP(SUM(($B4*10)+DO6),'Absolutní-BODY'!$AE$2:$AL$161,8,FALSE)</f>
        <v>#N/A</v>
      </c>
      <c r="EA6" s="67" t="e">
        <f>VLOOKUP(SUM(($T4*10)+DP6),'Absolutní-BODY'!$AF$2:$AL$161,7,FALSE)</f>
        <v>#N/A</v>
      </c>
      <c r="EB6" s="67" t="e">
        <f>VLOOKUP(SUM(($AL4*10)+DQ6),'Absolutní-BODY'!$AG$2:$AL$161,6,FALSE)</f>
        <v>#N/A</v>
      </c>
      <c r="EC6" s="67" t="e">
        <f>VLOOKUP(SUM(($BD4*10)+DR6),'Absolutní-BODY'!$AH$2:$AL$161,5,FALSE)</f>
        <v>#N/A</v>
      </c>
      <c r="ED6" s="67" t="e">
        <f>VLOOKUP(SUM(($BV4*10)+DS6),'Absolutní-BODY'!$AI$2:$AL$161,4,FALSE)</f>
        <v>#N/A</v>
      </c>
      <c r="EE6" s="42" t="e">
        <f>VLOOKUP(SUM(($CN4*10)+DT6),'Absolutní-BODY'!$AJ$2:$AL$161,3,FALSE)</f>
        <v>#N/A</v>
      </c>
      <c r="EF6" s="42" t="e">
        <f>VLOOKUP(SUM(($DF4*10)+DU6),'Absolutní-BODY'!$AJ$2:$AL$161,3,FALSE)</f>
        <v>#N/A</v>
      </c>
    </row>
    <row r="7" spans="1:136" s="42" customFormat="1" ht="15" customHeight="1" x14ac:dyDescent="0.2">
      <c r="B7" s="50">
        <v>3</v>
      </c>
      <c r="C7" s="51" t="e">
        <f>IF(D7=0,"",VLOOKUP($D7,seznam!$A$1:$E$5084,2,FALSE))</f>
        <v>#N/A</v>
      </c>
      <c r="D7" s="52" t="e">
        <f t="shared" si="0"/>
        <v>#N/A</v>
      </c>
      <c r="E7" s="52" t="e">
        <f>IF($D7=0,"",VLOOKUP($D7,'Absolutní-BODY'!$E$2:$W$161,4,FALSE))</f>
        <v>#N/A</v>
      </c>
      <c r="F7" s="52" t="e">
        <f>IF($D7=0,"",VLOOKUP($D7,'Absolutní-BODY'!$E$2:$W$161,5,FALSE))</f>
        <v>#N/A</v>
      </c>
      <c r="G7" s="52" t="e">
        <f>IF($D7=0,"",VLOOKUP($D7,'Absolutní-BODY'!$E$2:$W$161,6,FALSE))</f>
        <v>#N/A</v>
      </c>
      <c r="H7" s="52" t="e">
        <f>IF($D7=0,"",VLOOKUP($D7,'Absolutní-BODY'!$E$2:$W$161,7,FALSE))</f>
        <v>#N/A</v>
      </c>
      <c r="I7" s="53" t="e">
        <f>IF($D7=0,"",VLOOKUP($D7,'Absolutní-BODY'!$E$2:$W$161,8,FALSE))</f>
        <v>#N/A</v>
      </c>
      <c r="J7" s="53" t="e">
        <f>IF($D7=0,"",VLOOKUP($D7,'Absolutní-BODY'!$E$2:$W$161,9,FALSE))</f>
        <v>#N/A</v>
      </c>
      <c r="K7" s="53" t="e">
        <f>IF($D7=0,"",VLOOKUP($D7,'Absolutní-BODY'!$E$2:$W$161,10,FALSE))</f>
        <v>#N/A</v>
      </c>
      <c r="L7" s="54" t="e">
        <f>IF($D7=0,"",VLOOKUP($D7,'Absolutní-BODY'!$E$2:$W$161,11,FALSE))</f>
        <v>#N/A</v>
      </c>
      <c r="M7" s="42" t="e">
        <f>VLOOKUP(SUM(($B4*10)+B7),'Absolutní-BODY'!$AE$2:$AL$161,8,FALSE)</f>
        <v>#N/A</v>
      </c>
      <c r="N7" s="42" t="e">
        <f>VLOOKUP(SUM(($B4*10)+C7),'Absolutní-BODY'!$AE$2:$AL$161,8,FALSE)</f>
        <v>#N/A</v>
      </c>
      <c r="O7" s="331" t="e">
        <f>IF(K13=0,10000,K13)</f>
        <v>#N/A</v>
      </c>
      <c r="P7" s="68">
        <v>1</v>
      </c>
      <c r="Q7" s="68">
        <v>5</v>
      </c>
      <c r="R7" s="68"/>
      <c r="T7" s="50">
        <v>3</v>
      </c>
      <c r="U7" s="51" t="e">
        <f>IF(V7=0,"",VLOOKUP($V7,seznam!$A$1:$E$5084,2,FALSE))</f>
        <v>#N/A</v>
      </c>
      <c r="V7" s="52" t="e">
        <f>IF(AE7="",0,AE7)</f>
        <v>#N/A</v>
      </c>
      <c r="W7" s="52" t="e">
        <f>IF($V7=0,"",VLOOKUP($V7,'Absolutní-BODY'!$E$2:$W$161,4,FALSE))</f>
        <v>#N/A</v>
      </c>
      <c r="X7" s="52" t="e">
        <f>IF($V7=0,"",VLOOKUP($V7,'Absolutní-BODY'!$E$2:$W$161,5,FALSE))</f>
        <v>#N/A</v>
      </c>
      <c r="Y7" s="52" t="e">
        <f>IF($V7=0,"",VLOOKUP($V7,'Absolutní-BODY'!$E$2:$W$161,6,FALSE))</f>
        <v>#N/A</v>
      </c>
      <c r="Z7" s="52" t="e">
        <f>IF($V7=0,"",VLOOKUP($V7,'Absolutní-BODY'!$E$2:$W$161,7,FALSE))</f>
        <v>#N/A</v>
      </c>
      <c r="AA7" s="53" t="e">
        <f>IF($V7=0,"",VLOOKUP($V7,'Absolutní-BODY'!$E$2:$W$161,8,FALSE))</f>
        <v>#N/A</v>
      </c>
      <c r="AB7" s="53" t="e">
        <f>IF($V7=0,"",VLOOKUP($V7,'Absolutní-BODY'!$E$2:$W$161,9,FALSE))</f>
        <v>#N/A</v>
      </c>
      <c r="AC7" s="53" t="e">
        <f>IF($V7=0,"",VLOOKUP($V7,'Absolutní-BODY'!$E$2:$W$161,10,FALSE))</f>
        <v>#N/A</v>
      </c>
      <c r="AD7" s="54" t="e">
        <f>IF($V7=0,"",VLOOKUP($V7,'Absolutní-BODY'!$E$2:$W$161,11,FALSE))</f>
        <v>#N/A</v>
      </c>
      <c r="AE7" s="67" t="e">
        <f>VLOOKUP(SUM(($T4*10)+T7),'Absolutní-BODY'!$AF$2:$AL$161,7,FALSE)</f>
        <v>#N/A</v>
      </c>
      <c r="AF7" s="67" t="e">
        <f>VLOOKUP(SUM(($T4*10)+U7),'Absolutní-BODY'!$AF$2:$AL$161,7,FALSE)</f>
        <v>#N/A</v>
      </c>
      <c r="AG7" s="331" t="e">
        <f>IF(AC10=0,10000,AC10)</f>
        <v>#N/A</v>
      </c>
      <c r="AH7" s="331">
        <v>1</v>
      </c>
      <c r="AI7" s="331">
        <v>5</v>
      </c>
      <c r="AJ7" s="331"/>
      <c r="AK7" s="67"/>
      <c r="AL7" s="50">
        <v>3</v>
      </c>
      <c r="AM7" s="51" t="e">
        <f>IF(AN7=0,"",VLOOKUP($AN7,seznam!$A$1:$E$5084,2,FALSE))</f>
        <v>#N/A</v>
      </c>
      <c r="AN7" s="52" t="e">
        <f>IF(AW7="",0,AW7)</f>
        <v>#N/A</v>
      </c>
      <c r="AO7" s="52" t="e">
        <f>IF($AN7=0,"",VLOOKUP($AN7,'Absolutní-BODY'!$E$2:$W$161,4,FALSE))</f>
        <v>#N/A</v>
      </c>
      <c r="AP7" s="52" t="e">
        <f>IF($AN7=0,"",VLOOKUP($AN7,'Absolutní-BODY'!$E$2:$W$161,5,FALSE))</f>
        <v>#N/A</v>
      </c>
      <c r="AQ7" s="52" t="e">
        <f>IF($AN7=0,"",VLOOKUP($AN7,'Absolutní-BODY'!$E$2:$W$161,6,FALSE))</f>
        <v>#N/A</v>
      </c>
      <c r="AR7" s="52" t="e">
        <f>IF($AN7=0,"",VLOOKUP($AN7,'Absolutní-BODY'!$E$2:$W$161,7,FALSE))</f>
        <v>#N/A</v>
      </c>
      <c r="AS7" s="53" t="e">
        <f>IF($AN7=0,"",VLOOKUP($AN7,'Absolutní-BODY'!$E$2:$W$161,8,FALSE))</f>
        <v>#N/A</v>
      </c>
      <c r="AT7" s="53" t="e">
        <f>IF($AN7=0,"",VLOOKUP($AN7,'Absolutní-BODY'!$E$2:$W$161,9,FALSE))</f>
        <v>#N/A</v>
      </c>
      <c r="AU7" s="53" t="e">
        <f>IF($AN7=0,"",VLOOKUP($AN7,'Absolutní-BODY'!$E$2:$W$161,10,FALSE))</f>
        <v>#N/A</v>
      </c>
      <c r="AV7" s="54" t="e">
        <f>IF($AN7=0,"",VLOOKUP($AN7,'Absolutní-BODY'!$E$2:$W$161,11,FALSE))</f>
        <v>#N/A</v>
      </c>
      <c r="AW7" s="67" t="e">
        <f>VLOOKUP(SUM(($AL4*10)+AL7),'Absolutní-BODY'!$AG$2:$AL$161,6,FALSE)</f>
        <v>#N/A</v>
      </c>
      <c r="AX7" s="67" t="e">
        <f>VLOOKUP(SUM(($AL4*10)+AM7),'Absolutní-BODY'!$AG$2:$AL$161,6,FALSE)</f>
        <v>#N/A</v>
      </c>
      <c r="AY7" s="331" t="e">
        <f>IF(AU10=0,10000,AU10)</f>
        <v>#N/A</v>
      </c>
      <c r="AZ7" s="331">
        <v>1</v>
      </c>
      <c r="BA7" s="331">
        <v>5</v>
      </c>
      <c r="BB7" s="331"/>
      <c r="BC7" s="67"/>
      <c r="BD7" s="50">
        <v>3</v>
      </c>
      <c r="BE7" s="51" t="e">
        <f>IF(BF7=0,"",VLOOKUP($BF7,seznam!$A$1:$E$5084,2,FALSE))</f>
        <v>#N/A</v>
      </c>
      <c r="BF7" s="52" t="e">
        <f>IF(BO7="",0,BO7)</f>
        <v>#N/A</v>
      </c>
      <c r="BG7" s="52" t="e">
        <f>IF($BF7=0,"",VLOOKUP($BF7,'Absolutní-BODY'!$E$2:$W$161,4,FALSE))</f>
        <v>#N/A</v>
      </c>
      <c r="BH7" s="52" t="e">
        <f>IF($BF7=0,"",VLOOKUP($BF7,'Absolutní-BODY'!$E$2:$W$161,5,FALSE))</f>
        <v>#N/A</v>
      </c>
      <c r="BI7" s="52" t="e">
        <f>IF($BF7=0,"",VLOOKUP($BF7,'Absolutní-BODY'!$E$2:$W$161,6,FALSE))</f>
        <v>#N/A</v>
      </c>
      <c r="BJ7" s="52" t="e">
        <f>IF($BF7=0,"",VLOOKUP($BF7,'Absolutní-BODY'!$E$2:$W$161,7,FALSE))</f>
        <v>#N/A</v>
      </c>
      <c r="BK7" s="53" t="e">
        <f>IF($BF7=0,"",VLOOKUP($BF7,'Absolutní-BODY'!$E$2:$W$161,8,FALSE))</f>
        <v>#N/A</v>
      </c>
      <c r="BL7" s="53" t="e">
        <f>IF($BF7=0,"",VLOOKUP($BF7,'Absolutní-BODY'!$E$2:$W$161,9,FALSE))</f>
        <v>#N/A</v>
      </c>
      <c r="BM7" s="53" t="e">
        <f>IF($BF7=0,"",VLOOKUP($BF7,'Absolutní-BODY'!$E$2:$W$161,10,FALSE))</f>
        <v>#N/A</v>
      </c>
      <c r="BN7" s="54" t="e">
        <f>IF($BF7=0,"",VLOOKUP($BF7,'Absolutní-BODY'!$E$2:$W$161,11,FALSE))</f>
        <v>#N/A</v>
      </c>
      <c r="BO7" s="67" t="e">
        <f>VLOOKUP(SUM(($BD4*10)+BD7),'Absolutní-BODY'!$AH$2:$AL$161,5,FALSE)</f>
        <v>#N/A</v>
      </c>
      <c r="BP7" s="67" t="e">
        <f>VLOOKUP(SUM(($BD4*10)+BE7),'Absolutní-BODY'!$AH$2:$AL$161,5,FALSE)</f>
        <v>#N/A</v>
      </c>
      <c r="BQ7" s="331" t="e">
        <f>IF(BM10=0,10000,BM10)</f>
        <v>#N/A</v>
      </c>
      <c r="BR7" s="331">
        <v>1</v>
      </c>
      <c r="BS7" s="331">
        <v>5</v>
      </c>
      <c r="BT7" s="331"/>
      <c r="BU7" s="67"/>
      <c r="BV7" s="50">
        <v>3</v>
      </c>
      <c r="BW7" s="51" t="e">
        <f>IF(BX7=0,"",VLOOKUP($BX7,seznam!$A$1:$E$5084,2,FALSE))</f>
        <v>#N/A</v>
      </c>
      <c r="BX7" s="52" t="e">
        <f>IF(CG7="",0,CG7)</f>
        <v>#N/A</v>
      </c>
      <c r="BY7" s="52" t="e">
        <f>IF($BX7=0,"",VLOOKUP($BX7,'Absolutní-BODY'!$E$2:$W$161,4,FALSE))</f>
        <v>#N/A</v>
      </c>
      <c r="BZ7" s="52" t="e">
        <f>IF($BX7=0,"",VLOOKUP($BX7,'Absolutní-BODY'!$E$2:$W$161,5,FALSE))</f>
        <v>#N/A</v>
      </c>
      <c r="CA7" s="52" t="e">
        <f>IF($BX7=0,"",VLOOKUP($BX7,'Absolutní-BODY'!$E$2:$W$161,6,FALSE))</f>
        <v>#N/A</v>
      </c>
      <c r="CB7" s="52" t="e">
        <f>IF($BX7=0,"",VLOOKUP($BX7,'Absolutní-BODY'!$E$2:$W$161,7,FALSE))</f>
        <v>#N/A</v>
      </c>
      <c r="CC7" s="53" t="e">
        <f>IF($BX7=0,"",VLOOKUP($BX7,'Absolutní-BODY'!$E$2:$W$161,8,FALSE))</f>
        <v>#N/A</v>
      </c>
      <c r="CD7" s="53" t="e">
        <f>IF($BX7=0,"",VLOOKUP($BX7,'Absolutní-BODY'!$E$2:$W$161,9,FALSE))</f>
        <v>#N/A</v>
      </c>
      <c r="CE7" s="53" t="e">
        <f>IF($BX7=0,"",VLOOKUP($BX7,'Absolutní-BODY'!$E$2:$W$161,10,FALSE))</f>
        <v>#N/A</v>
      </c>
      <c r="CF7" s="54" t="e">
        <f>IF($BX7=0,"",VLOOKUP($BX7,'Absolutní-BODY'!$E$2:$W$161,11,FALSE))</f>
        <v>#N/A</v>
      </c>
      <c r="CG7" s="67" t="e">
        <f>VLOOKUP(SUM(($BV4*10)+BV7),'Absolutní-BODY'!$AI$2:$AL$161,4,FALSE)</f>
        <v>#N/A</v>
      </c>
      <c r="CH7" s="67" t="e">
        <f>VLOOKUP(SUM(($BV4*10)+BW7),'Absolutní-BODY'!$AI$2:$AL$161,4,FALSE)</f>
        <v>#N/A</v>
      </c>
      <c r="CI7" s="32" t="e">
        <f>IF(CE10=0,10000,CE10)</f>
        <v>#N/A</v>
      </c>
      <c r="CJ7" s="466">
        <v>1</v>
      </c>
      <c r="CK7" s="466">
        <v>5</v>
      </c>
      <c r="CL7" s="68"/>
      <c r="CN7" s="50">
        <v>3</v>
      </c>
      <c r="CO7" s="51" t="e">
        <f>IF(CP7=0,"",VLOOKUP($CP7,seznam!$A$1:$E$5084,2,FALSE))</f>
        <v>#N/A</v>
      </c>
      <c r="CP7" s="52" t="e">
        <f t="shared" si="1"/>
        <v>#N/A</v>
      </c>
      <c r="CQ7" s="52" t="e">
        <f>IF($CP7=0,"",VLOOKUP($CP7,'Absolutní-BODY'!$E$2:$W$161,4,FALSE))</f>
        <v>#N/A</v>
      </c>
      <c r="CR7" s="52" t="e">
        <f>IF($CP7=0,"",VLOOKUP($CP7,'Absolutní-BODY'!$E$2:$W$161,5,FALSE))</f>
        <v>#N/A</v>
      </c>
      <c r="CS7" s="52" t="e">
        <f>IF($CP7=0,"",VLOOKUP($CP7,'Absolutní-BODY'!$E$2:$W$161,6,FALSE))</f>
        <v>#N/A</v>
      </c>
      <c r="CT7" s="52" t="e">
        <f>IF($CP7=0,"",VLOOKUP($CP7,'Absolutní-BODY'!$E$2:$W$161,7,FALSE))</f>
        <v>#N/A</v>
      </c>
      <c r="CU7" s="53" t="e">
        <f>IF($CP7=0,"",VLOOKUP($CP7,'Absolutní-BODY'!$E$2:$W$161,8,FALSE))</f>
        <v>#N/A</v>
      </c>
      <c r="CV7" s="53" t="e">
        <f>IF($CP7=0,"",VLOOKUP($CP7,'Absolutní-BODY'!$E$2:$W$161,9,FALSE))</f>
        <v>#N/A</v>
      </c>
      <c r="CW7" s="53" t="e">
        <f>IF($CP7=0,"",VLOOKUP($CP7,'Absolutní-BODY'!$E$2:$W$161,10,FALSE))</f>
        <v>#N/A</v>
      </c>
      <c r="CX7" s="54" t="e">
        <f>IF($CP7=0,"",VLOOKUP($CP7,'Absolutní-BODY'!$E$2:$W$161,11,FALSE))</f>
        <v>#N/A</v>
      </c>
      <c r="CY7" s="42" t="e">
        <f>VLOOKUP(SUM(($CN4*10)+CN7),'Absolutní-BODY'!$AJ$2:$AL$161,3,FALSE)</f>
        <v>#N/A</v>
      </c>
      <c r="CZ7" s="42" t="e">
        <f>VLOOKUP(SUM(($CN4*10)+CO7),'Absolutní-BODY'!$AJ$2:$AL$161,3,FALSE)</f>
        <v>#N/A</v>
      </c>
      <c r="DA7" s="331" t="e">
        <f>IF(CW13=0,10000,CW13)</f>
        <v>#N/A</v>
      </c>
      <c r="DB7" s="68">
        <v>1</v>
      </c>
      <c r="DC7" s="68">
        <v>5</v>
      </c>
      <c r="DD7" s="68"/>
      <c r="DF7" s="50">
        <v>3</v>
      </c>
      <c r="DG7" s="51" t="e">
        <f>IF(DH7=0,"",VLOOKUP($DH7,seznam!$A$1:$E$5084,2,FALSE))</f>
        <v>#N/A</v>
      </c>
      <c r="DH7" s="52" t="e">
        <f t="shared" si="2"/>
        <v>#N/A</v>
      </c>
      <c r="DI7" s="52" t="e">
        <f>IF($DH7=0,"",VLOOKUP($DH7,'Absolutní-BODY'!$E$2:$W$161,4,FALSE))</f>
        <v>#N/A</v>
      </c>
      <c r="DJ7" s="52" t="e">
        <f>IF($DH7=0,"",VLOOKUP($DH7,'Absolutní-BODY'!$E$2:$W$161,5,FALSE))</f>
        <v>#N/A</v>
      </c>
      <c r="DK7" s="52" t="e">
        <f>IF($DH7=0,"",VLOOKUP($DH7,'Absolutní-BODY'!$E$2:$W$161,6,FALSE))</f>
        <v>#N/A</v>
      </c>
      <c r="DL7" s="52" t="e">
        <f>IF($DH7=0,"",VLOOKUP($DH7,'Absolutní-BODY'!$E$2:$W$161,7,FALSE))</f>
        <v>#N/A</v>
      </c>
      <c r="DM7" s="53" t="e">
        <f>IF($DH7=0,"",VLOOKUP($DH7,'Absolutní-BODY'!$E$2:$W$161,8,FALSE))</f>
        <v>#N/A</v>
      </c>
      <c r="DN7" s="53" t="e">
        <f>IF($DH7=0,"",VLOOKUP($DH7,'Absolutní-BODY'!$E$2:$W$161,9,FALSE))</f>
        <v>#N/A</v>
      </c>
      <c r="DO7" s="53" t="e">
        <f>IF($DH7=0,"",VLOOKUP($DH7,'Absolutní-BODY'!$E$2:$W$161,10,FALSE))</f>
        <v>#N/A</v>
      </c>
      <c r="DP7" s="54" t="e">
        <f>IF($DH7=0,"",VLOOKUP($DH7,'Absolutní-BODY'!$E$2:$W$161,11,FALSE))</f>
        <v>#N/A</v>
      </c>
      <c r="DQ7" s="42" t="e">
        <f>VLOOKUP(SUM(($DF4*10)+DF7),'Absolutní-BODY'!$AJ$2:$AL$161,3,FALSE)</f>
        <v>#N/A</v>
      </c>
      <c r="DR7" s="42" t="e">
        <f>VLOOKUP(SUM(($DF4*10)+DG7),'Absolutní-BODY'!$AJ$2:$AL$161,3,FALSE)</f>
        <v>#N/A</v>
      </c>
      <c r="DS7" s="331" t="e">
        <f>IF(DO13=0,10000,DO13)</f>
        <v>#N/A</v>
      </c>
      <c r="DT7" s="68">
        <v>1</v>
      </c>
      <c r="DU7" s="68">
        <v>5</v>
      </c>
      <c r="DV7" s="68"/>
      <c r="DZ7" s="42" t="e">
        <f>VLOOKUP(SUM(($B4*10)+DO7),'Absolutní-BODY'!$AE$2:$AL$161,8,FALSE)</f>
        <v>#N/A</v>
      </c>
      <c r="EA7" s="67" t="e">
        <f>VLOOKUP(SUM(($T4*10)+DP7),'Absolutní-BODY'!$AF$2:$AL$161,7,FALSE)</f>
        <v>#N/A</v>
      </c>
      <c r="EB7" s="67" t="e">
        <f>VLOOKUP(SUM(($AL4*10)+DQ7),'Absolutní-BODY'!$AG$2:$AL$161,6,FALSE)</f>
        <v>#N/A</v>
      </c>
      <c r="EC7" s="67" t="e">
        <f>VLOOKUP(SUM(($BD4*10)+DR7),'Absolutní-BODY'!$AH$2:$AL$161,5,FALSE)</f>
        <v>#N/A</v>
      </c>
      <c r="ED7" s="67" t="e">
        <f>VLOOKUP(SUM(($BV4*10)+DS7),'Absolutní-BODY'!$AI$2:$AL$161,4,FALSE)</f>
        <v>#N/A</v>
      </c>
      <c r="EE7" s="42" t="e">
        <f>VLOOKUP(SUM(($CN4*10)+DT7),'Absolutní-BODY'!$AJ$2:$AL$161,3,FALSE)</f>
        <v>#N/A</v>
      </c>
      <c r="EF7" s="42" t="e">
        <f>VLOOKUP(SUM(($DF4*10)+DU7),'Absolutní-BODY'!$AJ$2:$AL$161,3,FALSE)</f>
        <v>#N/A</v>
      </c>
    </row>
    <row r="8" spans="1:136" s="42" customFormat="1" ht="15" customHeight="1" thickBot="1" x14ac:dyDescent="0.25">
      <c r="B8" s="50">
        <v>4</v>
      </c>
      <c r="C8" s="51" t="e">
        <f>IF(D8=0,"",VLOOKUP($D8,seznam!$A$1:$E$5084,2,FALSE))</f>
        <v>#N/A</v>
      </c>
      <c r="D8" s="52" t="e">
        <f t="shared" si="0"/>
        <v>#N/A</v>
      </c>
      <c r="E8" s="52" t="e">
        <f>IF($D8=0,"",VLOOKUP($D8,'Absolutní-BODY'!$E$2:$W$161,4,FALSE))</f>
        <v>#N/A</v>
      </c>
      <c r="F8" s="52" t="e">
        <f>IF($D8=0,"",VLOOKUP($D8,'Absolutní-BODY'!$E$2:$W$161,5,FALSE))</f>
        <v>#N/A</v>
      </c>
      <c r="G8" s="52" t="e">
        <f>IF($D8=0,"",VLOOKUP($D8,'Absolutní-BODY'!$E$2:$W$161,6,FALSE))</f>
        <v>#N/A</v>
      </c>
      <c r="H8" s="52" t="e">
        <f>IF($D8=0,"",VLOOKUP($D8,'Absolutní-BODY'!$E$2:$W$161,7,FALSE))</f>
        <v>#N/A</v>
      </c>
      <c r="I8" s="53" t="e">
        <f>IF($D8=0,"",VLOOKUP($D8,'Absolutní-BODY'!$E$2:$W$161,8,FALSE))</f>
        <v>#N/A</v>
      </c>
      <c r="J8" s="53" t="e">
        <f>IF($D8=0,"",VLOOKUP($D8,'Absolutní-BODY'!$E$2:$W$161,9,FALSE))</f>
        <v>#N/A</v>
      </c>
      <c r="K8" s="53" t="e">
        <f>IF($D8=0,"",VLOOKUP($D8,'Absolutní-BODY'!$E$2:$W$161,10,FALSE))</f>
        <v>#N/A</v>
      </c>
      <c r="L8" s="54" t="e">
        <f>IF($D8=0,"",VLOOKUP($D8,'Absolutní-BODY'!$E$2:$W$161,11,FALSE))</f>
        <v>#N/A</v>
      </c>
      <c r="M8" s="42" t="e">
        <f>VLOOKUP(SUM(($B4*10)+B8),'Absolutní-BODY'!$AE$2:$AL$161,8,FALSE)</f>
        <v>#N/A</v>
      </c>
      <c r="N8" s="42" t="e">
        <f>VLOOKUP(SUM(($B4*10)+C8),'Absolutní-BODY'!$AE$2:$AL$161,8,FALSE)</f>
        <v>#N/A</v>
      </c>
      <c r="O8" s="331" t="e">
        <f>IF(K13=0,10000,K13)</f>
        <v>#N/A</v>
      </c>
      <c r="P8" s="68">
        <v>1</v>
      </c>
      <c r="Q8" s="68">
        <v>6</v>
      </c>
      <c r="R8" s="68"/>
      <c r="T8" s="55" t="s">
        <v>0</v>
      </c>
      <c r="U8" s="56" t="e">
        <f>IF(V8=0,"",VLOOKUP($V8,seznam!$A$1:$E$5084,2,FALSE))</f>
        <v>#N/A</v>
      </c>
      <c r="V8" s="57" t="e">
        <f>IF(AE8="",0,AE8)</f>
        <v>#N/A</v>
      </c>
      <c r="W8" s="57" t="e">
        <f>IF($V8=0,"",VLOOKUP($V8,'Absolutní-BODY'!$E$2:$W$161,4,FALSE))</f>
        <v>#N/A</v>
      </c>
      <c r="X8" s="57" t="e">
        <f>IF($V8=0,"",VLOOKUP($V8,'Absolutní-BODY'!$E$2:$W$161,5,FALSE))</f>
        <v>#N/A</v>
      </c>
      <c r="Y8" s="57" t="e">
        <f>IF($V8=0,"",VLOOKUP($V8,'Absolutní-BODY'!$E$2:$W$161,6,FALSE))</f>
        <v>#N/A</v>
      </c>
      <c r="Z8" s="57" t="e">
        <f>IF($V8=0,"",VLOOKUP($V8,'Absolutní-BODY'!$E$2:$W$161,7,FALSE))</f>
        <v>#N/A</v>
      </c>
      <c r="AA8" s="58" t="e">
        <f>IF($V8=0,"",VLOOKUP($V8,'Absolutní-BODY'!$E$2:$W$161,8,FALSE))</f>
        <v>#N/A</v>
      </c>
      <c r="AB8" s="58" t="e">
        <f>IF($V8=0,"",VLOOKUP($V8,'Absolutní-BODY'!$E$2:$W$161,9,FALSE))</f>
        <v>#N/A</v>
      </c>
      <c r="AC8" s="58" t="e">
        <f>IF($V8=0,"",VLOOKUP($V8,'Absolutní-BODY'!$E$2:$W$161,10,FALSE))</f>
        <v>#N/A</v>
      </c>
      <c r="AD8" s="59" t="e">
        <f>IF($V8=0,"",VLOOKUP($V8,'Absolutní-BODY'!$E$2:$W$161,11,FALSE))</f>
        <v>#N/A</v>
      </c>
      <c r="AE8" s="67" t="e">
        <f>VLOOKUP(SUM(($T4*10)+4),'Absolutní-BODY'!$AF$2:$AL$161,7,FALSE)</f>
        <v>#N/A</v>
      </c>
      <c r="AF8" s="67" t="e">
        <f>VLOOKUP(SUM(($T4*10)+4),'Absolutní-BODY'!$AF$2:$AL$161,7,FALSE)</f>
        <v>#N/A</v>
      </c>
      <c r="AG8" s="331" t="e">
        <f>IF(AC10=0,10000,AC10)</f>
        <v>#N/A</v>
      </c>
      <c r="AH8" s="331">
        <v>1</v>
      </c>
      <c r="AI8" s="331">
        <v>6</v>
      </c>
      <c r="AJ8" s="331"/>
      <c r="AK8" s="67"/>
      <c r="AL8" s="55" t="s">
        <v>0</v>
      </c>
      <c r="AM8" s="56" t="e">
        <f>IF(AN8=0,"",VLOOKUP($AN8,seznam!$A$1:$E$5084,2,FALSE))</f>
        <v>#N/A</v>
      </c>
      <c r="AN8" s="57" t="e">
        <f>IF(AW8="",0,AW8)</f>
        <v>#N/A</v>
      </c>
      <c r="AO8" s="57" t="e">
        <f>IF($AN8=0,"",VLOOKUP($AN8,'Absolutní-BODY'!$E$2:$W$161,4,FALSE))</f>
        <v>#N/A</v>
      </c>
      <c r="AP8" s="57" t="e">
        <f>IF($AN8=0,"",VLOOKUP($AN8,'Absolutní-BODY'!$E$2:$W$161,5,FALSE))</f>
        <v>#N/A</v>
      </c>
      <c r="AQ8" s="57" t="e">
        <f>IF($AN8=0,"",VLOOKUP($AN8,'Absolutní-BODY'!$E$2:$W$161,6,FALSE))</f>
        <v>#N/A</v>
      </c>
      <c r="AR8" s="57" t="e">
        <f>IF($AN8=0,"",VLOOKUP($AN8,'Absolutní-BODY'!$E$2:$W$161,7,FALSE))</f>
        <v>#N/A</v>
      </c>
      <c r="AS8" s="58" t="e">
        <f>IF($AN8=0,"",VLOOKUP($AN8,'Absolutní-BODY'!$E$2:$W$161,8,FALSE))</f>
        <v>#N/A</v>
      </c>
      <c r="AT8" s="58" t="e">
        <f>IF($AN8=0,"",VLOOKUP($AN8,'Absolutní-BODY'!$E$2:$W$161,9,FALSE))</f>
        <v>#N/A</v>
      </c>
      <c r="AU8" s="58" t="e">
        <f>IF($AN8=0,"",VLOOKUP($AN8,'Absolutní-BODY'!$E$2:$W$161,10,FALSE))</f>
        <v>#N/A</v>
      </c>
      <c r="AV8" s="59" t="e">
        <f>IF($AN8=0,"",VLOOKUP($AN8,'Absolutní-BODY'!$E$2:$W$161,11,FALSE))</f>
        <v>#N/A</v>
      </c>
      <c r="AW8" s="67" t="e">
        <f>VLOOKUP(SUM(($AL4*10)+4),'Absolutní-BODY'!$AG$2:$AL$161,6,FALSE)</f>
        <v>#N/A</v>
      </c>
      <c r="AX8" s="67" t="e">
        <f>VLOOKUP(SUM(($AL4*10)+4),'Absolutní-BODY'!$AG$2:$AL$161,6,FALSE)</f>
        <v>#N/A</v>
      </c>
      <c r="AY8" s="331" t="e">
        <f>IF(AU10=0,10000,AU10)</f>
        <v>#N/A</v>
      </c>
      <c r="AZ8" s="331">
        <v>1</v>
      </c>
      <c r="BA8" s="331">
        <v>6</v>
      </c>
      <c r="BB8" s="331"/>
      <c r="BC8" s="67"/>
      <c r="BD8" s="55" t="s">
        <v>0</v>
      </c>
      <c r="BE8" s="56" t="e">
        <f>IF(BF8=0,"",VLOOKUP($BF8,seznam!$A$1:$E$5084,2,FALSE))</f>
        <v>#N/A</v>
      </c>
      <c r="BF8" s="57" t="e">
        <f>IF(BO8="",0,BO8)</f>
        <v>#N/A</v>
      </c>
      <c r="BG8" s="57" t="e">
        <f>IF($BF8=0,"",VLOOKUP($BF8,'Absolutní-BODY'!$E$2:$W$161,4,FALSE))</f>
        <v>#N/A</v>
      </c>
      <c r="BH8" s="57" t="e">
        <f>IF($BF8=0,"",VLOOKUP($BF8,'Absolutní-BODY'!$E$2:$W$161,5,FALSE))</f>
        <v>#N/A</v>
      </c>
      <c r="BI8" s="57" t="e">
        <f>IF($BF8=0,"",VLOOKUP($BF8,'Absolutní-BODY'!$E$2:$W$161,6,FALSE))</f>
        <v>#N/A</v>
      </c>
      <c r="BJ8" s="57" t="e">
        <f>IF($BF8=0,"",VLOOKUP($BF8,'Absolutní-BODY'!$E$2:$W$161,7,FALSE))</f>
        <v>#N/A</v>
      </c>
      <c r="BK8" s="58" t="e">
        <f>IF($BF8=0,"",VLOOKUP($BF8,'Absolutní-BODY'!$E$2:$W$161,8,FALSE))</f>
        <v>#N/A</v>
      </c>
      <c r="BL8" s="58" t="e">
        <f>IF($BF8=0,"",VLOOKUP($BF8,'Absolutní-BODY'!$E$2:$W$161,9,FALSE))</f>
        <v>#N/A</v>
      </c>
      <c r="BM8" s="58" t="e">
        <f>IF($BF8=0,"",VLOOKUP($BF8,'Absolutní-BODY'!$E$2:$W$161,10,FALSE))</f>
        <v>#N/A</v>
      </c>
      <c r="BN8" s="59" t="e">
        <f>IF($BF8=0,"",VLOOKUP($BF8,'Absolutní-BODY'!$E$2:$W$161,11,FALSE))</f>
        <v>#N/A</v>
      </c>
      <c r="BO8" s="67" t="e">
        <f>VLOOKUP(SUM(($BD4*10)+4),'Absolutní-BODY'!$AH$2:$AL$161,5,FALSE)</f>
        <v>#N/A</v>
      </c>
      <c r="BP8" s="67" t="e">
        <f>VLOOKUP(SUM(($BD4*10)+4),'Absolutní-BODY'!$AH$2:$AL$161,5,FALSE)</f>
        <v>#N/A</v>
      </c>
      <c r="BQ8" s="331" t="e">
        <f>IF(BM10=0,10000,BM10)</f>
        <v>#N/A</v>
      </c>
      <c r="BR8" s="331">
        <v>1</v>
      </c>
      <c r="BS8" s="331">
        <v>6</v>
      </c>
      <c r="BT8" s="331"/>
      <c r="BU8" s="67"/>
      <c r="BV8" s="55" t="s">
        <v>0</v>
      </c>
      <c r="BW8" s="56" t="e">
        <f>IF(BX8=0,"",VLOOKUP($BX8,seznam!$A$1:$E$5084,2,FALSE))</f>
        <v>#N/A</v>
      </c>
      <c r="BX8" s="57" t="e">
        <f>IF(CG8="",0,CG8)</f>
        <v>#N/A</v>
      </c>
      <c r="BY8" s="57" t="e">
        <f>IF($BX8=0,"",VLOOKUP($BX8,'Absolutní-BODY'!$E$2:$W$161,4,FALSE))</f>
        <v>#N/A</v>
      </c>
      <c r="BZ8" s="57" t="e">
        <f>IF($BX8=0,"",VLOOKUP($BX8,'Absolutní-BODY'!$E$2:$W$161,5,FALSE))</f>
        <v>#N/A</v>
      </c>
      <c r="CA8" s="57" t="e">
        <f>IF($BX8=0,"",VLOOKUP($BX8,'Absolutní-BODY'!$E$2:$W$161,6,FALSE))</f>
        <v>#N/A</v>
      </c>
      <c r="CB8" s="57" t="e">
        <f>IF($BX8=0,"",VLOOKUP($BX8,'Absolutní-BODY'!$E$2:$W$161,7,FALSE))</f>
        <v>#N/A</v>
      </c>
      <c r="CC8" s="58" t="e">
        <f>IF($BX8=0,"",VLOOKUP($BX8,'Absolutní-BODY'!$E$2:$W$161,8,FALSE))</f>
        <v>#N/A</v>
      </c>
      <c r="CD8" s="58" t="e">
        <f>IF($BX8=0,"",VLOOKUP($BX8,'Absolutní-BODY'!$E$2:$W$161,9,FALSE))</f>
        <v>#N/A</v>
      </c>
      <c r="CE8" s="58" t="e">
        <f>IF($BX8=0,"",VLOOKUP($BX8,'Absolutní-BODY'!$E$2:$W$161,10,FALSE))</f>
        <v>#N/A</v>
      </c>
      <c r="CF8" s="59" t="e">
        <f>IF($BX8=0,"",VLOOKUP($BX8,'Absolutní-BODY'!$E$2:$W$161,11,FALSE))</f>
        <v>#N/A</v>
      </c>
      <c r="CG8" s="67" t="e">
        <f>VLOOKUP(SUM(($BV4*10)+4),'Absolutní-BODY'!$AI$2:$AL$161,4,FALSE)</f>
        <v>#N/A</v>
      </c>
      <c r="CH8" s="67" t="e">
        <f>VLOOKUP(SUM(($BV4*10)+4),'Absolutní-BODY'!$AI$2:$AL$161,4,FALSE)</f>
        <v>#N/A</v>
      </c>
      <c r="CI8" s="32" t="e">
        <f>IF(CE10=0,10000,CE10)</f>
        <v>#N/A</v>
      </c>
      <c r="CJ8" s="466">
        <v>1</v>
      </c>
      <c r="CK8" s="466">
        <v>6</v>
      </c>
      <c r="CL8" s="68"/>
      <c r="CN8" s="50">
        <v>4</v>
      </c>
      <c r="CO8" s="51" t="e">
        <f>IF(CP8=0,"",VLOOKUP($CP8,seznam!$A$1:$E$5084,2,FALSE))</f>
        <v>#N/A</v>
      </c>
      <c r="CP8" s="52" t="e">
        <f t="shared" si="1"/>
        <v>#N/A</v>
      </c>
      <c r="CQ8" s="52" t="e">
        <f>IF($CP8=0,"",VLOOKUP($CP8,'Absolutní-BODY'!$E$2:$W$161,4,FALSE))</f>
        <v>#N/A</v>
      </c>
      <c r="CR8" s="52" t="e">
        <f>IF($CP8=0,"",VLOOKUP($CP8,'Absolutní-BODY'!$E$2:$W$161,5,FALSE))</f>
        <v>#N/A</v>
      </c>
      <c r="CS8" s="52" t="e">
        <f>IF($CP8=0,"",VLOOKUP($CP8,'Absolutní-BODY'!$E$2:$W$161,6,FALSE))</f>
        <v>#N/A</v>
      </c>
      <c r="CT8" s="52" t="e">
        <f>IF($CP8=0,"",VLOOKUP($CP8,'Absolutní-BODY'!$E$2:$W$161,7,FALSE))</f>
        <v>#N/A</v>
      </c>
      <c r="CU8" s="53" t="e">
        <f>IF($CP8=0,"",VLOOKUP($CP8,'Absolutní-BODY'!$E$2:$W$161,8,FALSE))</f>
        <v>#N/A</v>
      </c>
      <c r="CV8" s="53" t="e">
        <f>IF($CP8=0,"",VLOOKUP($CP8,'Absolutní-BODY'!$E$2:$W$161,9,FALSE))</f>
        <v>#N/A</v>
      </c>
      <c r="CW8" s="53" t="e">
        <f>IF($CP8=0,"",VLOOKUP($CP8,'Absolutní-BODY'!$E$2:$W$161,10,FALSE))</f>
        <v>#N/A</v>
      </c>
      <c r="CX8" s="54" t="e">
        <f>IF($CP8=0,"",VLOOKUP($CP8,'Absolutní-BODY'!$E$2:$W$161,11,FALSE))</f>
        <v>#N/A</v>
      </c>
      <c r="CY8" s="42" t="e">
        <f>VLOOKUP(SUM(($CN4*10)+CN8),'Absolutní-BODY'!$AJ$2:$AL$161,3,FALSE)</f>
        <v>#N/A</v>
      </c>
      <c r="CZ8" s="42" t="e">
        <f>VLOOKUP(SUM(($CN4*10)+CO8),'Absolutní-BODY'!$AJ$2:$AL$161,3,FALSE)</f>
        <v>#N/A</v>
      </c>
      <c r="DA8" s="331" t="e">
        <f>IF(CW13=0,10000,CW13)</f>
        <v>#N/A</v>
      </c>
      <c r="DB8" s="68">
        <v>1</v>
      </c>
      <c r="DC8" s="68">
        <v>6</v>
      </c>
      <c r="DD8" s="68"/>
      <c r="DF8" s="50">
        <v>4</v>
      </c>
      <c r="DG8" s="51" t="e">
        <f>IF(DH8=0,"",VLOOKUP($DH8,seznam!$A$1:$E$5084,2,FALSE))</f>
        <v>#N/A</v>
      </c>
      <c r="DH8" s="52" t="e">
        <f t="shared" si="2"/>
        <v>#N/A</v>
      </c>
      <c r="DI8" s="52" t="e">
        <f>IF($DH8=0,"",VLOOKUP($DH8,'Absolutní-BODY'!$E$2:$W$161,4,FALSE))</f>
        <v>#N/A</v>
      </c>
      <c r="DJ8" s="52" t="e">
        <f>IF($DH8=0,"",VLOOKUP($DH8,'Absolutní-BODY'!$E$2:$W$161,5,FALSE))</f>
        <v>#N/A</v>
      </c>
      <c r="DK8" s="52" t="e">
        <f>IF($DH8=0,"",VLOOKUP($DH8,'Absolutní-BODY'!$E$2:$W$161,6,FALSE))</f>
        <v>#N/A</v>
      </c>
      <c r="DL8" s="52" t="e">
        <f>IF($DH8=0,"",VLOOKUP($DH8,'Absolutní-BODY'!$E$2:$W$161,7,FALSE))</f>
        <v>#N/A</v>
      </c>
      <c r="DM8" s="53" t="e">
        <f>IF($DH8=0,"",VLOOKUP($DH8,'Absolutní-BODY'!$E$2:$W$161,8,FALSE))</f>
        <v>#N/A</v>
      </c>
      <c r="DN8" s="53" t="e">
        <f>IF($DH8=0,"",VLOOKUP($DH8,'Absolutní-BODY'!$E$2:$W$161,9,FALSE))</f>
        <v>#N/A</v>
      </c>
      <c r="DO8" s="53" t="e">
        <f>IF($DH8=0,"",VLOOKUP($DH8,'Absolutní-BODY'!$E$2:$W$161,10,FALSE))</f>
        <v>#N/A</v>
      </c>
      <c r="DP8" s="54" t="e">
        <f>IF($DH8=0,"",VLOOKUP($DH8,'Absolutní-BODY'!$E$2:$W$161,11,FALSE))</f>
        <v>#N/A</v>
      </c>
      <c r="DQ8" s="42" t="e">
        <f>VLOOKUP(SUM(($DF4*10)+DF8),'Absolutní-BODY'!$AJ$2:$AL$161,3,FALSE)</f>
        <v>#N/A</v>
      </c>
      <c r="DR8" s="42" t="e">
        <f>VLOOKUP(SUM(($DF4*10)+DG8),'Absolutní-BODY'!$AJ$2:$AL$161,3,FALSE)</f>
        <v>#N/A</v>
      </c>
      <c r="DS8" s="331" t="e">
        <f>IF(DO13=0,10000,DO13)</f>
        <v>#N/A</v>
      </c>
      <c r="DT8" s="68">
        <v>1</v>
      </c>
      <c r="DU8" s="68">
        <v>6</v>
      </c>
      <c r="DV8" s="68"/>
      <c r="DZ8" s="42" t="e">
        <f>VLOOKUP(SUM(($B4*10)+DO8),'Absolutní-BODY'!$AE$2:$AL$161,8,FALSE)</f>
        <v>#N/A</v>
      </c>
      <c r="EA8" s="67" t="e">
        <f>VLOOKUP(SUM(($T4*10)+4),'Absolutní-BODY'!$AF$2:$AL$161,7,FALSE)</f>
        <v>#N/A</v>
      </c>
      <c r="EB8" s="67" t="e">
        <f>VLOOKUP(SUM(($AL4*10)+4),'Absolutní-BODY'!$AG$2:$AL$161,6,FALSE)</f>
        <v>#N/A</v>
      </c>
      <c r="EC8" s="67" t="e">
        <f>VLOOKUP(SUM(($BD4*10)+4),'Absolutní-BODY'!$AH$2:$AL$161,5,FALSE)</f>
        <v>#N/A</v>
      </c>
      <c r="ED8" s="67" t="e">
        <f>VLOOKUP(SUM(($BV4*10)+4),'Absolutní-BODY'!$AI$2:$AL$161,4,FALSE)</f>
        <v>#N/A</v>
      </c>
      <c r="EE8" s="42" t="e">
        <f>VLOOKUP(SUM(($CN4*10)+DT8),'Absolutní-BODY'!$AJ$2:$AL$161,3,FALSE)</f>
        <v>#N/A</v>
      </c>
      <c r="EF8" s="42" t="e">
        <f>VLOOKUP(SUM(($DF4*10)+DU8),'Absolutní-BODY'!$AJ$2:$AL$161,3,FALSE)</f>
        <v>#N/A</v>
      </c>
    </row>
    <row r="9" spans="1:136" s="42" customFormat="1" ht="15" customHeight="1" thickBot="1" x14ac:dyDescent="0.25">
      <c r="B9" s="50">
        <v>5</v>
      </c>
      <c r="C9" s="51" t="e">
        <f>IF(D9=0,"",VLOOKUP($D9,seznam!$A$1:$E$5084,2,FALSE))</f>
        <v>#N/A</v>
      </c>
      <c r="D9" s="52" t="e">
        <f t="shared" si="0"/>
        <v>#N/A</v>
      </c>
      <c r="E9" s="52" t="e">
        <f>IF($D9=0,"",VLOOKUP($D9,'Absolutní-BODY'!$E$2:$W$161,4,FALSE))</f>
        <v>#N/A</v>
      </c>
      <c r="F9" s="52" t="e">
        <f>IF($D9=0,"",VLOOKUP($D9,'Absolutní-BODY'!$E$2:$W$161,5,FALSE))</f>
        <v>#N/A</v>
      </c>
      <c r="G9" s="52" t="e">
        <f>IF($D9=0,"",VLOOKUP($D9,'Absolutní-BODY'!$E$2:$W$161,6,FALSE))</f>
        <v>#N/A</v>
      </c>
      <c r="H9" s="52" t="e">
        <f>IF($D9=0,"",VLOOKUP($D9,'Absolutní-BODY'!$E$2:$W$161,7,FALSE))</f>
        <v>#N/A</v>
      </c>
      <c r="I9" s="53" t="e">
        <f>IF($D9=0,"",VLOOKUP($D9,'Absolutní-BODY'!$E$2:$W$161,8,FALSE))</f>
        <v>#N/A</v>
      </c>
      <c r="J9" s="53" t="e">
        <f>IF($D9=0,"",VLOOKUP($D9,'Absolutní-BODY'!$E$2:$W$161,9,FALSE))</f>
        <v>#N/A</v>
      </c>
      <c r="K9" s="53" t="e">
        <f>IF($D9=0,"",VLOOKUP($D9,'Absolutní-BODY'!$E$2:$W$161,10,FALSE))</f>
        <v>#N/A</v>
      </c>
      <c r="L9" s="54" t="e">
        <f>IF($D9=0,"",VLOOKUP($D9,'Absolutní-BODY'!$E$2:$W$161,11,FALSE))</f>
        <v>#N/A</v>
      </c>
      <c r="M9" s="42" t="e">
        <f>VLOOKUP(SUM(($B4*10)+B9),'Absolutní-BODY'!$AE$2:$AL$161,8,FALSE)</f>
        <v>#N/A</v>
      </c>
      <c r="N9" s="42" t="e">
        <f>VLOOKUP(SUM(($B4*10)+C9),'Absolutní-BODY'!$AE$2:$AL$161,8,FALSE)</f>
        <v>#N/A</v>
      </c>
      <c r="O9" s="331" t="e">
        <f>IF(K13=0,10000,K13)</f>
        <v>#N/A</v>
      </c>
      <c r="P9" s="68">
        <v>1</v>
      </c>
      <c r="Q9" s="68">
        <v>7</v>
      </c>
      <c r="R9" s="68"/>
      <c r="T9" s="60"/>
      <c r="U9" s="61"/>
      <c r="V9" s="61"/>
      <c r="W9" s="62" t="e">
        <f t="shared" ref="W9:AD9" si="3">SUM(W5:W8)</f>
        <v>#N/A</v>
      </c>
      <c r="X9" s="63" t="e">
        <f t="shared" si="3"/>
        <v>#N/A</v>
      </c>
      <c r="Y9" s="63" t="e">
        <f t="shared" si="3"/>
        <v>#N/A</v>
      </c>
      <c r="Z9" s="63" t="e">
        <f t="shared" si="3"/>
        <v>#N/A</v>
      </c>
      <c r="AA9" s="64" t="e">
        <f t="shared" si="3"/>
        <v>#N/A</v>
      </c>
      <c r="AB9" s="64" t="e">
        <f t="shared" si="3"/>
        <v>#N/A</v>
      </c>
      <c r="AC9" s="64" t="e">
        <f t="shared" si="3"/>
        <v>#N/A</v>
      </c>
      <c r="AD9" s="65" t="e">
        <f t="shared" si="3"/>
        <v>#N/A</v>
      </c>
      <c r="AG9" s="331" t="e">
        <f>IF(AC10=0,10000,AC10)</f>
        <v>#N/A</v>
      </c>
      <c r="AH9" s="68">
        <v>1</v>
      </c>
      <c r="AI9" s="68">
        <v>7</v>
      </c>
      <c r="AJ9" s="68"/>
      <c r="AL9" s="60"/>
      <c r="AM9" s="61"/>
      <c r="AN9" s="61"/>
      <c r="AO9" s="62" t="e">
        <f t="shared" ref="AO9:AV9" si="4">SUM(AO5:AO8)</f>
        <v>#N/A</v>
      </c>
      <c r="AP9" s="63" t="e">
        <f t="shared" si="4"/>
        <v>#N/A</v>
      </c>
      <c r="AQ9" s="63" t="e">
        <f t="shared" si="4"/>
        <v>#N/A</v>
      </c>
      <c r="AR9" s="63" t="e">
        <f t="shared" si="4"/>
        <v>#N/A</v>
      </c>
      <c r="AS9" s="64" t="e">
        <f t="shared" si="4"/>
        <v>#N/A</v>
      </c>
      <c r="AT9" s="64" t="e">
        <f t="shared" si="4"/>
        <v>#N/A</v>
      </c>
      <c r="AU9" s="64" t="e">
        <f t="shared" si="4"/>
        <v>#N/A</v>
      </c>
      <c r="AV9" s="65" t="e">
        <f t="shared" si="4"/>
        <v>#N/A</v>
      </c>
      <c r="AY9" s="331" t="e">
        <f>IF(AU10=0,10000,AU10)</f>
        <v>#N/A</v>
      </c>
      <c r="AZ9" s="68">
        <v>1</v>
      </c>
      <c r="BA9" s="68">
        <v>7</v>
      </c>
      <c r="BB9" s="68"/>
      <c r="BD9" s="60"/>
      <c r="BE9" s="61"/>
      <c r="BF9" s="61"/>
      <c r="BG9" s="62" t="e">
        <f t="shared" ref="BG9:BN9" si="5">SUM(BG5:BG8)</f>
        <v>#N/A</v>
      </c>
      <c r="BH9" s="63" t="e">
        <f t="shared" si="5"/>
        <v>#N/A</v>
      </c>
      <c r="BI9" s="63" t="e">
        <f t="shared" si="5"/>
        <v>#N/A</v>
      </c>
      <c r="BJ9" s="63" t="e">
        <f t="shared" si="5"/>
        <v>#N/A</v>
      </c>
      <c r="BK9" s="64" t="e">
        <f t="shared" si="5"/>
        <v>#N/A</v>
      </c>
      <c r="BL9" s="64" t="e">
        <f t="shared" si="5"/>
        <v>#N/A</v>
      </c>
      <c r="BM9" s="64" t="e">
        <f t="shared" si="5"/>
        <v>#N/A</v>
      </c>
      <c r="BN9" s="65" t="e">
        <f t="shared" si="5"/>
        <v>#N/A</v>
      </c>
      <c r="BQ9" s="331" t="e">
        <f>IF(BM10=0,10000,BM10)</f>
        <v>#N/A</v>
      </c>
      <c r="BR9" s="68">
        <v>1</v>
      </c>
      <c r="BS9" s="68">
        <v>7</v>
      </c>
      <c r="BT9" s="68"/>
      <c r="BV9" s="60"/>
      <c r="BW9" s="61"/>
      <c r="BX9" s="61"/>
      <c r="BY9" s="62" t="e">
        <f t="shared" ref="BY9:CF9" si="6">SUM(BY5:BY8)</f>
        <v>#N/A</v>
      </c>
      <c r="BZ9" s="63" t="e">
        <f t="shared" si="6"/>
        <v>#N/A</v>
      </c>
      <c r="CA9" s="63" t="e">
        <f t="shared" si="6"/>
        <v>#N/A</v>
      </c>
      <c r="CB9" s="63" t="e">
        <f t="shared" si="6"/>
        <v>#N/A</v>
      </c>
      <c r="CC9" s="64" t="e">
        <f t="shared" si="6"/>
        <v>#N/A</v>
      </c>
      <c r="CD9" s="64" t="e">
        <f t="shared" si="6"/>
        <v>#N/A</v>
      </c>
      <c r="CE9" s="64" t="e">
        <f t="shared" si="6"/>
        <v>#N/A</v>
      </c>
      <c r="CF9" s="65" t="e">
        <f t="shared" si="6"/>
        <v>#N/A</v>
      </c>
      <c r="CI9" s="32" t="e">
        <f>IF(CE10=0,10000,CE10)</f>
        <v>#N/A</v>
      </c>
      <c r="CJ9" s="466">
        <v>1</v>
      </c>
      <c r="CK9" s="466">
        <v>7</v>
      </c>
      <c r="CL9" s="68"/>
      <c r="CN9" s="50">
        <v>5</v>
      </c>
      <c r="CO9" s="51" t="e">
        <f>IF(CP9=0,"",VLOOKUP($CP9,seznam!$A$1:$E$5084,2,FALSE))</f>
        <v>#N/A</v>
      </c>
      <c r="CP9" s="52" t="e">
        <f t="shared" si="1"/>
        <v>#N/A</v>
      </c>
      <c r="CQ9" s="52" t="e">
        <f>IF($CP9=0,"",VLOOKUP($CP9,'Absolutní-BODY'!$E$2:$W$161,4,FALSE))</f>
        <v>#N/A</v>
      </c>
      <c r="CR9" s="52" t="e">
        <f>IF($CP9=0,"",VLOOKUP($CP9,'Absolutní-BODY'!$E$2:$W$161,5,FALSE))</f>
        <v>#N/A</v>
      </c>
      <c r="CS9" s="52" t="e">
        <f>IF($CP9=0,"",VLOOKUP($CP9,'Absolutní-BODY'!$E$2:$W$161,6,FALSE))</f>
        <v>#N/A</v>
      </c>
      <c r="CT9" s="52" t="e">
        <f>IF($CP9=0,"",VLOOKUP($CP9,'Absolutní-BODY'!$E$2:$W$161,7,FALSE))</f>
        <v>#N/A</v>
      </c>
      <c r="CU9" s="53" t="e">
        <f>IF($CP9=0,"",VLOOKUP($CP9,'Absolutní-BODY'!$E$2:$W$161,8,FALSE))</f>
        <v>#N/A</v>
      </c>
      <c r="CV9" s="53" t="e">
        <f>IF($CP9=0,"",VLOOKUP($CP9,'Absolutní-BODY'!$E$2:$W$161,9,FALSE))</f>
        <v>#N/A</v>
      </c>
      <c r="CW9" s="53" t="e">
        <f>IF($CP9=0,"",VLOOKUP($CP9,'Absolutní-BODY'!$E$2:$W$161,10,FALSE))</f>
        <v>#N/A</v>
      </c>
      <c r="CX9" s="54" t="e">
        <f>IF($CP9=0,"",VLOOKUP($CP9,'Absolutní-BODY'!$E$2:$W$161,11,FALSE))</f>
        <v>#N/A</v>
      </c>
      <c r="CY9" s="42" t="e">
        <f>VLOOKUP(SUM(($CN4*10)+CN9),'Absolutní-BODY'!$AJ$2:$AL$161,3,FALSE)</f>
        <v>#N/A</v>
      </c>
      <c r="CZ9" s="42" t="e">
        <f>VLOOKUP(SUM(($CN4*10)+CO9),'Absolutní-BODY'!$AJ$2:$AL$161,3,FALSE)</f>
        <v>#N/A</v>
      </c>
      <c r="DA9" s="331" t="e">
        <f>IF(CW13=0,10000,CW13)</f>
        <v>#N/A</v>
      </c>
      <c r="DB9" s="68">
        <v>1</v>
      </c>
      <c r="DC9" s="68">
        <v>7</v>
      </c>
      <c r="DD9" s="68"/>
      <c r="DF9" s="50">
        <v>5</v>
      </c>
      <c r="DG9" s="51" t="e">
        <f>IF(DH9=0,"",VLOOKUP($DH9,seznam!$A$1:$E$5084,2,FALSE))</f>
        <v>#N/A</v>
      </c>
      <c r="DH9" s="52" t="e">
        <f t="shared" si="2"/>
        <v>#N/A</v>
      </c>
      <c r="DI9" s="52" t="e">
        <f>IF($DH9=0,"",VLOOKUP($DH9,'Absolutní-BODY'!$E$2:$W$161,4,FALSE))</f>
        <v>#N/A</v>
      </c>
      <c r="DJ9" s="52" t="e">
        <f>IF($DH9=0,"",VLOOKUP($DH9,'Absolutní-BODY'!$E$2:$W$161,5,FALSE))</f>
        <v>#N/A</v>
      </c>
      <c r="DK9" s="52" t="e">
        <f>IF($DH9=0,"",VLOOKUP($DH9,'Absolutní-BODY'!$E$2:$W$161,6,FALSE))</f>
        <v>#N/A</v>
      </c>
      <c r="DL9" s="52" t="e">
        <f>IF($DH9=0,"",VLOOKUP($DH9,'Absolutní-BODY'!$E$2:$W$161,7,FALSE))</f>
        <v>#N/A</v>
      </c>
      <c r="DM9" s="53" t="e">
        <f>IF($DH9=0,"",VLOOKUP($DH9,'Absolutní-BODY'!$E$2:$W$161,8,FALSE))</f>
        <v>#N/A</v>
      </c>
      <c r="DN9" s="53" t="e">
        <f>IF($DH9=0,"",VLOOKUP($DH9,'Absolutní-BODY'!$E$2:$W$161,9,FALSE))</f>
        <v>#N/A</v>
      </c>
      <c r="DO9" s="53" t="e">
        <f>IF($DH9=0,"",VLOOKUP($DH9,'Absolutní-BODY'!$E$2:$W$161,10,FALSE))</f>
        <v>#N/A</v>
      </c>
      <c r="DP9" s="54" t="e">
        <f>IF($DH9=0,"",VLOOKUP($DH9,'Absolutní-BODY'!$E$2:$W$161,11,FALSE))</f>
        <v>#N/A</v>
      </c>
      <c r="DQ9" s="42" t="e">
        <f>VLOOKUP(SUM(($DF4*10)+DF9),'Absolutní-BODY'!$AJ$2:$AL$161,3,FALSE)</f>
        <v>#N/A</v>
      </c>
      <c r="DR9" s="42" t="e">
        <f>VLOOKUP(SUM(($DF4*10)+DG9),'Absolutní-BODY'!$AJ$2:$AL$161,3,FALSE)</f>
        <v>#N/A</v>
      </c>
      <c r="DS9" s="331" t="e">
        <f>IF(DO13=0,10000,DO13)</f>
        <v>#N/A</v>
      </c>
      <c r="DT9" s="68">
        <v>1</v>
      </c>
      <c r="DU9" s="68">
        <v>7</v>
      </c>
      <c r="DV9" s="68"/>
      <c r="DZ9" s="42" t="e">
        <f>VLOOKUP(SUM(($B4*10)+DO9),'Absolutní-BODY'!$AE$2:$AL$161,8,FALSE)</f>
        <v>#N/A</v>
      </c>
      <c r="EE9" s="42" t="e">
        <f>VLOOKUP(SUM(($CN4*10)+DT9),'Absolutní-BODY'!$AJ$2:$AL$161,3,FALSE)</f>
        <v>#N/A</v>
      </c>
      <c r="EF9" s="42" t="e">
        <f>VLOOKUP(SUM(($DF4*10)+DU9),'Absolutní-BODY'!$AJ$2:$AL$161,3,FALSE)</f>
        <v>#N/A</v>
      </c>
    </row>
    <row r="10" spans="1:136" s="42" customFormat="1" ht="15" customHeight="1" thickBot="1" x14ac:dyDescent="0.25">
      <c r="B10" s="50">
        <v>6</v>
      </c>
      <c r="C10" s="51" t="e">
        <f>IF(D10=0,"",VLOOKUP($D10,seznam!$A$1:$E$5084,2,FALSE))</f>
        <v>#N/A</v>
      </c>
      <c r="D10" s="52" t="e">
        <f t="shared" si="0"/>
        <v>#N/A</v>
      </c>
      <c r="E10" s="52" t="e">
        <f>IF($D10=0,"",VLOOKUP($D10,'Absolutní-BODY'!$E$2:$W$161,4,FALSE))</f>
        <v>#N/A</v>
      </c>
      <c r="F10" s="52" t="e">
        <f>IF($D10=0,"",VLOOKUP($D10,'Absolutní-BODY'!$E$2:$W$161,5,FALSE))</f>
        <v>#N/A</v>
      </c>
      <c r="G10" s="52" t="e">
        <f>IF($D10=0,"",VLOOKUP($D10,'Absolutní-BODY'!$E$2:$W$161,6,FALSE))</f>
        <v>#N/A</v>
      </c>
      <c r="H10" s="52" t="e">
        <f>IF($D10=0,"",VLOOKUP($D10,'Absolutní-BODY'!$E$2:$W$161,7,FALSE))</f>
        <v>#N/A</v>
      </c>
      <c r="I10" s="53" t="e">
        <f>IF($D10=0,"",VLOOKUP($D10,'Absolutní-BODY'!$E$2:$W$161,8,FALSE))</f>
        <v>#N/A</v>
      </c>
      <c r="J10" s="53" t="e">
        <f>IF($D10=0,"",VLOOKUP($D10,'Absolutní-BODY'!$E$2:$W$161,9,FALSE))</f>
        <v>#N/A</v>
      </c>
      <c r="K10" s="53" t="e">
        <f>IF($D10=0,"",VLOOKUP($D10,'Absolutní-BODY'!$E$2:$W$161,10,FALSE))</f>
        <v>#N/A</v>
      </c>
      <c r="L10" s="54" t="e">
        <f>IF($D10=0,"",VLOOKUP($D10,'Absolutní-BODY'!$E$2:$W$161,11,FALSE))</f>
        <v>#N/A</v>
      </c>
      <c r="M10" s="42" t="e">
        <f>VLOOKUP(SUM(($B4*10)+B10),'Absolutní-BODY'!$AE$2:$AL$161,8,FALSE)</f>
        <v>#N/A</v>
      </c>
      <c r="N10" s="42" t="e">
        <f>VLOOKUP(SUM(($B4*10)+C10),'Absolutní-BODY'!$AE$2:$AL$161,8,FALSE)</f>
        <v>#N/A</v>
      </c>
      <c r="O10" s="331" t="e">
        <f>IF(K13=0,10000,K13)</f>
        <v>#N/A</v>
      </c>
      <c r="P10" s="68">
        <v>1</v>
      </c>
      <c r="Q10" s="68">
        <v>8</v>
      </c>
      <c r="R10" s="68"/>
      <c r="T10" s="318" t="e">
        <f>U4</f>
        <v>#N/A</v>
      </c>
      <c r="U10" s="315"/>
      <c r="V10" s="345">
        <f>AJ10</f>
        <v>0</v>
      </c>
      <c r="W10" s="317" t="s">
        <v>18</v>
      </c>
      <c r="X10" s="66"/>
      <c r="Y10" s="539" t="e">
        <f>SUM(W9:AD9)</f>
        <v>#N/A</v>
      </c>
      <c r="Z10" s="540"/>
      <c r="AA10" s="435" t="s">
        <v>1</v>
      </c>
      <c r="AB10" s="129"/>
      <c r="AC10" s="541" t="e">
        <f>SUM(W9:AD9)</f>
        <v>#N/A</v>
      </c>
      <c r="AD10" s="540"/>
      <c r="AG10" s="331" t="e">
        <f>IF(AC10=0,10000,AC10)</f>
        <v>#N/A</v>
      </c>
      <c r="AH10" s="68">
        <v>1</v>
      </c>
      <c r="AI10" s="68">
        <v>8</v>
      </c>
      <c r="AJ10" s="333">
        <f>V2</f>
        <v>0</v>
      </c>
      <c r="AL10" s="318" t="e">
        <f>AM4</f>
        <v>#N/A</v>
      </c>
      <c r="AM10" s="315"/>
      <c r="AN10" s="345">
        <f>BB10</f>
        <v>0</v>
      </c>
      <c r="AO10" s="317" t="s">
        <v>18</v>
      </c>
      <c r="AP10" s="66"/>
      <c r="AQ10" s="539" t="e">
        <f>SUM(AO9:AV9)</f>
        <v>#N/A</v>
      </c>
      <c r="AR10" s="540"/>
      <c r="AS10" s="435" t="s">
        <v>1</v>
      </c>
      <c r="AT10" s="129"/>
      <c r="AU10" s="541" t="e">
        <f>SUM(AO9:AV9)</f>
        <v>#N/A</v>
      </c>
      <c r="AV10" s="540"/>
      <c r="AY10" s="331" t="e">
        <f>IF(AU10=0,10000,AU10)</f>
        <v>#N/A</v>
      </c>
      <c r="AZ10" s="68">
        <v>1</v>
      </c>
      <c r="BA10" s="68">
        <v>8</v>
      </c>
      <c r="BB10" s="333">
        <f>AN2</f>
        <v>0</v>
      </c>
      <c r="BD10" s="318" t="e">
        <f>BE4</f>
        <v>#N/A</v>
      </c>
      <c r="BE10" s="315"/>
      <c r="BF10" s="345">
        <f>BT10</f>
        <v>0</v>
      </c>
      <c r="BG10" s="317" t="s">
        <v>18</v>
      </c>
      <c r="BH10" s="66"/>
      <c r="BI10" s="539" t="e">
        <f>SUM(BG9:BN9)</f>
        <v>#N/A</v>
      </c>
      <c r="BJ10" s="540"/>
      <c r="BK10" s="435" t="s">
        <v>1</v>
      </c>
      <c r="BL10" s="129"/>
      <c r="BM10" s="541" t="e">
        <f>SUM(BG9:BN9)</f>
        <v>#N/A</v>
      </c>
      <c r="BN10" s="540"/>
      <c r="BQ10" s="331" t="e">
        <f>IF(BM10=0,10000,BM10)</f>
        <v>#N/A</v>
      </c>
      <c r="BR10" s="68">
        <v>1</v>
      </c>
      <c r="BS10" s="68">
        <v>8</v>
      </c>
      <c r="BT10" s="333">
        <f>BF2</f>
        <v>0</v>
      </c>
      <c r="BV10" s="318" t="e">
        <f>BW4</f>
        <v>#N/A</v>
      </c>
      <c r="BW10" s="315"/>
      <c r="BX10" s="345">
        <f>CL10</f>
        <v>0</v>
      </c>
      <c r="BY10" s="317" t="s">
        <v>18</v>
      </c>
      <c r="BZ10" s="66"/>
      <c r="CA10" s="539" t="e">
        <f>SUM(BY9:CF9)</f>
        <v>#N/A</v>
      </c>
      <c r="CB10" s="540"/>
      <c r="CC10" s="435" t="s">
        <v>1</v>
      </c>
      <c r="CD10" s="129"/>
      <c r="CE10" s="541" t="e">
        <f>SUM(BY9:CF9)</f>
        <v>#N/A</v>
      </c>
      <c r="CF10" s="540"/>
      <c r="CI10" s="467" t="e">
        <f>IF(CE10=0,10000,CE10)</f>
        <v>#N/A</v>
      </c>
      <c r="CJ10" s="468">
        <v>1</v>
      </c>
      <c r="CK10" s="468">
        <v>8</v>
      </c>
      <c r="CL10" s="333">
        <f>BX2</f>
        <v>0</v>
      </c>
      <c r="CN10" s="50">
        <v>6</v>
      </c>
      <c r="CO10" s="51" t="e">
        <f>IF(CP10=0,"",VLOOKUP($CP10,seznam!$A$1:$E$5084,2,FALSE))</f>
        <v>#N/A</v>
      </c>
      <c r="CP10" s="52" t="e">
        <f t="shared" si="1"/>
        <v>#N/A</v>
      </c>
      <c r="CQ10" s="52" t="e">
        <f>IF($CP10=0,"",VLOOKUP($CP10,'Absolutní-BODY'!$E$2:$W$161,4,FALSE))</f>
        <v>#N/A</v>
      </c>
      <c r="CR10" s="52" t="e">
        <f>IF($CP10=0,"",VLOOKUP($CP10,'Absolutní-BODY'!$E$2:$W$161,5,FALSE))</f>
        <v>#N/A</v>
      </c>
      <c r="CS10" s="52" t="e">
        <f>IF($CP10=0,"",VLOOKUP($CP10,'Absolutní-BODY'!$E$2:$W$161,6,FALSE))</f>
        <v>#N/A</v>
      </c>
      <c r="CT10" s="52" t="e">
        <f>IF($CP10=0,"",VLOOKUP($CP10,'Absolutní-BODY'!$E$2:$W$161,7,FALSE))</f>
        <v>#N/A</v>
      </c>
      <c r="CU10" s="53" t="e">
        <f>IF($CP10=0,"",VLOOKUP($CP10,'Absolutní-BODY'!$E$2:$W$161,8,FALSE))</f>
        <v>#N/A</v>
      </c>
      <c r="CV10" s="53" t="e">
        <f>IF($CP10=0,"",VLOOKUP($CP10,'Absolutní-BODY'!$E$2:$W$161,9,FALSE))</f>
        <v>#N/A</v>
      </c>
      <c r="CW10" s="53" t="e">
        <f>IF($CP10=0,"",VLOOKUP($CP10,'Absolutní-BODY'!$E$2:$W$161,10,FALSE))</f>
        <v>#N/A</v>
      </c>
      <c r="CX10" s="54" t="e">
        <f>IF($CP10=0,"",VLOOKUP($CP10,'Absolutní-BODY'!$E$2:$W$161,11,FALSE))</f>
        <v>#N/A</v>
      </c>
      <c r="CY10" s="42" t="e">
        <f>VLOOKUP(SUM(($CN4*10)+CN10),'Absolutní-BODY'!$AJ$2:$AL$161,3,FALSE)</f>
        <v>#N/A</v>
      </c>
      <c r="CZ10" s="42" t="e">
        <f>VLOOKUP(SUM(($CN4*10)+CO10),'Absolutní-BODY'!$AJ$2:$AL$161,3,FALSE)</f>
        <v>#N/A</v>
      </c>
      <c r="DA10" s="331" t="e">
        <f>IF(CW13=0,10000,CW13)</f>
        <v>#N/A</v>
      </c>
      <c r="DB10" s="68">
        <v>1</v>
      </c>
      <c r="DC10" s="68">
        <v>8</v>
      </c>
      <c r="DD10" s="68"/>
      <c r="DF10" s="50">
        <v>6</v>
      </c>
      <c r="DG10" s="51" t="e">
        <f>IF(DH10=0,"",VLOOKUP($DH10,seznam!$A$1:$E$5084,2,FALSE))</f>
        <v>#N/A</v>
      </c>
      <c r="DH10" s="52" t="e">
        <f t="shared" si="2"/>
        <v>#N/A</v>
      </c>
      <c r="DI10" s="52" t="e">
        <f>IF($DH10=0,"",VLOOKUP($DH10,'Absolutní-BODY'!$E$2:$W$161,4,FALSE))</f>
        <v>#N/A</v>
      </c>
      <c r="DJ10" s="52" t="e">
        <f>IF($DH10=0,"",VLOOKUP($DH10,'Absolutní-BODY'!$E$2:$W$161,5,FALSE))</f>
        <v>#N/A</v>
      </c>
      <c r="DK10" s="52" t="e">
        <f>IF($DH10=0,"",VLOOKUP($DH10,'Absolutní-BODY'!$E$2:$W$161,6,FALSE))</f>
        <v>#N/A</v>
      </c>
      <c r="DL10" s="52" t="e">
        <f>IF($DH10=0,"",VLOOKUP($DH10,'Absolutní-BODY'!$E$2:$W$161,7,FALSE))</f>
        <v>#N/A</v>
      </c>
      <c r="DM10" s="53" t="e">
        <f>IF($DH10=0,"",VLOOKUP($DH10,'Absolutní-BODY'!$E$2:$W$161,8,FALSE))</f>
        <v>#N/A</v>
      </c>
      <c r="DN10" s="53" t="e">
        <f>IF($DH10=0,"",VLOOKUP($DH10,'Absolutní-BODY'!$E$2:$W$161,9,FALSE))</f>
        <v>#N/A</v>
      </c>
      <c r="DO10" s="53" t="e">
        <f>IF($DH10=0,"",VLOOKUP($DH10,'Absolutní-BODY'!$E$2:$W$161,10,FALSE))</f>
        <v>#N/A</v>
      </c>
      <c r="DP10" s="54" t="e">
        <f>IF($DH10=0,"",VLOOKUP($DH10,'Absolutní-BODY'!$E$2:$W$161,11,FALSE))</f>
        <v>#N/A</v>
      </c>
      <c r="DQ10" s="42" t="e">
        <f>VLOOKUP(SUM(($DF4*10)+DF10),'Absolutní-BODY'!$AJ$2:$AL$161,3,FALSE)</f>
        <v>#N/A</v>
      </c>
      <c r="DR10" s="42" t="e">
        <f>VLOOKUP(SUM(($DF4*10)+DG10),'Absolutní-BODY'!$AJ$2:$AL$161,3,FALSE)</f>
        <v>#N/A</v>
      </c>
      <c r="DS10" s="331" t="e">
        <f>IF(DO13=0,10000,DO13)</f>
        <v>#N/A</v>
      </c>
      <c r="DT10" s="68">
        <v>1</v>
      </c>
      <c r="DU10" s="68">
        <v>8</v>
      </c>
      <c r="DV10" s="68"/>
      <c r="DZ10" s="42" t="e">
        <f>VLOOKUP(SUM(($B4*10)+DO10),'Absolutní-BODY'!$AE$2:$AL$161,8,FALSE)</f>
        <v>#N/A</v>
      </c>
      <c r="EE10" s="42" t="e">
        <f>VLOOKUP(SUM(($CN4*10)+DT10),'Absolutní-BODY'!$AJ$2:$AL$161,3,FALSE)</f>
        <v>#N/A</v>
      </c>
      <c r="EF10" s="42" t="e">
        <f>VLOOKUP(SUM(($DF4*10)+DU10),'Absolutní-BODY'!$AJ$2:$AL$161,3,FALSE)</f>
        <v>#N/A</v>
      </c>
    </row>
    <row r="11" spans="1:136" s="42" customFormat="1" ht="15" customHeight="1" thickBot="1" x14ac:dyDescent="0.25">
      <c r="B11" s="55" t="s">
        <v>0</v>
      </c>
      <c r="C11" s="56" t="e">
        <f>IF(D11=0,"",VLOOKUP($D11,seznam!$A$1:$E$5084,2,FALSE))</f>
        <v>#N/A</v>
      </c>
      <c r="D11" s="57" t="e">
        <f t="shared" si="0"/>
        <v>#N/A</v>
      </c>
      <c r="E11" s="57" t="e">
        <f>IF($D11=0,"",VLOOKUP($D11,'Absolutní-BODY'!$E$2:$W$161,4,FALSE))</f>
        <v>#N/A</v>
      </c>
      <c r="F11" s="57" t="e">
        <f>IF($D11=0,"",VLOOKUP($D11,'Absolutní-BODY'!$E$2:$W$161,5,FALSE))</f>
        <v>#N/A</v>
      </c>
      <c r="G11" s="57" t="e">
        <f>IF($D11=0,"",VLOOKUP($D11,'Absolutní-BODY'!$E$2:$W$161,6,FALSE))</f>
        <v>#N/A</v>
      </c>
      <c r="H11" s="57" t="e">
        <f>IF($D11=0,"",VLOOKUP($D11,'Absolutní-BODY'!$E$2:$W$161,7,FALSE))</f>
        <v>#N/A</v>
      </c>
      <c r="I11" s="58" t="e">
        <f>IF($D11=0,"",VLOOKUP($D11,'Absolutní-BODY'!$E$2:$W$161,8,FALSE))</f>
        <v>#N/A</v>
      </c>
      <c r="J11" s="58" t="e">
        <f>IF($D11=0,"",VLOOKUP($D11,'Absolutní-BODY'!$E$2:$W$161,9,FALSE))</f>
        <v>#N/A</v>
      </c>
      <c r="K11" s="58" t="e">
        <f>IF($D11=0,"",VLOOKUP($D11,'Absolutní-BODY'!$E$2:$W$161,10,FALSE))</f>
        <v>#N/A</v>
      </c>
      <c r="L11" s="59" t="e">
        <f>IF($D11=0,"",VLOOKUP($D11,'Absolutní-BODY'!$E$2:$W$161,11,FALSE))</f>
        <v>#N/A</v>
      </c>
      <c r="M11" s="42" t="e">
        <f>VLOOKUP(SUM(($B4*10)+7),'Absolutní-BODY'!$AE$2:$AL$161,8,FALSE)</f>
        <v>#N/A</v>
      </c>
      <c r="N11" s="42" t="e">
        <f>VLOOKUP(SUM(($B4*10)+7),'Absolutní-BODY'!$AE$2:$AL$161,8,FALSE)</f>
        <v>#N/A</v>
      </c>
      <c r="O11" s="331" t="e">
        <f>IF(K13=0,10000,K13)</f>
        <v>#N/A</v>
      </c>
      <c r="P11" s="68">
        <v>1</v>
      </c>
      <c r="Q11" s="68">
        <v>9</v>
      </c>
      <c r="R11" s="68"/>
      <c r="S11" s="37" t="s">
        <v>3469</v>
      </c>
      <c r="U11" s="38"/>
      <c r="V11" s="38"/>
      <c r="W11" s="37"/>
      <c r="X11" s="37"/>
      <c r="Y11" s="39"/>
      <c r="Z11" s="341"/>
      <c r="AA11" s="39"/>
      <c r="AB11" s="39"/>
      <c r="AC11" s="341"/>
      <c r="AD11" s="39"/>
      <c r="AE11" s="37"/>
      <c r="AF11" s="37"/>
      <c r="AG11" s="331" t="e">
        <f>IF(AC18=0,10000,AC18)</f>
        <v>#N/A</v>
      </c>
      <c r="AH11" s="68">
        <v>2</v>
      </c>
      <c r="AI11" s="68">
        <v>1</v>
      </c>
      <c r="AJ11" s="68"/>
      <c r="AK11" s="37" t="s">
        <v>3469</v>
      </c>
      <c r="AM11" s="61"/>
      <c r="AN11" s="61"/>
      <c r="AO11" s="49"/>
      <c r="AP11" s="49"/>
      <c r="AQ11" s="49"/>
      <c r="AR11" s="49"/>
      <c r="AS11" s="49"/>
      <c r="AT11" s="49"/>
      <c r="AU11" s="49"/>
      <c r="AV11" s="49"/>
      <c r="AW11" s="37"/>
      <c r="AX11" s="37"/>
      <c r="AY11" s="331" t="e">
        <f>IF(AU18=0,10000,AU18)</f>
        <v>#N/A</v>
      </c>
      <c r="AZ11" s="68">
        <v>2</v>
      </c>
      <c r="BA11" s="68">
        <v>1</v>
      </c>
      <c r="BB11" s="68"/>
      <c r="BC11" s="37" t="s">
        <v>3469</v>
      </c>
      <c r="BE11" s="61"/>
      <c r="BF11" s="61"/>
      <c r="BG11" s="49"/>
      <c r="BH11" s="49"/>
      <c r="BI11" s="49"/>
      <c r="BJ11" s="49"/>
      <c r="BK11" s="49"/>
      <c r="BL11" s="49"/>
      <c r="BM11" s="49"/>
      <c r="BN11" s="49"/>
      <c r="BO11" s="37"/>
      <c r="BP11" s="37"/>
      <c r="BQ11" s="331" t="e">
        <f>IF(BM18=0,10000,BM18)</f>
        <v>#N/A</v>
      </c>
      <c r="BR11" s="68">
        <v>2</v>
      </c>
      <c r="BS11" s="68">
        <v>1</v>
      </c>
      <c r="BT11" s="68"/>
      <c r="BU11" s="37" t="s">
        <v>3469</v>
      </c>
      <c r="BW11" s="336"/>
      <c r="BX11" s="38"/>
      <c r="BY11" s="37"/>
      <c r="BZ11" s="37"/>
      <c r="CA11" s="39"/>
      <c r="CB11" s="341"/>
      <c r="CC11" s="39"/>
      <c r="CD11" s="39"/>
      <c r="CE11" s="341"/>
      <c r="CF11" s="39"/>
      <c r="CG11" s="37"/>
      <c r="CH11" s="37"/>
      <c r="CI11" s="32" t="e">
        <f>IF(CE18=0,10000,CE18)</f>
        <v>#N/A</v>
      </c>
      <c r="CJ11" s="466">
        <v>2</v>
      </c>
      <c r="CK11" s="466">
        <v>1</v>
      </c>
      <c r="CL11" s="68"/>
      <c r="CN11" s="55" t="s">
        <v>0</v>
      </c>
      <c r="CO11" s="56" t="e">
        <f>IF(CP11=0,"",VLOOKUP($CP11,seznam!$A$1:$E$5084,2,FALSE))</f>
        <v>#N/A</v>
      </c>
      <c r="CP11" s="57" t="e">
        <f t="shared" si="1"/>
        <v>#N/A</v>
      </c>
      <c r="CQ11" s="57" t="e">
        <f>IF($CP11=0,"",VLOOKUP($CP11,'Absolutní-BODY'!$E$2:$W$161,4,FALSE))</f>
        <v>#N/A</v>
      </c>
      <c r="CR11" s="57" t="e">
        <f>IF($CP11=0,"",VLOOKUP($CP11,'Absolutní-BODY'!$E$2:$W$161,5,FALSE))</f>
        <v>#N/A</v>
      </c>
      <c r="CS11" s="57" t="e">
        <f>IF($CP11=0,"",VLOOKUP($CP11,'Absolutní-BODY'!$E$2:$W$161,6,FALSE))</f>
        <v>#N/A</v>
      </c>
      <c r="CT11" s="57" t="e">
        <f>IF($CP11=0,"",VLOOKUP($CP11,'Absolutní-BODY'!$E$2:$W$161,7,FALSE))</f>
        <v>#N/A</v>
      </c>
      <c r="CU11" s="58" t="e">
        <f>IF($CP11=0,"",VLOOKUP($CP11,'Absolutní-BODY'!$E$2:$W$161,8,FALSE))</f>
        <v>#N/A</v>
      </c>
      <c r="CV11" s="58" t="e">
        <f>IF($CP11=0,"",VLOOKUP($CP11,'Absolutní-BODY'!$E$2:$W$161,9,FALSE))</f>
        <v>#N/A</v>
      </c>
      <c r="CW11" s="58" t="e">
        <f>IF($CP11=0,"",VLOOKUP($CP11,'Absolutní-BODY'!$E$2:$W$161,10,FALSE))</f>
        <v>#N/A</v>
      </c>
      <c r="CX11" s="59" t="e">
        <f>IF($CP11=0,"",VLOOKUP($CP11,'Absolutní-BODY'!$E$2:$W$161,11,FALSE))</f>
        <v>#N/A</v>
      </c>
      <c r="CY11" s="42" t="e">
        <f>VLOOKUP(SUM(($CN4*10)+7),'Absolutní-BODY'!$AJ$2:$AL$161,3,FALSE)</f>
        <v>#N/A</v>
      </c>
      <c r="CZ11" s="42" t="e">
        <f>VLOOKUP(SUM(($CN4*10)+7),'Absolutní-BODY'!$AJ$2:$AL$161,3,FALSE)</f>
        <v>#N/A</v>
      </c>
      <c r="DA11" s="331" t="e">
        <f>IF(CW13=0,10000,CW13)</f>
        <v>#N/A</v>
      </c>
      <c r="DB11" s="68">
        <v>1</v>
      </c>
      <c r="DC11" s="68">
        <v>9</v>
      </c>
      <c r="DD11" s="68"/>
      <c r="DF11" s="55" t="s">
        <v>0</v>
      </c>
      <c r="DG11" s="56" t="e">
        <f>IF(DH11=0,"",VLOOKUP($DH11,seznam!$A$1:$E$5084,2,FALSE))</f>
        <v>#N/A</v>
      </c>
      <c r="DH11" s="57" t="e">
        <f t="shared" si="2"/>
        <v>#N/A</v>
      </c>
      <c r="DI11" s="57" t="e">
        <f>IF($DH11=0,"",VLOOKUP($DH11,'Absolutní-BODY'!$E$2:$W$161,4,FALSE))</f>
        <v>#N/A</v>
      </c>
      <c r="DJ11" s="57" t="e">
        <f>IF($DH11=0,"",VLOOKUP($DH11,'Absolutní-BODY'!$E$2:$W$161,5,FALSE))</f>
        <v>#N/A</v>
      </c>
      <c r="DK11" s="57" t="e">
        <f>IF($DH11=0,"",VLOOKUP($DH11,'Absolutní-BODY'!$E$2:$W$161,6,FALSE))</f>
        <v>#N/A</v>
      </c>
      <c r="DL11" s="57" t="e">
        <f>IF($DH11=0,"",VLOOKUP($DH11,'Absolutní-BODY'!$E$2:$W$161,7,FALSE))</f>
        <v>#N/A</v>
      </c>
      <c r="DM11" s="58" t="e">
        <f>IF($DH11=0,"",VLOOKUP($DH11,'Absolutní-BODY'!$E$2:$W$161,8,FALSE))</f>
        <v>#N/A</v>
      </c>
      <c r="DN11" s="58" t="e">
        <f>IF($DH11=0,"",VLOOKUP($DH11,'Absolutní-BODY'!$E$2:$W$161,9,FALSE))</f>
        <v>#N/A</v>
      </c>
      <c r="DO11" s="58" t="e">
        <f>IF($DH11=0,"",VLOOKUP($DH11,'Absolutní-BODY'!$E$2:$W$161,10,FALSE))</f>
        <v>#N/A</v>
      </c>
      <c r="DP11" s="59" t="e">
        <f>IF($DH11=0,"",VLOOKUP($DH11,'Absolutní-BODY'!$E$2:$W$161,11,FALSE))</f>
        <v>#N/A</v>
      </c>
      <c r="DQ11" s="42" t="e">
        <f>VLOOKUP(SUM(($DF4*10)+7),'Absolutní-BODY'!$AJ$2:$AL$161,3,FALSE)</f>
        <v>#N/A</v>
      </c>
      <c r="DR11" s="42" t="e">
        <f>VLOOKUP(SUM(($DF4*10)+7),'Absolutní-BODY'!$AJ$2:$AL$161,3,FALSE)</f>
        <v>#N/A</v>
      </c>
      <c r="DS11" s="331" t="e">
        <f>IF(DO13=0,10000,DO13)</f>
        <v>#N/A</v>
      </c>
      <c r="DT11" s="68">
        <v>1</v>
      </c>
      <c r="DU11" s="68">
        <v>9</v>
      </c>
      <c r="DV11" s="68"/>
      <c r="DZ11" s="42" t="e">
        <f>VLOOKUP(SUM(($B4*10)+7),'Absolutní-BODY'!$AE$2:$AL$161,8,FALSE)</f>
        <v>#N/A</v>
      </c>
      <c r="EA11" s="37"/>
      <c r="EB11" s="37"/>
      <c r="EC11" s="37"/>
      <c r="ED11" s="37"/>
      <c r="EE11" s="42" t="e">
        <f>VLOOKUP(SUM(($CN4*10)+7),'Absolutní-BODY'!$AJ$2:$AL$161,3,FALSE)</f>
        <v>#N/A</v>
      </c>
      <c r="EF11" s="42" t="e">
        <f>VLOOKUP(SUM(($DF4*10)+7),'Absolutní-BODY'!$AJ$2:$AL$161,3,FALSE)</f>
        <v>#N/A</v>
      </c>
    </row>
    <row r="12" spans="1:136" s="67" customFormat="1" ht="15" customHeight="1" thickBot="1" x14ac:dyDescent="0.25">
      <c r="B12" s="60"/>
      <c r="C12" s="61"/>
      <c r="D12" s="61"/>
      <c r="E12" s="346" t="e">
        <f t="shared" ref="E12:L12" si="7">SUM(E5:E11)</f>
        <v>#N/A</v>
      </c>
      <c r="F12" s="347" t="e">
        <f t="shared" si="7"/>
        <v>#N/A</v>
      </c>
      <c r="G12" s="347" t="e">
        <f t="shared" si="7"/>
        <v>#N/A</v>
      </c>
      <c r="H12" s="347" t="e">
        <f t="shared" si="7"/>
        <v>#N/A</v>
      </c>
      <c r="I12" s="64" t="e">
        <f t="shared" si="7"/>
        <v>#N/A</v>
      </c>
      <c r="J12" s="64" t="e">
        <f t="shared" si="7"/>
        <v>#N/A</v>
      </c>
      <c r="K12" s="64" t="e">
        <f t="shared" si="7"/>
        <v>#N/A</v>
      </c>
      <c r="L12" s="65" t="e">
        <f t="shared" si="7"/>
        <v>#N/A</v>
      </c>
      <c r="M12" s="42"/>
      <c r="N12" s="42"/>
      <c r="O12" s="331" t="e">
        <f>IF(K13=0,10000,K13)</f>
        <v>#N/A</v>
      </c>
      <c r="P12" s="331">
        <v>1</v>
      </c>
      <c r="Q12" s="331">
        <v>10</v>
      </c>
      <c r="R12" s="331"/>
      <c r="T12" s="49">
        <v>2</v>
      </c>
      <c r="U12" s="313" t="e">
        <f>IF(T12="","",VLOOKUP(T12,'Absolutní-BODY'!$AO$2:$AU$57,7,FALSE))</f>
        <v>#N/A</v>
      </c>
      <c r="V12" s="40" t="s">
        <v>9</v>
      </c>
      <c r="W12" s="40">
        <v>1</v>
      </c>
      <c r="X12" s="40">
        <v>2</v>
      </c>
      <c r="Y12" s="40">
        <v>3</v>
      </c>
      <c r="Z12" s="43">
        <v>4</v>
      </c>
      <c r="AA12" s="40">
        <v>5</v>
      </c>
      <c r="AB12" s="40">
        <v>6</v>
      </c>
      <c r="AC12" s="43">
        <v>7</v>
      </c>
      <c r="AD12" s="40">
        <v>8</v>
      </c>
      <c r="AG12" s="331" t="e">
        <f>IF(AC18=0,10000,AC18)</f>
        <v>#N/A</v>
      </c>
      <c r="AH12" s="331">
        <v>2</v>
      </c>
      <c r="AI12" s="331">
        <v>2</v>
      </c>
      <c r="AJ12" s="331"/>
      <c r="AK12" s="334"/>
      <c r="AL12" s="49">
        <v>2</v>
      </c>
      <c r="AM12" s="313" t="e">
        <f>IF(AL12="","",VLOOKUP(AL12,'Absolutní-BODY'!$AP$2:$AU$57,6,FALSE))</f>
        <v>#N/A</v>
      </c>
      <c r="AN12" s="40" t="s">
        <v>9</v>
      </c>
      <c r="AO12" s="40">
        <v>1</v>
      </c>
      <c r="AP12" s="40">
        <v>2</v>
      </c>
      <c r="AQ12" s="40">
        <v>3</v>
      </c>
      <c r="AR12" s="43">
        <v>4</v>
      </c>
      <c r="AS12" s="40">
        <v>5</v>
      </c>
      <c r="AT12" s="40">
        <v>6</v>
      </c>
      <c r="AU12" s="43">
        <v>7</v>
      </c>
      <c r="AV12" s="40">
        <v>8</v>
      </c>
      <c r="AY12" s="331" t="e">
        <f>IF(AU18=0,10000,AU18)</f>
        <v>#N/A</v>
      </c>
      <c r="AZ12" s="331">
        <v>2</v>
      </c>
      <c r="BA12" s="331">
        <v>2</v>
      </c>
      <c r="BB12" s="331"/>
      <c r="BC12" s="334"/>
      <c r="BD12" s="49">
        <v>2</v>
      </c>
      <c r="BE12" s="313" t="e">
        <f>IF(BD12="","",VLOOKUP(BD12,'Absolutní-BODY'!$AQ$2:$AU$57,5,FALSE))</f>
        <v>#N/A</v>
      </c>
      <c r="BF12" s="40" t="s">
        <v>9</v>
      </c>
      <c r="BG12" s="40">
        <v>1</v>
      </c>
      <c r="BH12" s="40">
        <v>2</v>
      </c>
      <c r="BI12" s="40">
        <v>3</v>
      </c>
      <c r="BJ12" s="43">
        <v>4</v>
      </c>
      <c r="BK12" s="40">
        <v>5</v>
      </c>
      <c r="BL12" s="40">
        <v>6</v>
      </c>
      <c r="BM12" s="43">
        <v>7</v>
      </c>
      <c r="BN12" s="40">
        <v>8</v>
      </c>
      <c r="BQ12" s="331" t="e">
        <f>IF(BM18=0,10000,BM18)</f>
        <v>#N/A</v>
      </c>
      <c r="BR12" s="331">
        <v>2</v>
      </c>
      <c r="BS12" s="331">
        <v>2</v>
      </c>
      <c r="BT12" s="331"/>
      <c r="BU12" s="334"/>
      <c r="BV12" s="49">
        <v>2</v>
      </c>
      <c r="BW12" s="313" t="e">
        <f>IF(BV12="","",VLOOKUP(BV12,'Absolutní-BODY'!$AR$2:$AU$57,4,FALSE))</f>
        <v>#N/A</v>
      </c>
      <c r="BX12" s="40" t="s">
        <v>9</v>
      </c>
      <c r="BY12" s="40">
        <v>1</v>
      </c>
      <c r="BZ12" s="40">
        <v>2</v>
      </c>
      <c r="CA12" s="40">
        <v>3</v>
      </c>
      <c r="CB12" s="43">
        <v>4</v>
      </c>
      <c r="CC12" s="40">
        <v>5</v>
      </c>
      <c r="CD12" s="40">
        <v>6</v>
      </c>
      <c r="CE12" s="43">
        <v>7</v>
      </c>
      <c r="CF12" s="40">
        <v>8</v>
      </c>
      <c r="CI12" s="32" t="e">
        <f>IF(CE18=0,10000,CE18)</f>
        <v>#N/A</v>
      </c>
      <c r="CJ12" s="32">
        <v>2</v>
      </c>
      <c r="CK12" s="32">
        <v>2</v>
      </c>
      <c r="CL12" s="331"/>
      <c r="CN12" s="60"/>
      <c r="CO12" s="61"/>
      <c r="CP12" s="61"/>
      <c r="CQ12" s="346" t="e">
        <f t="shared" ref="CQ12:CX12" si="8">SUM(CQ5:CQ11)</f>
        <v>#N/A</v>
      </c>
      <c r="CR12" s="347" t="e">
        <f t="shared" si="8"/>
        <v>#N/A</v>
      </c>
      <c r="CS12" s="347" t="e">
        <f t="shared" si="8"/>
        <v>#N/A</v>
      </c>
      <c r="CT12" s="347" t="e">
        <f t="shared" si="8"/>
        <v>#N/A</v>
      </c>
      <c r="CU12" s="64" t="e">
        <f t="shared" si="8"/>
        <v>#N/A</v>
      </c>
      <c r="CV12" s="64" t="e">
        <f t="shared" si="8"/>
        <v>#N/A</v>
      </c>
      <c r="CW12" s="64" t="e">
        <f t="shared" si="8"/>
        <v>#N/A</v>
      </c>
      <c r="CX12" s="65" t="e">
        <f t="shared" si="8"/>
        <v>#N/A</v>
      </c>
      <c r="CY12" s="42"/>
      <c r="CZ12" s="42"/>
      <c r="DA12" s="331" t="e">
        <f>IF(CW13=0,10000,CW13)</f>
        <v>#N/A</v>
      </c>
      <c r="DB12" s="331">
        <v>1</v>
      </c>
      <c r="DC12" s="331">
        <v>10</v>
      </c>
      <c r="DD12" s="331"/>
      <c r="DF12" s="60"/>
      <c r="DG12" s="61"/>
      <c r="DH12" s="61"/>
      <c r="DI12" s="346" t="e">
        <f t="shared" ref="DI12:DP12" si="9">SUM(DI5:DI11)</f>
        <v>#N/A</v>
      </c>
      <c r="DJ12" s="347" t="e">
        <f t="shared" si="9"/>
        <v>#N/A</v>
      </c>
      <c r="DK12" s="347" t="e">
        <f t="shared" si="9"/>
        <v>#N/A</v>
      </c>
      <c r="DL12" s="347" t="e">
        <f t="shared" si="9"/>
        <v>#N/A</v>
      </c>
      <c r="DM12" s="64" t="e">
        <f t="shared" si="9"/>
        <v>#N/A</v>
      </c>
      <c r="DN12" s="64" t="e">
        <f t="shared" si="9"/>
        <v>#N/A</v>
      </c>
      <c r="DO12" s="64" t="e">
        <f t="shared" si="9"/>
        <v>#N/A</v>
      </c>
      <c r="DP12" s="65" t="e">
        <f t="shared" si="9"/>
        <v>#N/A</v>
      </c>
      <c r="DQ12" s="42"/>
      <c r="DR12" s="42"/>
      <c r="DS12" s="331" t="e">
        <f>IF(DO13=0,10000,DO13)</f>
        <v>#N/A</v>
      </c>
      <c r="DT12" s="331">
        <v>1</v>
      </c>
      <c r="DU12" s="331">
        <v>10</v>
      </c>
      <c r="DV12" s="331"/>
      <c r="DZ12" s="42"/>
      <c r="EE12" s="42"/>
      <c r="EF12" s="42"/>
    </row>
    <row r="13" spans="1:136" s="67" customFormat="1" ht="15" customHeight="1" thickBot="1" x14ac:dyDescent="0.25">
      <c r="B13" s="431"/>
      <c r="C13" s="315"/>
      <c r="D13" s="345">
        <f>R13</f>
        <v>0</v>
      </c>
      <c r="E13" s="317" t="s">
        <v>18</v>
      </c>
      <c r="F13" s="66"/>
      <c r="G13" s="539" t="e">
        <f>SUM(E12:L12)</f>
        <v>#N/A</v>
      </c>
      <c r="H13" s="540"/>
      <c r="I13" s="435" t="s">
        <v>1</v>
      </c>
      <c r="J13" s="129"/>
      <c r="K13" s="541" t="e">
        <f>SUM(E12:L12)</f>
        <v>#N/A</v>
      </c>
      <c r="L13" s="540"/>
      <c r="O13" s="331" t="e">
        <f>IF(K13=0,10000,K13)</f>
        <v>#N/A</v>
      </c>
      <c r="P13" s="331">
        <v>1</v>
      </c>
      <c r="Q13" s="331">
        <v>11</v>
      </c>
      <c r="R13" s="333">
        <f>D2</f>
        <v>0</v>
      </c>
      <c r="T13" s="44">
        <v>1</v>
      </c>
      <c r="U13" s="45" t="e">
        <f>IF(V13=0,"",VLOOKUP($V13,seznam!$A$1:$E$5084,2,FALSE))</f>
        <v>#N/A</v>
      </c>
      <c r="V13" s="46" t="e">
        <f>IF(AE13="",0,AE13)</f>
        <v>#N/A</v>
      </c>
      <c r="W13" s="46" t="e">
        <f>IF($V13=0,"",VLOOKUP($V13,'Absolutní-BODY'!$E$2:$W$161,4,FALSE))</f>
        <v>#N/A</v>
      </c>
      <c r="X13" s="46" t="e">
        <f>IF($V13=0,"",VLOOKUP($V13,'Absolutní-BODY'!$E$2:$W$161,5,FALSE))</f>
        <v>#N/A</v>
      </c>
      <c r="Y13" s="46" t="e">
        <f>IF($V13=0,"",VLOOKUP($V13,'Absolutní-BODY'!$E$2:$W$161,6,FALSE))</f>
        <v>#N/A</v>
      </c>
      <c r="Z13" s="46" t="e">
        <f>IF($V13=0,"",VLOOKUP($V13,'Absolutní-BODY'!$E$2:$W$161,7,FALSE))</f>
        <v>#N/A</v>
      </c>
      <c r="AA13" s="47" t="e">
        <f>IF($V13=0,"",VLOOKUP($V13,'Absolutní-BODY'!$E$2:$W$161,8,FALSE))</f>
        <v>#N/A</v>
      </c>
      <c r="AB13" s="47" t="e">
        <f>IF($V13=0,"",VLOOKUP($V13,'Absolutní-BODY'!$E$2:$W$161,9,FALSE))</f>
        <v>#N/A</v>
      </c>
      <c r="AC13" s="47" t="e">
        <f>IF($V13=0,"",VLOOKUP($V13,'Absolutní-BODY'!$E$2:$W$161,10,FALSE))</f>
        <v>#N/A</v>
      </c>
      <c r="AD13" s="48" t="e">
        <f>IF($V13=0,"",VLOOKUP($V13,'Absolutní-BODY'!$E$2:$W$161,11,FALSE))</f>
        <v>#N/A</v>
      </c>
      <c r="AE13" s="67" t="e">
        <f>VLOOKUP(SUM(($T12*10)+T13),'Absolutní-BODY'!$AF$2:$AL$161,7,FALSE)</f>
        <v>#N/A</v>
      </c>
      <c r="AF13" s="67" t="e">
        <f>VLOOKUP(SUM(($T12*10)+U13),'Absolutní-BODY'!$AF$2:$AL$161,7,FALSE)</f>
        <v>#N/A</v>
      </c>
      <c r="AG13" s="331" t="e">
        <f>IF(AC18=0,10000,AC18)</f>
        <v>#N/A</v>
      </c>
      <c r="AH13" s="331">
        <v>2</v>
      </c>
      <c r="AI13" s="331">
        <v>3</v>
      </c>
      <c r="AJ13" s="331"/>
      <c r="AK13" s="334"/>
      <c r="AL13" s="44">
        <v>1</v>
      </c>
      <c r="AM13" s="45" t="e">
        <f>IF(AN13=0,"",VLOOKUP($AN13,seznam!$A$1:$E$5084,2,FALSE))</f>
        <v>#N/A</v>
      </c>
      <c r="AN13" s="46" t="e">
        <f>IF(AW13="",0,AW13)</f>
        <v>#N/A</v>
      </c>
      <c r="AO13" s="46" t="e">
        <f>IF($AN13=0,"",VLOOKUP($AN13,'Absolutní-BODY'!$E$2:$W$161,4,FALSE))</f>
        <v>#N/A</v>
      </c>
      <c r="AP13" s="46" t="e">
        <f>IF($AN13=0,"",VLOOKUP($AN13,'Absolutní-BODY'!$E$2:$W$161,5,FALSE))</f>
        <v>#N/A</v>
      </c>
      <c r="AQ13" s="46" t="e">
        <f>IF($AN13=0,"",VLOOKUP($AN13,'Absolutní-BODY'!$E$2:$W$161,6,FALSE))</f>
        <v>#N/A</v>
      </c>
      <c r="AR13" s="46" t="e">
        <f>IF($AN13=0,"",VLOOKUP($AN13,'Absolutní-BODY'!$E$2:$W$161,7,FALSE))</f>
        <v>#N/A</v>
      </c>
      <c r="AS13" s="47" t="e">
        <f>IF($AN13=0,"",VLOOKUP($AN13,'Absolutní-BODY'!$E$2:$W$161,8,FALSE))</f>
        <v>#N/A</v>
      </c>
      <c r="AT13" s="47" t="e">
        <f>IF($AN13=0,"",VLOOKUP($AN13,'Absolutní-BODY'!$E$2:$W$161,9,FALSE))</f>
        <v>#N/A</v>
      </c>
      <c r="AU13" s="47" t="e">
        <f>IF($AN13=0,"",VLOOKUP($AN13,'Absolutní-BODY'!$E$2:$W$161,10,FALSE))</f>
        <v>#N/A</v>
      </c>
      <c r="AV13" s="48" t="e">
        <f>IF($AN13=0,"",VLOOKUP($AN13,'Absolutní-BODY'!$E$2:$W$161,11,FALSE))</f>
        <v>#N/A</v>
      </c>
      <c r="AW13" s="67" t="e">
        <f>VLOOKUP(SUM(($AL12*10)+AL13),'Absolutní-BODY'!$AG$2:$AL$161,6,FALSE)</f>
        <v>#N/A</v>
      </c>
      <c r="AX13" s="67" t="e">
        <f>VLOOKUP(SUM(($AL12*10)+AM13),'Absolutní-BODY'!$AG$2:$AL$161,6,FALSE)</f>
        <v>#N/A</v>
      </c>
      <c r="AY13" s="331" t="e">
        <f>IF(AU18=0,10000,AU18)</f>
        <v>#N/A</v>
      </c>
      <c r="AZ13" s="331">
        <v>2</v>
      </c>
      <c r="BA13" s="331">
        <v>3</v>
      </c>
      <c r="BB13" s="331"/>
      <c r="BC13" s="334"/>
      <c r="BD13" s="44">
        <v>1</v>
      </c>
      <c r="BE13" s="45" t="e">
        <f>IF(BF13=0,"",VLOOKUP($BF13,seznam!$A$1:$E$5084,2,FALSE))</f>
        <v>#N/A</v>
      </c>
      <c r="BF13" s="46" t="e">
        <f>IF(BO13="",0,BO13)</f>
        <v>#N/A</v>
      </c>
      <c r="BG13" s="46" t="e">
        <f>IF($BF13=0,"",VLOOKUP($BF13,'Absolutní-BODY'!$E$2:$W$161,4,FALSE))</f>
        <v>#N/A</v>
      </c>
      <c r="BH13" s="46" t="e">
        <f>IF($BF13=0,"",VLOOKUP($BF13,'Absolutní-BODY'!$E$2:$W$161,5,FALSE))</f>
        <v>#N/A</v>
      </c>
      <c r="BI13" s="46" t="e">
        <f>IF($BF13=0,"",VLOOKUP($BF13,'Absolutní-BODY'!$E$2:$W$161,6,FALSE))</f>
        <v>#N/A</v>
      </c>
      <c r="BJ13" s="46" t="e">
        <f>IF($BF13=0,"",VLOOKUP($BF13,'Absolutní-BODY'!$E$2:$W$161,7,FALSE))</f>
        <v>#N/A</v>
      </c>
      <c r="BK13" s="47" t="e">
        <f>IF($BF13=0,"",VLOOKUP($BF13,'Absolutní-BODY'!$E$2:$W$161,8,FALSE))</f>
        <v>#N/A</v>
      </c>
      <c r="BL13" s="47" t="e">
        <f>IF($BF13=0,"",VLOOKUP($BF13,'Absolutní-BODY'!$E$2:$W$161,9,FALSE))</f>
        <v>#N/A</v>
      </c>
      <c r="BM13" s="47" t="e">
        <f>IF($BF13=0,"",VLOOKUP($BF13,'Absolutní-BODY'!$E$2:$W$161,10,FALSE))</f>
        <v>#N/A</v>
      </c>
      <c r="BN13" s="48" t="e">
        <f>IF($BF13=0,"",VLOOKUP($BF13,'Absolutní-BODY'!$E$2:$W$161,11,FALSE))</f>
        <v>#N/A</v>
      </c>
      <c r="BO13" s="67" t="e">
        <f>VLOOKUP(SUM(($BD12*10)+BD13),'Absolutní-BODY'!$AH$2:$AL$161,5,FALSE)</f>
        <v>#N/A</v>
      </c>
      <c r="BP13" s="67" t="e">
        <f>VLOOKUP(SUM(($BD12*10)+BE13),'Absolutní-BODY'!$AH$2:$AL$161,5,FALSE)</f>
        <v>#N/A</v>
      </c>
      <c r="BQ13" s="331" t="e">
        <f>IF(BM18=0,10000,BM18)</f>
        <v>#N/A</v>
      </c>
      <c r="BR13" s="331">
        <v>2</v>
      </c>
      <c r="BS13" s="331">
        <v>3</v>
      </c>
      <c r="BT13" s="331"/>
      <c r="BU13" s="334"/>
      <c r="BV13" s="44">
        <v>1</v>
      </c>
      <c r="BW13" s="45" t="e">
        <f>IF(BX13=0,"",VLOOKUP($BX13,seznam!$A$1:$E$5084,2,FALSE))</f>
        <v>#N/A</v>
      </c>
      <c r="BX13" s="46" t="e">
        <f>IF(CG13="",0,CG13)</f>
        <v>#N/A</v>
      </c>
      <c r="BY13" s="46" t="e">
        <f>IF($BX13=0,"",VLOOKUP($BX13,'Absolutní-BODY'!$E$2:$W$161,4,FALSE))</f>
        <v>#N/A</v>
      </c>
      <c r="BZ13" s="46" t="e">
        <f>IF($BX13=0,"",VLOOKUP($BX13,'Absolutní-BODY'!$E$2:$W$161,5,FALSE))</f>
        <v>#N/A</v>
      </c>
      <c r="CA13" s="46" t="e">
        <f>IF($BX13=0,"",VLOOKUP($BX13,'Absolutní-BODY'!$E$2:$W$161,6,FALSE))</f>
        <v>#N/A</v>
      </c>
      <c r="CB13" s="46" t="e">
        <f>IF($BX13=0,"",VLOOKUP($BX13,'Absolutní-BODY'!$E$2:$W$161,7,FALSE))</f>
        <v>#N/A</v>
      </c>
      <c r="CC13" s="47" t="e">
        <f>IF($BX13=0,"",VLOOKUP($BX13,'Absolutní-BODY'!$E$2:$W$161,8,FALSE))</f>
        <v>#N/A</v>
      </c>
      <c r="CD13" s="47" t="e">
        <f>IF($BX13=0,"",VLOOKUP($BX13,'Absolutní-BODY'!$E$2:$W$161,9,FALSE))</f>
        <v>#N/A</v>
      </c>
      <c r="CE13" s="47" t="e">
        <f>IF($BX13=0,"",VLOOKUP($BX13,'Absolutní-BODY'!$E$2:$W$161,10,FALSE))</f>
        <v>#N/A</v>
      </c>
      <c r="CF13" s="48" t="e">
        <f>IF($BX13=0,"",VLOOKUP($BX13,'Absolutní-BODY'!$E$2:$W$161,11,FALSE))</f>
        <v>#N/A</v>
      </c>
      <c r="CG13" s="67" t="e">
        <f>VLOOKUP(SUM(($BV12*10)+BV13),'Absolutní-BODY'!$AI$2:$AL$161,4,FALSE)</f>
        <v>#N/A</v>
      </c>
      <c r="CH13" s="67" t="e">
        <f>VLOOKUP(SUM(($BV12*10)+BW13),'Absolutní-BODY'!$AI$2:$AL$161,4,FALSE)</f>
        <v>#N/A</v>
      </c>
      <c r="CI13" s="32" t="e">
        <f>IF(CE18=0,10000,CE18)</f>
        <v>#N/A</v>
      </c>
      <c r="CJ13" s="466">
        <v>2</v>
      </c>
      <c r="CK13" s="466">
        <v>3</v>
      </c>
      <c r="CN13" s="431"/>
      <c r="CO13" s="315"/>
      <c r="CP13" s="345">
        <f>DD13</f>
        <v>0</v>
      </c>
      <c r="CQ13" s="317" t="s">
        <v>18</v>
      </c>
      <c r="CR13" s="66"/>
      <c r="CS13" s="539" t="e">
        <f>SUM(CQ12:CX12)</f>
        <v>#N/A</v>
      </c>
      <c r="CT13" s="540"/>
      <c r="CU13" s="435" t="s">
        <v>1</v>
      </c>
      <c r="CV13" s="129"/>
      <c r="CW13" s="541" t="e">
        <f>SUM(CQ12:CX12)</f>
        <v>#N/A</v>
      </c>
      <c r="CX13" s="540"/>
      <c r="DA13" s="331" t="e">
        <f>IF(CW13=0,10000,CW13)</f>
        <v>#N/A</v>
      </c>
      <c r="DB13" s="331">
        <v>1</v>
      </c>
      <c r="DC13" s="331">
        <v>11</v>
      </c>
      <c r="DD13" s="333">
        <f>CP2</f>
        <v>0</v>
      </c>
      <c r="DF13" s="431"/>
      <c r="DG13" s="315"/>
      <c r="DH13" s="345">
        <f>DV13</f>
        <v>0</v>
      </c>
      <c r="DI13" s="317" t="s">
        <v>18</v>
      </c>
      <c r="DJ13" s="66"/>
      <c r="DK13" s="539" t="e">
        <f>SUM(DI12:DP12)</f>
        <v>#N/A</v>
      </c>
      <c r="DL13" s="540"/>
      <c r="DM13" s="435" t="s">
        <v>1</v>
      </c>
      <c r="DN13" s="129"/>
      <c r="DO13" s="541" t="e">
        <f>SUM(DI12:DP12)</f>
        <v>#N/A</v>
      </c>
      <c r="DP13" s="540"/>
      <c r="DS13" s="331" t="e">
        <f>IF(DO13=0,10000,DO13)</f>
        <v>#N/A</v>
      </c>
      <c r="DT13" s="331">
        <v>1</v>
      </c>
      <c r="DU13" s="331">
        <v>11</v>
      </c>
      <c r="DV13" s="333">
        <f>DH2</f>
        <v>0</v>
      </c>
      <c r="EA13" s="67" t="e">
        <f>VLOOKUP(SUM(($T12*10)+DP13),'Absolutní-BODY'!$AF$2:$AL$161,7,FALSE)</f>
        <v>#N/A</v>
      </c>
      <c r="EB13" s="67" t="e">
        <f>VLOOKUP(SUM(($AL12*10)+DQ13),'Absolutní-BODY'!$AG$2:$AL$161,6,FALSE)</f>
        <v>#N/A</v>
      </c>
      <c r="EC13" s="67" t="e">
        <f>VLOOKUP(SUM(($BD12*10)+DR13),'Absolutní-BODY'!$AH$2:$AL$161,5,FALSE)</f>
        <v>#N/A</v>
      </c>
      <c r="ED13" s="67" t="e">
        <f>VLOOKUP(SUM(($BV12*10)+DS13),'Absolutní-BODY'!$AI$2:$AL$161,4,FALSE)</f>
        <v>#N/A</v>
      </c>
    </row>
    <row r="14" spans="1:136" ht="15" customHeight="1" thickBot="1" x14ac:dyDescent="0.25">
      <c r="A14" s="37" t="s">
        <v>3469</v>
      </c>
      <c r="B14" s="37"/>
      <c r="C14" s="38"/>
      <c r="D14" s="38"/>
      <c r="E14" s="37"/>
      <c r="F14" s="37"/>
      <c r="G14" s="39"/>
      <c r="H14" s="341"/>
      <c r="I14" s="39"/>
      <c r="J14" s="39"/>
      <c r="K14" s="341"/>
      <c r="L14" s="39"/>
      <c r="M14" s="37"/>
      <c r="N14" s="37"/>
      <c r="O14" s="331" t="e">
        <f>IF(K24=0,10000,K24)</f>
        <v>#N/A</v>
      </c>
      <c r="P14" s="68">
        <v>2</v>
      </c>
      <c r="Q14" s="68">
        <v>1</v>
      </c>
      <c r="T14" s="50">
        <v>2</v>
      </c>
      <c r="U14" s="51" t="e">
        <f>IF(V14=0,"",VLOOKUP($V14,seznam!$A$1:$E$5084,2,FALSE))</f>
        <v>#N/A</v>
      </c>
      <c r="V14" s="52" t="e">
        <f>IF(AE14="",0,AE14)</f>
        <v>#N/A</v>
      </c>
      <c r="W14" s="52" t="e">
        <f>IF($V14=0,"",VLOOKUP($V14,'Absolutní-BODY'!$E$2:$W$161,4,FALSE))</f>
        <v>#N/A</v>
      </c>
      <c r="X14" s="52" t="e">
        <f>IF($V14=0,"",VLOOKUP($V14,'Absolutní-BODY'!$E$2:$W$161,5,FALSE))</f>
        <v>#N/A</v>
      </c>
      <c r="Y14" s="52" t="e">
        <f>IF($V14=0,"",VLOOKUP($V14,'Absolutní-BODY'!$E$2:$W$161,6,FALSE))</f>
        <v>#N/A</v>
      </c>
      <c r="Z14" s="52" t="e">
        <f>IF($V14=0,"",VLOOKUP($V14,'Absolutní-BODY'!$E$2:$W$161,7,FALSE))</f>
        <v>#N/A</v>
      </c>
      <c r="AA14" s="53" t="e">
        <f>IF($V14=0,"",VLOOKUP($V14,'Absolutní-BODY'!$E$2:$W$161,8,FALSE))</f>
        <v>#N/A</v>
      </c>
      <c r="AB14" s="53" t="e">
        <f>IF($V14=0,"",VLOOKUP($V14,'Absolutní-BODY'!$E$2:$W$161,9,FALSE))</f>
        <v>#N/A</v>
      </c>
      <c r="AC14" s="53" t="e">
        <f>IF($V14=0,"",VLOOKUP($V14,'Absolutní-BODY'!$E$2:$W$161,10,FALSE))</f>
        <v>#N/A</v>
      </c>
      <c r="AD14" s="54" t="e">
        <f>IF($V14=0,"",VLOOKUP($V14,'Absolutní-BODY'!$E$2:$W$161,11,FALSE))</f>
        <v>#N/A</v>
      </c>
      <c r="AE14" s="67" t="e">
        <f>VLOOKUP(SUM(($T12*10)+T14),'Absolutní-BODY'!$AF$2:$AL$161,7,FALSE)</f>
        <v>#N/A</v>
      </c>
      <c r="AF14" s="67" t="e">
        <f>VLOOKUP(SUM(($T12*10)+U14),'Absolutní-BODY'!$AF$2:$AL$161,7,FALSE)</f>
        <v>#N/A</v>
      </c>
      <c r="AG14" s="331" t="e">
        <f>IF(AC18=0,10000,AC18)</f>
        <v>#N/A</v>
      </c>
      <c r="AH14" s="331">
        <v>2</v>
      </c>
      <c r="AI14" s="331">
        <v>4</v>
      </c>
      <c r="AJ14" s="331"/>
      <c r="AK14" s="334"/>
      <c r="AL14" s="50">
        <v>2</v>
      </c>
      <c r="AM14" s="51" t="e">
        <f>IF(AN14=0,"",VLOOKUP($AN14,seznam!$A$1:$E$5084,2,FALSE))</f>
        <v>#N/A</v>
      </c>
      <c r="AN14" s="52" t="e">
        <f>IF(AW14="",0,AW14)</f>
        <v>#N/A</v>
      </c>
      <c r="AO14" s="52" t="e">
        <f>IF($AN14=0,"",VLOOKUP($AN14,'Absolutní-BODY'!$E$2:$W$161,4,FALSE))</f>
        <v>#N/A</v>
      </c>
      <c r="AP14" s="52" t="e">
        <f>IF($AN14=0,"",VLOOKUP($AN14,'Absolutní-BODY'!$E$2:$W$161,5,FALSE))</f>
        <v>#N/A</v>
      </c>
      <c r="AQ14" s="52" t="e">
        <f>IF($AN14=0,"",VLOOKUP($AN14,'Absolutní-BODY'!$E$2:$W$161,6,FALSE))</f>
        <v>#N/A</v>
      </c>
      <c r="AR14" s="52" t="e">
        <f>IF($AN14=0,"",VLOOKUP($AN14,'Absolutní-BODY'!$E$2:$W$161,7,FALSE))</f>
        <v>#N/A</v>
      </c>
      <c r="AS14" s="53" t="e">
        <f>IF($AN14=0,"",VLOOKUP($AN14,'Absolutní-BODY'!$E$2:$W$161,8,FALSE))</f>
        <v>#N/A</v>
      </c>
      <c r="AT14" s="53" t="e">
        <f>IF($AN14=0,"",VLOOKUP($AN14,'Absolutní-BODY'!$E$2:$W$161,9,FALSE))</f>
        <v>#N/A</v>
      </c>
      <c r="AU14" s="53" t="e">
        <f>IF($AN14=0,"",VLOOKUP($AN14,'Absolutní-BODY'!$E$2:$W$161,10,FALSE))</f>
        <v>#N/A</v>
      </c>
      <c r="AV14" s="54" t="e">
        <f>IF($AN14=0,"",VLOOKUP($AN14,'Absolutní-BODY'!$E$2:$W$161,11,FALSE))</f>
        <v>#N/A</v>
      </c>
      <c r="AW14" s="67" t="e">
        <f>VLOOKUP(SUM(($AL12*10)+AL14),'Absolutní-BODY'!$AG$2:$AL$161,6,FALSE)</f>
        <v>#N/A</v>
      </c>
      <c r="AX14" s="67" t="e">
        <f>VLOOKUP(SUM(($AL12*10)+AM14),'Absolutní-BODY'!$AG$2:$AL$161,6,FALSE)</f>
        <v>#N/A</v>
      </c>
      <c r="AY14" s="331" t="e">
        <f>IF(AU18=0,10000,AU18)</f>
        <v>#N/A</v>
      </c>
      <c r="AZ14" s="331">
        <v>2</v>
      </c>
      <c r="BA14" s="331">
        <v>4</v>
      </c>
      <c r="BB14" s="331"/>
      <c r="BC14" s="334"/>
      <c r="BD14" s="50">
        <v>2</v>
      </c>
      <c r="BE14" s="51" t="e">
        <f>IF(BF14=0,"",VLOOKUP($BF14,seznam!$A$1:$E$5084,2,FALSE))</f>
        <v>#N/A</v>
      </c>
      <c r="BF14" s="52" t="e">
        <f>IF(BO14="",0,BO14)</f>
        <v>#N/A</v>
      </c>
      <c r="BG14" s="52" t="e">
        <f>IF($BF14=0,"",VLOOKUP($BF14,'Absolutní-BODY'!$E$2:$W$161,4,FALSE))</f>
        <v>#N/A</v>
      </c>
      <c r="BH14" s="52" t="e">
        <f>IF($BF14=0,"",VLOOKUP($BF14,'Absolutní-BODY'!$E$2:$W$161,5,FALSE))</f>
        <v>#N/A</v>
      </c>
      <c r="BI14" s="52" t="e">
        <f>IF($BF14=0,"",VLOOKUP($BF14,'Absolutní-BODY'!$E$2:$W$161,6,FALSE))</f>
        <v>#N/A</v>
      </c>
      <c r="BJ14" s="52" t="e">
        <f>IF($BF14=0,"",VLOOKUP($BF14,'Absolutní-BODY'!$E$2:$W$161,7,FALSE))</f>
        <v>#N/A</v>
      </c>
      <c r="BK14" s="53" t="e">
        <f>IF($BF14=0,"",VLOOKUP($BF14,'Absolutní-BODY'!$E$2:$W$161,8,FALSE))</f>
        <v>#N/A</v>
      </c>
      <c r="BL14" s="53" t="e">
        <f>IF($BF14=0,"",VLOOKUP($BF14,'Absolutní-BODY'!$E$2:$W$161,9,FALSE))</f>
        <v>#N/A</v>
      </c>
      <c r="BM14" s="53" t="e">
        <f>IF($BF14=0,"",VLOOKUP($BF14,'Absolutní-BODY'!$E$2:$W$161,10,FALSE))</f>
        <v>#N/A</v>
      </c>
      <c r="BN14" s="54" t="e">
        <f>IF($BF14=0,"",VLOOKUP($BF14,'Absolutní-BODY'!$E$2:$W$161,11,FALSE))</f>
        <v>#N/A</v>
      </c>
      <c r="BO14" s="67" t="e">
        <f>VLOOKUP(SUM(($BD12*10)+BD14),'Absolutní-BODY'!$AH$2:$AL$161,5,FALSE)</f>
        <v>#N/A</v>
      </c>
      <c r="BP14" s="67" t="e">
        <f>VLOOKUP(SUM(($BD12*10)+BE14),'Absolutní-BODY'!$AH$2:$AL$161,5,FALSE)</f>
        <v>#N/A</v>
      </c>
      <c r="BQ14" s="331" t="e">
        <f>IF(BM18=0,10000,BM18)</f>
        <v>#N/A</v>
      </c>
      <c r="BR14" s="331">
        <v>2</v>
      </c>
      <c r="BS14" s="331">
        <v>4</v>
      </c>
      <c r="BT14" s="331"/>
      <c r="BU14" s="334"/>
      <c r="BV14" s="50">
        <v>2</v>
      </c>
      <c r="BW14" s="51" t="e">
        <f>IF(BX14=0,"",VLOOKUP($BX14,seznam!$A$1:$E$5084,2,FALSE))</f>
        <v>#N/A</v>
      </c>
      <c r="BX14" s="52" t="e">
        <f>IF(CG14="",0,CG14)</f>
        <v>#N/A</v>
      </c>
      <c r="BY14" s="52" t="e">
        <f>IF($BX14=0,"",VLOOKUP($BX14,'Absolutní-BODY'!$E$2:$W$161,4,FALSE))</f>
        <v>#N/A</v>
      </c>
      <c r="BZ14" s="52" t="e">
        <f>IF($BX14=0,"",VLOOKUP($BX14,'Absolutní-BODY'!$E$2:$W$161,5,FALSE))</f>
        <v>#N/A</v>
      </c>
      <c r="CA14" s="52" t="e">
        <f>IF($BX14=0,"",VLOOKUP($BX14,'Absolutní-BODY'!$E$2:$W$161,6,FALSE))</f>
        <v>#N/A</v>
      </c>
      <c r="CB14" s="52" t="e">
        <f>IF($BX14=0,"",VLOOKUP($BX14,'Absolutní-BODY'!$E$2:$W$161,7,FALSE))</f>
        <v>#N/A</v>
      </c>
      <c r="CC14" s="53" t="e">
        <f>IF($BX14=0,"",VLOOKUP($BX14,'Absolutní-BODY'!$E$2:$W$161,8,FALSE))</f>
        <v>#N/A</v>
      </c>
      <c r="CD14" s="53" t="e">
        <f>IF($BX14=0,"",VLOOKUP($BX14,'Absolutní-BODY'!$E$2:$W$161,9,FALSE))</f>
        <v>#N/A</v>
      </c>
      <c r="CE14" s="53" t="e">
        <f>IF($BX14=0,"",VLOOKUP($BX14,'Absolutní-BODY'!$E$2:$W$161,10,FALSE))</f>
        <v>#N/A</v>
      </c>
      <c r="CF14" s="54" t="e">
        <f>IF($BX14=0,"",VLOOKUP($BX14,'Absolutní-BODY'!$E$2:$W$161,11,FALSE))</f>
        <v>#N/A</v>
      </c>
      <c r="CG14" s="67" t="e">
        <f>VLOOKUP(SUM(($BV12*10)+BV14),'Absolutní-BODY'!$AI$2:$AL$161,4,FALSE)</f>
        <v>#N/A</v>
      </c>
      <c r="CH14" s="67" t="e">
        <f>VLOOKUP(SUM(($BV12*10)+BW14),'Absolutní-BODY'!$AI$2:$AL$161,4,FALSE)</f>
        <v>#N/A</v>
      </c>
      <c r="CI14" s="32" t="e">
        <f>IF(CE18=0,10000,CE18)</f>
        <v>#N/A</v>
      </c>
      <c r="CJ14" s="466">
        <v>2</v>
      </c>
      <c r="CK14" s="466">
        <v>4</v>
      </c>
      <c r="CL14" s="68"/>
      <c r="CM14" s="37" t="s">
        <v>3469</v>
      </c>
      <c r="CN14" s="37"/>
      <c r="CO14" s="38"/>
      <c r="CP14" s="38"/>
      <c r="CQ14" s="37"/>
      <c r="CR14" s="37"/>
      <c r="CS14" s="39"/>
      <c r="CT14" s="341"/>
      <c r="CU14" s="39"/>
      <c r="CV14" s="39"/>
      <c r="CW14" s="341"/>
      <c r="CX14" s="39"/>
      <c r="CY14" s="37"/>
      <c r="CZ14" s="37"/>
      <c r="DA14" s="331" t="e">
        <f>IF(CW24=0,10000,CW24)</f>
        <v>#N/A</v>
      </c>
      <c r="DB14" s="68">
        <v>2</v>
      </c>
      <c r="DC14" s="68">
        <v>1</v>
      </c>
      <c r="DE14" s="37" t="s">
        <v>3469</v>
      </c>
      <c r="DF14" s="37"/>
      <c r="DG14" s="38"/>
      <c r="DH14" s="38"/>
      <c r="DI14" s="37"/>
      <c r="DJ14" s="37"/>
      <c r="DK14" s="39"/>
      <c r="DL14" s="341"/>
      <c r="DM14" s="39"/>
      <c r="DN14" s="39"/>
      <c r="DO14" s="341"/>
      <c r="DP14" s="39"/>
      <c r="DQ14" s="37"/>
      <c r="DR14" s="37"/>
      <c r="DS14" s="331" t="e">
        <f>IF(DO24=0,10000,DO24)</f>
        <v>#N/A</v>
      </c>
      <c r="DT14" s="68">
        <v>2</v>
      </c>
      <c r="DU14" s="68">
        <v>1</v>
      </c>
      <c r="DZ14" s="37"/>
      <c r="EA14" s="67" t="e">
        <f>VLOOKUP(SUM(($T12*10)+DP14),'Absolutní-BODY'!$AF$2:$AL$161,7,FALSE)</f>
        <v>#N/A</v>
      </c>
      <c r="EB14" s="67" t="e">
        <f>VLOOKUP(SUM(($AL12*10)+DQ14),'Absolutní-BODY'!$AG$2:$AL$161,6,FALSE)</f>
        <v>#N/A</v>
      </c>
      <c r="EC14" s="67" t="e">
        <f>VLOOKUP(SUM(($BD12*10)+DR14),'Absolutní-BODY'!$AH$2:$AL$161,5,FALSE)</f>
        <v>#N/A</v>
      </c>
      <c r="ED14" s="67" t="e">
        <f>VLOOKUP(SUM(($BV12*10)+DS14),'Absolutní-BODY'!$AI$2:$AL$161,4,FALSE)</f>
        <v>#N/A</v>
      </c>
      <c r="EE14" s="37"/>
      <c r="EF14" s="37"/>
    </row>
    <row r="15" spans="1:136" s="334" customFormat="1" ht="15" customHeight="1" thickBot="1" x14ac:dyDescent="0.25">
      <c r="B15" s="49">
        <v>2</v>
      </c>
      <c r="C15" s="313" t="e">
        <f>IF(B15="","",VLOOKUP(B15,'Absolutní-BODY'!$AN$2:$AU$57,8,FALSE))</f>
        <v>#N/A</v>
      </c>
      <c r="D15" s="40" t="s">
        <v>9</v>
      </c>
      <c r="E15" s="40">
        <v>1</v>
      </c>
      <c r="F15" s="40">
        <v>2</v>
      </c>
      <c r="G15" s="40">
        <v>3</v>
      </c>
      <c r="H15" s="43">
        <v>4</v>
      </c>
      <c r="I15" s="40">
        <v>5</v>
      </c>
      <c r="J15" s="40">
        <v>6</v>
      </c>
      <c r="K15" s="43">
        <v>7</v>
      </c>
      <c r="L15" s="40">
        <v>8</v>
      </c>
      <c r="M15" s="67"/>
      <c r="N15" s="67"/>
      <c r="O15" s="331" t="e">
        <f>IF(K24=0,10000,K24)</f>
        <v>#N/A</v>
      </c>
      <c r="P15" s="331">
        <v>2</v>
      </c>
      <c r="Q15" s="331">
        <v>2</v>
      </c>
      <c r="R15" s="331"/>
      <c r="T15" s="50">
        <v>3</v>
      </c>
      <c r="U15" s="51" t="e">
        <f>IF(V15=0,"",VLOOKUP($V15,seznam!$A$1:$E$5084,2,FALSE))</f>
        <v>#N/A</v>
      </c>
      <c r="V15" s="52" t="e">
        <f>IF(AE15="",0,AE15)</f>
        <v>#N/A</v>
      </c>
      <c r="W15" s="52" t="e">
        <f>IF($V15=0,"",VLOOKUP($V15,'Absolutní-BODY'!$E$2:$W$161,4,FALSE))</f>
        <v>#N/A</v>
      </c>
      <c r="X15" s="52" t="e">
        <f>IF($V15=0,"",VLOOKUP($V15,'Absolutní-BODY'!$E$2:$W$161,5,FALSE))</f>
        <v>#N/A</v>
      </c>
      <c r="Y15" s="52" t="e">
        <f>IF($V15=0,"",VLOOKUP($V15,'Absolutní-BODY'!$E$2:$W$161,6,FALSE))</f>
        <v>#N/A</v>
      </c>
      <c r="Z15" s="52" t="e">
        <f>IF($V15=0,"",VLOOKUP($V15,'Absolutní-BODY'!$E$2:$W$161,7,FALSE))</f>
        <v>#N/A</v>
      </c>
      <c r="AA15" s="53" t="e">
        <f>IF($V15=0,"",VLOOKUP($V15,'Absolutní-BODY'!$E$2:$W$161,8,FALSE))</f>
        <v>#N/A</v>
      </c>
      <c r="AB15" s="53" t="e">
        <f>IF($V15=0,"",VLOOKUP($V15,'Absolutní-BODY'!$E$2:$W$161,9,FALSE))</f>
        <v>#N/A</v>
      </c>
      <c r="AC15" s="53" t="e">
        <f>IF($V15=0,"",VLOOKUP($V15,'Absolutní-BODY'!$E$2:$W$161,10,FALSE))</f>
        <v>#N/A</v>
      </c>
      <c r="AD15" s="54" t="e">
        <f>IF($V15=0,"",VLOOKUP($V15,'Absolutní-BODY'!$E$2:$W$161,11,FALSE))</f>
        <v>#N/A</v>
      </c>
      <c r="AE15" s="67" t="e">
        <f>VLOOKUP(SUM(($T12*10)+T15),'Absolutní-BODY'!$AF$2:$AL$161,7,FALSE)</f>
        <v>#N/A</v>
      </c>
      <c r="AF15" s="67" t="e">
        <f>VLOOKUP(SUM(($T12*10)+U15),'Absolutní-BODY'!$AF$2:$AL$161,7,FALSE)</f>
        <v>#N/A</v>
      </c>
      <c r="AG15" s="331" t="e">
        <f>IF(AC18=0,10000,AC18)</f>
        <v>#N/A</v>
      </c>
      <c r="AH15" s="331">
        <v>2</v>
      </c>
      <c r="AI15" s="331">
        <v>5</v>
      </c>
      <c r="AJ15" s="331"/>
      <c r="AL15" s="50">
        <v>3</v>
      </c>
      <c r="AM15" s="51" t="e">
        <f>IF(AN15=0,"",VLOOKUP($AN15,seznam!$A$1:$E$5084,2,FALSE))</f>
        <v>#N/A</v>
      </c>
      <c r="AN15" s="52" t="e">
        <f>IF(AW15="",0,AW15)</f>
        <v>#N/A</v>
      </c>
      <c r="AO15" s="52" t="e">
        <f>IF($AN15=0,"",VLOOKUP($AN15,'Absolutní-BODY'!$E$2:$W$161,4,FALSE))</f>
        <v>#N/A</v>
      </c>
      <c r="AP15" s="52" t="e">
        <f>IF($AN15=0,"",VLOOKUP($AN15,'Absolutní-BODY'!$E$2:$W$161,5,FALSE))</f>
        <v>#N/A</v>
      </c>
      <c r="AQ15" s="52" t="e">
        <f>IF($AN15=0,"",VLOOKUP($AN15,'Absolutní-BODY'!$E$2:$W$161,6,FALSE))</f>
        <v>#N/A</v>
      </c>
      <c r="AR15" s="52" t="e">
        <f>IF($AN15=0,"",VLOOKUP($AN15,'Absolutní-BODY'!$E$2:$W$161,7,FALSE))</f>
        <v>#N/A</v>
      </c>
      <c r="AS15" s="53" t="e">
        <f>IF($AN15=0,"",VLOOKUP($AN15,'Absolutní-BODY'!$E$2:$W$161,8,FALSE))</f>
        <v>#N/A</v>
      </c>
      <c r="AT15" s="53" t="e">
        <f>IF($AN15=0,"",VLOOKUP($AN15,'Absolutní-BODY'!$E$2:$W$161,9,FALSE))</f>
        <v>#N/A</v>
      </c>
      <c r="AU15" s="53" t="e">
        <f>IF($AN15=0,"",VLOOKUP($AN15,'Absolutní-BODY'!$E$2:$W$161,10,FALSE))</f>
        <v>#N/A</v>
      </c>
      <c r="AV15" s="54" t="e">
        <f>IF($AN15=0,"",VLOOKUP($AN15,'Absolutní-BODY'!$E$2:$W$161,11,FALSE))</f>
        <v>#N/A</v>
      </c>
      <c r="AW15" s="67" t="e">
        <f>VLOOKUP(SUM(($AL12*10)+AL15),'Absolutní-BODY'!$AG$2:$AL$161,6,FALSE)</f>
        <v>#N/A</v>
      </c>
      <c r="AX15" s="67" t="e">
        <f>VLOOKUP(SUM(($AL12*10)+AM15),'Absolutní-BODY'!$AG$2:$AL$161,6,FALSE)</f>
        <v>#N/A</v>
      </c>
      <c r="AY15" s="331" t="e">
        <f>IF(AU18=0,10000,AU18)</f>
        <v>#N/A</v>
      </c>
      <c r="AZ15" s="331">
        <v>2</v>
      </c>
      <c r="BA15" s="331">
        <v>5</v>
      </c>
      <c r="BB15" s="331"/>
      <c r="BD15" s="50">
        <v>3</v>
      </c>
      <c r="BE15" s="51" t="e">
        <f>IF(BF15=0,"",VLOOKUP($BF15,seznam!$A$1:$E$5084,2,FALSE))</f>
        <v>#N/A</v>
      </c>
      <c r="BF15" s="52" t="e">
        <f>IF(BO15="",0,BO15)</f>
        <v>#N/A</v>
      </c>
      <c r="BG15" s="52" t="e">
        <f>IF($BF15=0,"",VLOOKUP($BF15,'Absolutní-BODY'!$E$2:$W$161,4,FALSE))</f>
        <v>#N/A</v>
      </c>
      <c r="BH15" s="52" t="e">
        <f>IF($BF15=0,"",VLOOKUP($BF15,'Absolutní-BODY'!$E$2:$W$161,5,FALSE))</f>
        <v>#N/A</v>
      </c>
      <c r="BI15" s="52" t="e">
        <f>IF($BF15=0,"",VLOOKUP($BF15,'Absolutní-BODY'!$E$2:$W$161,6,FALSE))</f>
        <v>#N/A</v>
      </c>
      <c r="BJ15" s="52" t="e">
        <f>IF($BF15=0,"",VLOOKUP($BF15,'Absolutní-BODY'!$E$2:$W$161,7,FALSE))</f>
        <v>#N/A</v>
      </c>
      <c r="BK15" s="53" t="e">
        <f>IF($BF15=0,"",VLOOKUP($BF15,'Absolutní-BODY'!$E$2:$W$161,8,FALSE))</f>
        <v>#N/A</v>
      </c>
      <c r="BL15" s="53" t="e">
        <f>IF($BF15=0,"",VLOOKUP($BF15,'Absolutní-BODY'!$E$2:$W$161,9,FALSE))</f>
        <v>#N/A</v>
      </c>
      <c r="BM15" s="53" t="e">
        <f>IF($BF15=0,"",VLOOKUP($BF15,'Absolutní-BODY'!$E$2:$W$161,10,FALSE))</f>
        <v>#N/A</v>
      </c>
      <c r="BN15" s="54" t="e">
        <f>IF($BF15=0,"",VLOOKUP($BF15,'Absolutní-BODY'!$E$2:$W$161,11,FALSE))</f>
        <v>#N/A</v>
      </c>
      <c r="BO15" s="67" t="e">
        <f>VLOOKUP(SUM(($BD12*10)+BD15),'Absolutní-BODY'!$AH$2:$AL$161,5,FALSE)</f>
        <v>#N/A</v>
      </c>
      <c r="BP15" s="67" t="e">
        <f>VLOOKUP(SUM(($BD12*10)+BE15),'Absolutní-BODY'!$AH$2:$AL$161,5,FALSE)</f>
        <v>#N/A</v>
      </c>
      <c r="BQ15" s="331" t="e">
        <f>IF(BM18=0,10000,BM18)</f>
        <v>#N/A</v>
      </c>
      <c r="BR15" s="331">
        <v>2</v>
      </c>
      <c r="BS15" s="331">
        <v>5</v>
      </c>
      <c r="BT15" s="331"/>
      <c r="BV15" s="50">
        <v>3</v>
      </c>
      <c r="BW15" s="51" t="e">
        <f>IF(BX15=0,"",VLOOKUP($BX15,seznam!$A$1:$E$5084,2,FALSE))</f>
        <v>#N/A</v>
      </c>
      <c r="BX15" s="52" t="e">
        <f>IF(CG15="",0,CG15)</f>
        <v>#N/A</v>
      </c>
      <c r="BY15" s="52" t="e">
        <f>IF($BX15=0,"",VLOOKUP($BX15,'Absolutní-BODY'!$E$2:$W$161,4,FALSE))</f>
        <v>#N/A</v>
      </c>
      <c r="BZ15" s="52" t="e">
        <f>IF($BX15=0,"",VLOOKUP($BX15,'Absolutní-BODY'!$E$2:$W$161,5,FALSE))</f>
        <v>#N/A</v>
      </c>
      <c r="CA15" s="52" t="e">
        <f>IF($BX15=0,"",VLOOKUP($BX15,'Absolutní-BODY'!$E$2:$W$161,6,FALSE))</f>
        <v>#N/A</v>
      </c>
      <c r="CB15" s="52" t="e">
        <f>IF($BX15=0,"",VLOOKUP($BX15,'Absolutní-BODY'!$E$2:$W$161,7,FALSE))</f>
        <v>#N/A</v>
      </c>
      <c r="CC15" s="53" t="e">
        <f>IF($BX15=0,"",VLOOKUP($BX15,'Absolutní-BODY'!$E$2:$W$161,8,FALSE))</f>
        <v>#N/A</v>
      </c>
      <c r="CD15" s="53" t="e">
        <f>IF($BX15=0,"",VLOOKUP($BX15,'Absolutní-BODY'!$E$2:$W$161,9,FALSE))</f>
        <v>#N/A</v>
      </c>
      <c r="CE15" s="53" t="e">
        <f>IF($BX15=0,"",VLOOKUP($BX15,'Absolutní-BODY'!$E$2:$W$161,10,FALSE))</f>
        <v>#N/A</v>
      </c>
      <c r="CF15" s="54" t="e">
        <f>IF($BX15=0,"",VLOOKUP($BX15,'Absolutní-BODY'!$E$2:$W$161,11,FALSE))</f>
        <v>#N/A</v>
      </c>
      <c r="CG15" s="67" t="e">
        <f>VLOOKUP(SUM(($BV12*10)+BV15),'Absolutní-BODY'!$AI$2:$AL$161,4,FALSE)</f>
        <v>#N/A</v>
      </c>
      <c r="CH15" s="67" t="e">
        <f>VLOOKUP(SUM(($BV12*10)+BW15),'Absolutní-BODY'!$AI$2:$AL$161,4,FALSE)</f>
        <v>#N/A</v>
      </c>
      <c r="CI15" s="32" t="e">
        <f>IF(CE18=0,10000,CE18)</f>
        <v>#N/A</v>
      </c>
      <c r="CJ15" s="32">
        <v>2</v>
      </c>
      <c r="CK15" s="32">
        <v>5</v>
      </c>
      <c r="CL15" s="331"/>
      <c r="CN15" s="49">
        <v>2</v>
      </c>
      <c r="CO15" s="313" t="e">
        <f>IF(CN15="","",VLOOKUP(CN15,'Absolutní-BODY'!$AS$2:$AU$57,3,FALSE))</f>
        <v>#N/A</v>
      </c>
      <c r="CP15" s="40" t="s">
        <v>9</v>
      </c>
      <c r="CQ15" s="40">
        <v>1</v>
      </c>
      <c r="CR15" s="40">
        <v>2</v>
      </c>
      <c r="CS15" s="40">
        <v>3</v>
      </c>
      <c r="CT15" s="43">
        <v>4</v>
      </c>
      <c r="CU15" s="40">
        <v>5</v>
      </c>
      <c r="CV15" s="40">
        <v>6</v>
      </c>
      <c r="CW15" s="43">
        <v>7</v>
      </c>
      <c r="CX15" s="40">
        <v>8</v>
      </c>
      <c r="CY15" s="67"/>
      <c r="CZ15" s="67"/>
      <c r="DA15" s="331" t="e">
        <f>IF(CW24=0,10000,CW24)</f>
        <v>#N/A</v>
      </c>
      <c r="DB15" s="331">
        <v>2</v>
      </c>
      <c r="DC15" s="331">
        <v>2</v>
      </c>
      <c r="DD15" s="331"/>
      <c r="DF15" s="49">
        <v>6</v>
      </c>
      <c r="DG15" s="313" t="e">
        <f>IF(DF15="","",VLOOKUP(DF15,'Absolutní-BODY'!$AS$2:$AU$57,3,FALSE))</f>
        <v>#N/A</v>
      </c>
      <c r="DH15" s="40" t="s">
        <v>9</v>
      </c>
      <c r="DI15" s="40">
        <v>1</v>
      </c>
      <c r="DJ15" s="40">
        <v>2</v>
      </c>
      <c r="DK15" s="40">
        <v>3</v>
      </c>
      <c r="DL15" s="43">
        <v>4</v>
      </c>
      <c r="DM15" s="40">
        <v>5</v>
      </c>
      <c r="DN15" s="40">
        <v>6</v>
      </c>
      <c r="DO15" s="43">
        <v>7</v>
      </c>
      <c r="DP15" s="40">
        <v>8</v>
      </c>
      <c r="DQ15" s="67"/>
      <c r="DR15" s="67"/>
      <c r="DS15" s="331" t="e">
        <f>IF(DO24=0,10000,DO24)</f>
        <v>#N/A</v>
      </c>
      <c r="DT15" s="331">
        <v>2</v>
      </c>
      <c r="DU15" s="331">
        <v>2</v>
      </c>
      <c r="DV15" s="331"/>
      <c r="DZ15" s="67"/>
      <c r="EA15" s="67" t="e">
        <f>VLOOKUP(SUM(($T12*10)+DP15),'Absolutní-BODY'!$AF$2:$AL$161,7,FALSE)</f>
        <v>#N/A</v>
      </c>
      <c r="EB15" s="67" t="e">
        <f>VLOOKUP(SUM(($AL12*10)+DQ15),'Absolutní-BODY'!$AG$2:$AL$161,6,FALSE)</f>
        <v>#N/A</v>
      </c>
      <c r="EC15" s="67" t="e">
        <f>VLOOKUP(SUM(($BD12*10)+DR15),'Absolutní-BODY'!$AH$2:$AL$161,5,FALSE)</f>
        <v>#N/A</v>
      </c>
      <c r="ED15" s="67" t="e">
        <f>VLOOKUP(SUM(($BV12*10)+DS15),'Absolutní-BODY'!$AI$2:$AL$161,4,FALSE)</f>
        <v>#N/A</v>
      </c>
      <c r="EE15" s="67"/>
      <c r="EF15" s="67"/>
    </row>
    <row r="16" spans="1:136" ht="15" customHeight="1" thickBot="1" x14ac:dyDescent="0.25">
      <c r="B16" s="44">
        <v>1</v>
      </c>
      <c r="C16" s="45" t="e">
        <f>IF(D16=0,"",VLOOKUP($D16,seznam!$A$1:$E$5084,2,FALSE))</f>
        <v>#N/A</v>
      </c>
      <c r="D16" s="46" t="e">
        <f t="shared" ref="D16:D22" si="10">IF(M16="",0,M16)</f>
        <v>#N/A</v>
      </c>
      <c r="E16" s="46" t="e">
        <f>IF($D16=0,"",VLOOKUP($D16,'Absolutní-BODY'!$E$2:$W$161,4,FALSE))</f>
        <v>#N/A</v>
      </c>
      <c r="F16" s="46" t="e">
        <f>IF($D16=0,"",VLOOKUP($D16,'Absolutní-BODY'!$E$2:$W$161,5,FALSE))</f>
        <v>#N/A</v>
      </c>
      <c r="G16" s="46" t="e">
        <f>IF($D16=0,"",VLOOKUP($D16,'Absolutní-BODY'!$E$2:$W$161,6,FALSE))</f>
        <v>#N/A</v>
      </c>
      <c r="H16" s="46" t="e">
        <f>IF($D16=0,"",VLOOKUP($D16,'Absolutní-BODY'!$E$2:$W$161,7,FALSE))</f>
        <v>#N/A</v>
      </c>
      <c r="I16" s="47" t="e">
        <f>IF($D16=0,"",VLOOKUP($D16,'Absolutní-BODY'!$E$2:$W$161,8,FALSE))</f>
        <v>#N/A</v>
      </c>
      <c r="J16" s="47" t="e">
        <f>IF($D16=0,"",VLOOKUP($D16,'Absolutní-BODY'!$E$2:$W$161,9,FALSE))</f>
        <v>#N/A</v>
      </c>
      <c r="K16" s="47" t="e">
        <f>IF($D16=0,"",VLOOKUP($D16,'Absolutní-BODY'!$E$2:$W$161,10,FALSE))</f>
        <v>#N/A</v>
      </c>
      <c r="L16" s="48" t="e">
        <f>IF($D16=0,"",VLOOKUP($D16,'Absolutní-BODY'!$E$2:$W$161,11,FALSE))</f>
        <v>#N/A</v>
      </c>
      <c r="M16" s="42" t="e">
        <f>VLOOKUP(SUM(($B15*10)+B16),'Absolutní-BODY'!$AE$2:$AL$161,8,FALSE)</f>
        <v>#N/A</v>
      </c>
      <c r="N16" s="42" t="e">
        <f>VLOOKUP(SUM(($B15*10)+C16),'Absolutní-BODY'!$AE$2:$AL$161,8,FALSE)</f>
        <v>#N/A</v>
      </c>
      <c r="O16" s="331" t="e">
        <f>IF(K24=0,10000,K24)</f>
        <v>#N/A</v>
      </c>
      <c r="P16" s="68">
        <v>2</v>
      </c>
      <c r="Q16" s="68">
        <v>3</v>
      </c>
      <c r="T16" s="55" t="s">
        <v>0</v>
      </c>
      <c r="U16" s="56" t="e">
        <f>IF(V16=0,"",VLOOKUP($V16,seznam!$A$1:$E$5084,2,FALSE))</f>
        <v>#N/A</v>
      </c>
      <c r="V16" s="57" t="e">
        <f>IF(AE16="",0,AE16)</f>
        <v>#N/A</v>
      </c>
      <c r="W16" s="57" t="e">
        <f>IF($V16=0,"",VLOOKUP($V16,'Absolutní-BODY'!$E$2:$W$161,4,FALSE))</f>
        <v>#N/A</v>
      </c>
      <c r="X16" s="57" t="e">
        <f>IF($V16=0,"",VLOOKUP($V16,'Absolutní-BODY'!$E$2:$W$161,5,FALSE))</f>
        <v>#N/A</v>
      </c>
      <c r="Y16" s="57" t="e">
        <f>IF($V16=0,"",VLOOKUP($V16,'Absolutní-BODY'!$E$2:$W$161,6,FALSE))</f>
        <v>#N/A</v>
      </c>
      <c r="Z16" s="57" t="e">
        <f>IF($V16=0,"",VLOOKUP($V16,'Absolutní-BODY'!$E$2:$W$161,7,FALSE))</f>
        <v>#N/A</v>
      </c>
      <c r="AA16" s="58" t="e">
        <f>IF($V16=0,"",VLOOKUP($V16,'Absolutní-BODY'!$E$2:$W$161,8,FALSE))</f>
        <v>#N/A</v>
      </c>
      <c r="AB16" s="58" t="e">
        <f>IF($V16=0,"",VLOOKUP($V16,'Absolutní-BODY'!$E$2:$W$161,9,FALSE))</f>
        <v>#N/A</v>
      </c>
      <c r="AC16" s="58" t="e">
        <f>IF($V16=0,"",VLOOKUP($V16,'Absolutní-BODY'!$E$2:$W$161,10,FALSE))</f>
        <v>#N/A</v>
      </c>
      <c r="AD16" s="59" t="e">
        <f>IF($V16=0,"",VLOOKUP($V16,'Absolutní-BODY'!$E$2:$W$161,11,FALSE))</f>
        <v>#N/A</v>
      </c>
      <c r="AE16" s="67" t="e">
        <f>VLOOKUP(SUM(($T12*10)+4),'Absolutní-BODY'!$AF$2:$AL$161,7,FALSE)</f>
        <v>#N/A</v>
      </c>
      <c r="AF16" s="67" t="e">
        <f>VLOOKUP(SUM(($T12*10)+4),'Absolutní-BODY'!$AF$2:$AL$161,7,FALSE)</f>
        <v>#N/A</v>
      </c>
      <c r="AG16" s="331" t="e">
        <f>IF(AC18=0,10000,AC18)</f>
        <v>#N/A</v>
      </c>
      <c r="AH16" s="331">
        <v>2</v>
      </c>
      <c r="AI16" s="331">
        <v>6</v>
      </c>
      <c r="AJ16" s="331"/>
      <c r="AK16" s="334"/>
      <c r="AL16" s="55" t="s">
        <v>0</v>
      </c>
      <c r="AM16" s="56" t="e">
        <f>IF(AN16=0,"",VLOOKUP($AN16,seznam!$A$1:$E$5084,2,FALSE))</f>
        <v>#N/A</v>
      </c>
      <c r="AN16" s="57" t="e">
        <f>IF(AW16="",0,AW16)</f>
        <v>#N/A</v>
      </c>
      <c r="AO16" s="57" t="e">
        <f>IF($AN16=0,"",VLOOKUP($AN16,'Absolutní-BODY'!$E$2:$W$161,4,FALSE))</f>
        <v>#N/A</v>
      </c>
      <c r="AP16" s="57" t="e">
        <f>IF($AN16=0,"",VLOOKUP($AN16,'Absolutní-BODY'!$E$2:$W$161,5,FALSE))</f>
        <v>#N/A</v>
      </c>
      <c r="AQ16" s="57" t="e">
        <f>IF($AN16=0,"",VLOOKUP($AN16,'Absolutní-BODY'!$E$2:$W$161,6,FALSE))</f>
        <v>#N/A</v>
      </c>
      <c r="AR16" s="57" t="e">
        <f>IF($AN16=0,"",VLOOKUP($AN16,'Absolutní-BODY'!$E$2:$W$161,7,FALSE))</f>
        <v>#N/A</v>
      </c>
      <c r="AS16" s="58" t="e">
        <f>IF($AN16=0,"",VLOOKUP($AN16,'Absolutní-BODY'!$E$2:$W$161,8,FALSE))</f>
        <v>#N/A</v>
      </c>
      <c r="AT16" s="58" t="e">
        <f>IF($AN16=0,"",VLOOKUP($AN16,'Absolutní-BODY'!$E$2:$W$161,9,FALSE))</f>
        <v>#N/A</v>
      </c>
      <c r="AU16" s="58" t="e">
        <f>IF($AN16=0,"",VLOOKUP($AN16,'Absolutní-BODY'!$E$2:$W$161,10,FALSE))</f>
        <v>#N/A</v>
      </c>
      <c r="AV16" s="59" t="e">
        <f>IF($AN16=0,"",VLOOKUP($AN16,'Absolutní-BODY'!$E$2:$W$161,11,FALSE))</f>
        <v>#N/A</v>
      </c>
      <c r="AW16" s="67" t="e">
        <f>VLOOKUP(SUM(($AL12*10)+4),'Absolutní-BODY'!$AG$2:$AL$161,6,FALSE)</f>
        <v>#N/A</v>
      </c>
      <c r="AX16" s="67" t="e">
        <f>VLOOKUP(SUM(($AL12*10)+4),'Absolutní-BODY'!$AG$2:$AL$161,6,FALSE)</f>
        <v>#N/A</v>
      </c>
      <c r="AY16" s="331" t="e">
        <f>IF(AU18=0,10000,AU18)</f>
        <v>#N/A</v>
      </c>
      <c r="AZ16" s="331">
        <v>2</v>
      </c>
      <c r="BA16" s="331">
        <v>6</v>
      </c>
      <c r="BB16" s="331"/>
      <c r="BC16" s="334"/>
      <c r="BD16" s="55" t="s">
        <v>0</v>
      </c>
      <c r="BE16" s="56" t="e">
        <f>IF(BF16=0,"",VLOOKUP($BF16,seznam!$A$1:$E$5084,2,FALSE))</f>
        <v>#N/A</v>
      </c>
      <c r="BF16" s="57" t="e">
        <f>IF(BO16="",0,BO16)</f>
        <v>#N/A</v>
      </c>
      <c r="BG16" s="57" t="e">
        <f>IF($BF16=0,"",VLOOKUP($BF16,'Absolutní-BODY'!$E$2:$W$161,4,FALSE))</f>
        <v>#N/A</v>
      </c>
      <c r="BH16" s="57" t="e">
        <f>IF($BF16=0,"",VLOOKUP($BF16,'Absolutní-BODY'!$E$2:$W$161,5,FALSE))</f>
        <v>#N/A</v>
      </c>
      <c r="BI16" s="57" t="e">
        <f>IF($BF16=0,"",VLOOKUP($BF16,'Absolutní-BODY'!$E$2:$W$161,6,FALSE))</f>
        <v>#N/A</v>
      </c>
      <c r="BJ16" s="57" t="e">
        <f>IF($BF16=0,"",VLOOKUP($BF16,'Absolutní-BODY'!$E$2:$W$161,7,FALSE))</f>
        <v>#N/A</v>
      </c>
      <c r="BK16" s="58" t="e">
        <f>IF($BF16=0,"",VLOOKUP($BF16,'Absolutní-BODY'!$E$2:$W$161,8,FALSE))</f>
        <v>#N/A</v>
      </c>
      <c r="BL16" s="58" t="e">
        <f>IF($BF16=0,"",VLOOKUP($BF16,'Absolutní-BODY'!$E$2:$W$161,9,FALSE))</f>
        <v>#N/A</v>
      </c>
      <c r="BM16" s="58" t="e">
        <f>IF($BF16=0,"",VLOOKUP($BF16,'Absolutní-BODY'!$E$2:$W$161,10,FALSE))</f>
        <v>#N/A</v>
      </c>
      <c r="BN16" s="59" t="e">
        <f>IF($BF16=0,"",VLOOKUP($BF16,'Absolutní-BODY'!$E$2:$W$161,11,FALSE))</f>
        <v>#N/A</v>
      </c>
      <c r="BO16" s="67" t="e">
        <f>VLOOKUP(SUM(($BD12*10)+4),'Absolutní-BODY'!$AH$2:$AL$161,5,FALSE)</f>
        <v>#N/A</v>
      </c>
      <c r="BP16" s="67" t="e">
        <f>VLOOKUP(SUM(($BD12*10)+4),'Absolutní-BODY'!$AH$2:$AL$161,5,FALSE)</f>
        <v>#N/A</v>
      </c>
      <c r="BQ16" s="331" t="e">
        <f>IF(BM18=0,10000,BM18)</f>
        <v>#N/A</v>
      </c>
      <c r="BR16" s="331">
        <v>2</v>
      </c>
      <c r="BS16" s="331">
        <v>6</v>
      </c>
      <c r="BT16" s="331"/>
      <c r="BU16" s="334"/>
      <c r="BV16" s="55" t="s">
        <v>0</v>
      </c>
      <c r="BW16" s="56" t="e">
        <f>IF(BX16=0,"",VLOOKUP($BX16,seznam!$A$1:$E$5084,2,FALSE))</f>
        <v>#N/A</v>
      </c>
      <c r="BX16" s="57" t="e">
        <f>IF(CG16="",0,CG16)</f>
        <v>#N/A</v>
      </c>
      <c r="BY16" s="57" t="e">
        <f>IF($BX16=0,"",VLOOKUP($BX16,'Absolutní-BODY'!$E$2:$W$161,4,FALSE))</f>
        <v>#N/A</v>
      </c>
      <c r="BZ16" s="57" t="e">
        <f>IF($BX16=0,"",VLOOKUP($BX16,'Absolutní-BODY'!$E$2:$W$161,5,FALSE))</f>
        <v>#N/A</v>
      </c>
      <c r="CA16" s="57" t="e">
        <f>IF($BX16=0,"",VLOOKUP($BX16,'Absolutní-BODY'!$E$2:$W$161,6,FALSE))</f>
        <v>#N/A</v>
      </c>
      <c r="CB16" s="57" t="e">
        <f>IF($BX16=0,"",VLOOKUP($BX16,'Absolutní-BODY'!$E$2:$W$161,7,FALSE))</f>
        <v>#N/A</v>
      </c>
      <c r="CC16" s="58" t="e">
        <f>IF($BX16=0,"",VLOOKUP($BX16,'Absolutní-BODY'!$E$2:$W$161,8,FALSE))</f>
        <v>#N/A</v>
      </c>
      <c r="CD16" s="58" t="e">
        <f>IF($BX16=0,"",VLOOKUP($BX16,'Absolutní-BODY'!$E$2:$W$161,9,FALSE))</f>
        <v>#N/A</v>
      </c>
      <c r="CE16" s="58" t="e">
        <f>IF($BX16=0,"",VLOOKUP($BX16,'Absolutní-BODY'!$E$2:$W$161,10,FALSE))</f>
        <v>#N/A</v>
      </c>
      <c r="CF16" s="59" t="e">
        <f>IF($BX16=0,"",VLOOKUP($BX16,'Absolutní-BODY'!$E$2:$W$161,11,FALSE))</f>
        <v>#N/A</v>
      </c>
      <c r="CG16" s="67" t="e">
        <f>VLOOKUP(SUM(($BV12*10)+4),'Absolutní-BODY'!$AI$2:$AL$161,4,FALSE)</f>
        <v>#N/A</v>
      </c>
      <c r="CH16" s="67" t="e">
        <f>VLOOKUP(SUM(($BV12*10)+4),'Absolutní-BODY'!$AI$2:$AL$161,4,FALSE)</f>
        <v>#N/A</v>
      </c>
      <c r="CI16" s="32" t="e">
        <f>IF(CE18=0,10000,CE18)</f>
        <v>#N/A</v>
      </c>
      <c r="CJ16" s="466">
        <v>2</v>
      </c>
      <c r="CK16" s="466">
        <v>6</v>
      </c>
      <c r="CL16" s="68"/>
      <c r="CN16" s="44">
        <v>1</v>
      </c>
      <c r="CO16" s="45" t="e">
        <f>IF(CP16=0,"",VLOOKUP($CP16,seznam!$A$1:$E$5084,2,FALSE))</f>
        <v>#N/A</v>
      </c>
      <c r="CP16" s="46" t="e">
        <f t="shared" ref="CP16:CP22" si="11">IF(CY16="",0,CY16)</f>
        <v>#N/A</v>
      </c>
      <c r="CQ16" s="46" t="e">
        <f>IF($CP16=0,"",VLOOKUP($CP16,'Absolutní-BODY'!$E$2:$W$161,4,FALSE))</f>
        <v>#N/A</v>
      </c>
      <c r="CR16" s="46" t="e">
        <f>IF($CP16=0,"",VLOOKUP($CP16,'Absolutní-BODY'!$E$2:$W$161,5,FALSE))</f>
        <v>#N/A</v>
      </c>
      <c r="CS16" s="46" t="e">
        <f>IF($CP16=0,"",VLOOKUP($CP16,'Absolutní-BODY'!$E$2:$W$161,6,FALSE))</f>
        <v>#N/A</v>
      </c>
      <c r="CT16" s="46" t="e">
        <f>IF($CP16=0,"",VLOOKUP($CP16,'Absolutní-BODY'!$E$2:$W$161,7,FALSE))</f>
        <v>#N/A</v>
      </c>
      <c r="CU16" s="47" t="e">
        <f>IF($CP16=0,"",VLOOKUP($CP16,'Absolutní-BODY'!$E$2:$W$161,8,FALSE))</f>
        <v>#N/A</v>
      </c>
      <c r="CV16" s="47" t="e">
        <f>IF($CP16=0,"",VLOOKUP($CP16,'Absolutní-BODY'!$E$2:$W$161,9,FALSE))</f>
        <v>#N/A</v>
      </c>
      <c r="CW16" s="47" t="e">
        <f>IF($CP16=0,"",VLOOKUP($CP16,'Absolutní-BODY'!$E$2:$W$161,10,FALSE))</f>
        <v>#N/A</v>
      </c>
      <c r="CX16" s="48" t="e">
        <f>IF($CP16=0,"",VLOOKUP($CP16,'Absolutní-BODY'!$E$2:$W$161,11,FALSE))</f>
        <v>#N/A</v>
      </c>
      <c r="CY16" s="42" t="e">
        <f>VLOOKUP(SUM(($CN15*10)+CN16),'Absolutní-BODY'!$AJ$2:$AL$161,3,FALSE)</f>
        <v>#N/A</v>
      </c>
      <c r="CZ16" s="42" t="e">
        <f>VLOOKUP(SUM(($CN15*10)+CO16),'Absolutní-BODY'!$AJ$2:$AL$161,3,FALSE)</f>
        <v>#N/A</v>
      </c>
      <c r="DA16" s="331" t="e">
        <f>IF(CW24=0,10000,CW24)</f>
        <v>#N/A</v>
      </c>
      <c r="DB16" s="68">
        <v>2</v>
      </c>
      <c r="DC16" s="68">
        <v>3</v>
      </c>
      <c r="DF16" s="44">
        <v>1</v>
      </c>
      <c r="DG16" s="45" t="e">
        <f>IF(DH16=0,"",VLOOKUP($DH16,seznam!$A$1:$E$5084,2,FALSE))</f>
        <v>#N/A</v>
      </c>
      <c r="DH16" s="46" t="e">
        <f t="shared" ref="DH16:DH22" si="12">IF(DQ16="",0,DQ16)</f>
        <v>#N/A</v>
      </c>
      <c r="DI16" s="46" t="e">
        <f>IF($DH16=0,"",VLOOKUP($DH16,'Absolutní-BODY'!$E$2:$W$161,4,FALSE))</f>
        <v>#N/A</v>
      </c>
      <c r="DJ16" s="46" t="e">
        <f>IF($DH16=0,"",VLOOKUP($DH16,'Absolutní-BODY'!$E$2:$W$161,5,FALSE))</f>
        <v>#N/A</v>
      </c>
      <c r="DK16" s="46" t="e">
        <f>IF($DH16=0,"",VLOOKUP($DH16,'Absolutní-BODY'!$E$2:$W$161,6,FALSE))</f>
        <v>#N/A</v>
      </c>
      <c r="DL16" s="46" t="e">
        <f>IF($DH16=0,"",VLOOKUP($DH16,'Absolutní-BODY'!$E$2:$W$161,7,FALSE))</f>
        <v>#N/A</v>
      </c>
      <c r="DM16" s="47" t="e">
        <f>IF($DH16=0,"",VLOOKUP($DH16,'Absolutní-BODY'!$E$2:$W$161,8,FALSE))</f>
        <v>#N/A</v>
      </c>
      <c r="DN16" s="47" t="e">
        <f>IF($DH16=0,"",VLOOKUP($DH16,'Absolutní-BODY'!$E$2:$W$161,9,FALSE))</f>
        <v>#N/A</v>
      </c>
      <c r="DO16" s="47" t="e">
        <f>IF($DH16=0,"",VLOOKUP($DH16,'Absolutní-BODY'!$E$2:$W$161,10,FALSE))</f>
        <v>#N/A</v>
      </c>
      <c r="DP16" s="48" t="e">
        <f>IF($DH16=0,"",VLOOKUP($DH16,'Absolutní-BODY'!$E$2:$W$161,11,FALSE))</f>
        <v>#N/A</v>
      </c>
      <c r="DQ16" s="42" t="e">
        <f>VLOOKUP(SUM(($DF15*10)+DF16),'Absolutní-BODY'!$AJ$2:$AL$161,3,FALSE)</f>
        <v>#N/A</v>
      </c>
      <c r="DR16" s="42" t="e">
        <f>VLOOKUP(SUM(($DF15*10)+DG16),'Absolutní-BODY'!$AJ$2:$AL$161,3,FALSE)</f>
        <v>#N/A</v>
      </c>
      <c r="DS16" s="331" t="e">
        <f>IF(DO24=0,10000,DO24)</f>
        <v>#N/A</v>
      </c>
      <c r="DT16" s="68">
        <v>2</v>
      </c>
      <c r="DU16" s="68">
        <v>3</v>
      </c>
      <c r="DY16" s="42"/>
      <c r="DZ16" s="42" t="e">
        <f>VLOOKUP(SUM(($B15*10)+DO16),'Absolutní-BODY'!$AE$2:$AL$161,8,FALSE)</f>
        <v>#N/A</v>
      </c>
      <c r="EA16" s="67" t="e">
        <f>VLOOKUP(SUM(($T12*10)+4),'Absolutní-BODY'!$AF$2:$AL$161,7,FALSE)</f>
        <v>#N/A</v>
      </c>
      <c r="EB16" s="67" t="e">
        <f>VLOOKUP(SUM(($AL12*10)+4),'Absolutní-BODY'!$AG$2:$AL$161,6,FALSE)</f>
        <v>#N/A</v>
      </c>
      <c r="EC16" s="67" t="e">
        <f>VLOOKUP(SUM(($BD12*10)+4),'Absolutní-BODY'!$AH$2:$AL$161,5,FALSE)</f>
        <v>#N/A</v>
      </c>
      <c r="ED16" s="67" t="e">
        <f>VLOOKUP(SUM(($BV12*10)+4),'Absolutní-BODY'!$AI$2:$AL$161,4,FALSE)</f>
        <v>#N/A</v>
      </c>
      <c r="EE16" s="42" t="e">
        <f>VLOOKUP(SUM(($CN15*10)+DT16),'Absolutní-BODY'!$AJ$2:$AL$161,3,FALSE)</f>
        <v>#N/A</v>
      </c>
      <c r="EF16" s="42" t="e">
        <f>VLOOKUP(SUM(($DF15*10)+DU16),'Absolutní-BODY'!$AJ$2:$AL$161,3,FALSE)</f>
        <v>#N/A</v>
      </c>
    </row>
    <row r="17" spans="1:136" ht="15" customHeight="1" thickBot="1" x14ac:dyDescent="0.25">
      <c r="B17" s="50">
        <v>2</v>
      </c>
      <c r="C17" s="51" t="e">
        <f>IF(D17=0,"",VLOOKUP($D17,seznam!$A$1:$E$5084,2,FALSE))</f>
        <v>#N/A</v>
      </c>
      <c r="D17" s="52" t="e">
        <f t="shared" si="10"/>
        <v>#N/A</v>
      </c>
      <c r="E17" s="52" t="e">
        <f>IF($D17=0,"",VLOOKUP($D17,'Absolutní-BODY'!$E$2:$W$161,4,FALSE))</f>
        <v>#N/A</v>
      </c>
      <c r="F17" s="52" t="e">
        <f>IF($D17=0,"",VLOOKUP($D17,'Absolutní-BODY'!$E$2:$W$161,5,FALSE))</f>
        <v>#N/A</v>
      </c>
      <c r="G17" s="52" t="e">
        <f>IF($D17=0,"",VLOOKUP($D17,'Absolutní-BODY'!$E$2:$W$161,6,FALSE))</f>
        <v>#N/A</v>
      </c>
      <c r="H17" s="52" t="e">
        <f>IF($D17=0,"",VLOOKUP($D17,'Absolutní-BODY'!$E$2:$W$161,7,FALSE))</f>
        <v>#N/A</v>
      </c>
      <c r="I17" s="53" t="e">
        <f>IF($D17=0,"",VLOOKUP($D17,'Absolutní-BODY'!$E$2:$W$161,8,FALSE))</f>
        <v>#N/A</v>
      </c>
      <c r="J17" s="53" t="e">
        <f>IF($D17=0,"",VLOOKUP($D17,'Absolutní-BODY'!$E$2:$W$161,9,FALSE))</f>
        <v>#N/A</v>
      </c>
      <c r="K17" s="53" t="e">
        <f>IF($D17=0,"",VLOOKUP($D17,'Absolutní-BODY'!$E$2:$W$161,10,FALSE))</f>
        <v>#N/A</v>
      </c>
      <c r="L17" s="54" t="e">
        <f>IF($D17=0,"",VLOOKUP($D17,'Absolutní-BODY'!$E$2:$W$161,11,FALSE))</f>
        <v>#N/A</v>
      </c>
      <c r="M17" s="42" t="e">
        <f>VLOOKUP(SUM(($B15*10)+B17),'Absolutní-BODY'!$AE$2:$AL$161,8,FALSE)</f>
        <v>#N/A</v>
      </c>
      <c r="N17" s="42" t="e">
        <f>VLOOKUP(SUM(($B15*10)+C17),'Absolutní-BODY'!$AE$2:$AL$161,8,FALSE)</f>
        <v>#N/A</v>
      </c>
      <c r="O17" s="331" t="e">
        <f>IF(K24=0,10000,K24)</f>
        <v>#N/A</v>
      </c>
      <c r="P17" s="68">
        <v>2</v>
      </c>
      <c r="Q17" s="68">
        <v>4</v>
      </c>
      <c r="T17" s="60"/>
      <c r="U17" s="61"/>
      <c r="V17" s="61"/>
      <c r="W17" s="62" t="e">
        <f t="shared" ref="W17:AD17" si="13">SUM(W13:W16)</f>
        <v>#N/A</v>
      </c>
      <c r="X17" s="63" t="e">
        <f t="shared" si="13"/>
        <v>#N/A</v>
      </c>
      <c r="Y17" s="63" t="e">
        <f t="shared" si="13"/>
        <v>#N/A</v>
      </c>
      <c r="Z17" s="63" t="e">
        <f t="shared" si="13"/>
        <v>#N/A</v>
      </c>
      <c r="AA17" s="64" t="e">
        <f t="shared" si="13"/>
        <v>#N/A</v>
      </c>
      <c r="AB17" s="64" t="e">
        <f t="shared" si="13"/>
        <v>#N/A</v>
      </c>
      <c r="AC17" s="64" t="e">
        <f t="shared" si="13"/>
        <v>#N/A</v>
      </c>
      <c r="AD17" s="65" t="e">
        <f t="shared" si="13"/>
        <v>#N/A</v>
      </c>
      <c r="AG17" s="331" t="e">
        <f>IF(AC18=0,10000,AC18)</f>
        <v>#N/A</v>
      </c>
      <c r="AH17" s="68">
        <v>2</v>
      </c>
      <c r="AI17" s="68">
        <v>7</v>
      </c>
      <c r="AL17" s="60"/>
      <c r="AM17" s="61"/>
      <c r="AN17" s="61"/>
      <c r="AO17" s="62" t="e">
        <f t="shared" ref="AO17:AV17" si="14">SUM(AO13:AO16)</f>
        <v>#N/A</v>
      </c>
      <c r="AP17" s="63" t="e">
        <f t="shared" si="14"/>
        <v>#N/A</v>
      </c>
      <c r="AQ17" s="63" t="e">
        <f t="shared" si="14"/>
        <v>#N/A</v>
      </c>
      <c r="AR17" s="63" t="e">
        <f t="shared" si="14"/>
        <v>#N/A</v>
      </c>
      <c r="AS17" s="64" t="e">
        <f t="shared" si="14"/>
        <v>#N/A</v>
      </c>
      <c r="AT17" s="64" t="e">
        <f t="shared" si="14"/>
        <v>#N/A</v>
      </c>
      <c r="AU17" s="64" t="e">
        <f t="shared" si="14"/>
        <v>#N/A</v>
      </c>
      <c r="AV17" s="65" t="e">
        <f t="shared" si="14"/>
        <v>#N/A</v>
      </c>
      <c r="AY17" s="331" t="e">
        <f>IF(AU18=0,10000,AU18)</f>
        <v>#N/A</v>
      </c>
      <c r="AZ17" s="68">
        <v>2</v>
      </c>
      <c r="BA17" s="68">
        <v>7</v>
      </c>
      <c r="BB17" s="68"/>
      <c r="BD17" s="60"/>
      <c r="BE17" s="61"/>
      <c r="BF17" s="61"/>
      <c r="BG17" s="62" t="e">
        <f t="shared" ref="BG17:BN17" si="15">SUM(BG13:BG16)</f>
        <v>#N/A</v>
      </c>
      <c r="BH17" s="63" t="e">
        <f t="shared" si="15"/>
        <v>#N/A</v>
      </c>
      <c r="BI17" s="63" t="e">
        <f t="shared" si="15"/>
        <v>#N/A</v>
      </c>
      <c r="BJ17" s="63" t="e">
        <f t="shared" si="15"/>
        <v>#N/A</v>
      </c>
      <c r="BK17" s="64" t="e">
        <f t="shared" si="15"/>
        <v>#N/A</v>
      </c>
      <c r="BL17" s="64" t="e">
        <f t="shared" si="15"/>
        <v>#N/A</v>
      </c>
      <c r="BM17" s="64" t="e">
        <f t="shared" si="15"/>
        <v>#N/A</v>
      </c>
      <c r="BN17" s="65" t="e">
        <f t="shared" si="15"/>
        <v>#N/A</v>
      </c>
      <c r="BQ17" s="331" t="e">
        <f>IF(BM18=0,10000,BM18)</f>
        <v>#N/A</v>
      </c>
      <c r="BR17" s="68">
        <v>2</v>
      </c>
      <c r="BS17" s="68">
        <v>7</v>
      </c>
      <c r="BT17" s="68"/>
      <c r="BV17" s="60"/>
      <c r="BW17" s="61"/>
      <c r="BX17" s="61"/>
      <c r="BY17" s="62" t="e">
        <f t="shared" ref="BY17:CF17" si="16">SUM(BY13:BY16)</f>
        <v>#N/A</v>
      </c>
      <c r="BZ17" s="63" t="e">
        <f t="shared" si="16"/>
        <v>#N/A</v>
      </c>
      <c r="CA17" s="63" t="e">
        <f t="shared" si="16"/>
        <v>#N/A</v>
      </c>
      <c r="CB17" s="63" t="e">
        <f t="shared" si="16"/>
        <v>#N/A</v>
      </c>
      <c r="CC17" s="64" t="e">
        <f t="shared" si="16"/>
        <v>#N/A</v>
      </c>
      <c r="CD17" s="64" t="e">
        <f t="shared" si="16"/>
        <v>#N/A</v>
      </c>
      <c r="CE17" s="64" t="e">
        <f t="shared" si="16"/>
        <v>#N/A</v>
      </c>
      <c r="CF17" s="65" t="e">
        <f t="shared" si="16"/>
        <v>#N/A</v>
      </c>
      <c r="CI17" s="32" t="e">
        <f>IF(CE18=0,10000,CE18)</f>
        <v>#N/A</v>
      </c>
      <c r="CJ17" s="466">
        <v>2</v>
      </c>
      <c r="CK17" s="466">
        <v>7</v>
      </c>
      <c r="CL17" s="68"/>
      <c r="CN17" s="50">
        <v>2</v>
      </c>
      <c r="CO17" s="51" t="e">
        <f>IF(CP17=0,"",VLOOKUP($CP17,seznam!$A$1:$E$5084,2,FALSE))</f>
        <v>#N/A</v>
      </c>
      <c r="CP17" s="52" t="e">
        <f t="shared" si="11"/>
        <v>#N/A</v>
      </c>
      <c r="CQ17" s="52" t="e">
        <f>IF($CP17=0,"",VLOOKUP($CP17,'Absolutní-BODY'!$E$2:$W$161,4,FALSE))</f>
        <v>#N/A</v>
      </c>
      <c r="CR17" s="52" t="e">
        <f>IF($CP17=0,"",VLOOKUP($CP17,'Absolutní-BODY'!$E$2:$W$161,5,FALSE))</f>
        <v>#N/A</v>
      </c>
      <c r="CS17" s="52" t="e">
        <f>IF($CP17=0,"",VLOOKUP($CP17,'Absolutní-BODY'!$E$2:$W$161,6,FALSE))</f>
        <v>#N/A</v>
      </c>
      <c r="CT17" s="52" t="e">
        <f>IF($CP17=0,"",VLOOKUP($CP17,'Absolutní-BODY'!$E$2:$W$161,7,FALSE))</f>
        <v>#N/A</v>
      </c>
      <c r="CU17" s="53" t="e">
        <f>IF($CP17=0,"",VLOOKUP($CP17,'Absolutní-BODY'!$E$2:$W$161,8,FALSE))</f>
        <v>#N/A</v>
      </c>
      <c r="CV17" s="53" t="e">
        <f>IF($CP17=0,"",VLOOKUP($CP17,'Absolutní-BODY'!$E$2:$W$161,9,FALSE))</f>
        <v>#N/A</v>
      </c>
      <c r="CW17" s="53" t="e">
        <f>IF($CP17=0,"",VLOOKUP($CP17,'Absolutní-BODY'!$E$2:$W$161,10,FALSE))</f>
        <v>#N/A</v>
      </c>
      <c r="CX17" s="54" t="e">
        <f>IF($CP17=0,"",VLOOKUP($CP17,'Absolutní-BODY'!$E$2:$W$161,11,FALSE))</f>
        <v>#N/A</v>
      </c>
      <c r="CY17" s="42" t="e">
        <f>VLOOKUP(SUM(($CN15*10)+CN17),'Absolutní-BODY'!$AJ$2:$AL$161,3,FALSE)</f>
        <v>#N/A</v>
      </c>
      <c r="CZ17" s="42" t="e">
        <f>VLOOKUP(SUM(($CN15*10)+CO17),'Absolutní-BODY'!$AJ$2:$AL$161,3,FALSE)</f>
        <v>#N/A</v>
      </c>
      <c r="DA17" s="331" t="e">
        <f>IF(CW24=0,10000,CW24)</f>
        <v>#N/A</v>
      </c>
      <c r="DB17" s="68">
        <v>2</v>
      </c>
      <c r="DC17" s="68">
        <v>4</v>
      </c>
      <c r="DF17" s="50">
        <v>2</v>
      </c>
      <c r="DG17" s="51" t="e">
        <f>IF(DH17=0,"",VLOOKUP($DH17,seznam!$A$1:$E$5084,2,FALSE))</f>
        <v>#N/A</v>
      </c>
      <c r="DH17" s="52" t="e">
        <f t="shared" si="12"/>
        <v>#N/A</v>
      </c>
      <c r="DI17" s="52" t="e">
        <f>IF($DH17=0,"",VLOOKUP($DH17,'Absolutní-BODY'!$E$2:$W$161,4,FALSE))</f>
        <v>#N/A</v>
      </c>
      <c r="DJ17" s="52" t="e">
        <f>IF($DH17=0,"",VLOOKUP($DH17,'Absolutní-BODY'!$E$2:$W$161,5,FALSE))</f>
        <v>#N/A</v>
      </c>
      <c r="DK17" s="52" t="e">
        <f>IF($DH17=0,"",VLOOKUP($DH17,'Absolutní-BODY'!$E$2:$W$161,6,FALSE))</f>
        <v>#N/A</v>
      </c>
      <c r="DL17" s="52" t="e">
        <f>IF($DH17=0,"",VLOOKUP($DH17,'Absolutní-BODY'!$E$2:$W$161,7,FALSE))</f>
        <v>#N/A</v>
      </c>
      <c r="DM17" s="53" t="e">
        <f>IF($DH17=0,"",VLOOKUP($DH17,'Absolutní-BODY'!$E$2:$W$161,8,FALSE))</f>
        <v>#N/A</v>
      </c>
      <c r="DN17" s="53" t="e">
        <f>IF($DH17=0,"",VLOOKUP($DH17,'Absolutní-BODY'!$E$2:$W$161,9,FALSE))</f>
        <v>#N/A</v>
      </c>
      <c r="DO17" s="53" t="e">
        <f>IF($DH17=0,"",VLOOKUP($DH17,'Absolutní-BODY'!$E$2:$W$161,10,FALSE))</f>
        <v>#N/A</v>
      </c>
      <c r="DP17" s="54" t="e">
        <f>IF($DH17=0,"",VLOOKUP($DH17,'Absolutní-BODY'!$E$2:$W$161,11,FALSE))</f>
        <v>#N/A</v>
      </c>
      <c r="DQ17" s="42" t="e">
        <f>VLOOKUP(SUM(($DF15*10)+DF17),'Absolutní-BODY'!$AJ$2:$AL$161,3,FALSE)</f>
        <v>#N/A</v>
      </c>
      <c r="DR17" s="42" t="e">
        <f>VLOOKUP(SUM(($DF15*10)+DG17),'Absolutní-BODY'!$AJ$2:$AL$161,3,FALSE)</f>
        <v>#N/A</v>
      </c>
      <c r="DS17" s="331" t="e">
        <f>IF(DO24=0,10000,DO24)</f>
        <v>#N/A</v>
      </c>
      <c r="DT17" s="68">
        <v>2</v>
      </c>
      <c r="DU17" s="68">
        <v>4</v>
      </c>
      <c r="DY17" s="42"/>
      <c r="DZ17" s="42" t="e">
        <f>VLOOKUP(SUM(($B15*10)+DO17),'Absolutní-BODY'!$AE$2:$AL$161,8,FALSE)</f>
        <v>#N/A</v>
      </c>
      <c r="EE17" s="42" t="e">
        <f>VLOOKUP(SUM(($CN15*10)+DT17),'Absolutní-BODY'!$AJ$2:$AL$161,3,FALSE)</f>
        <v>#N/A</v>
      </c>
      <c r="EF17" s="42" t="e">
        <f>VLOOKUP(SUM(($DF15*10)+DU17),'Absolutní-BODY'!$AJ$2:$AL$161,3,FALSE)</f>
        <v>#N/A</v>
      </c>
    </row>
    <row r="18" spans="1:136" ht="15" customHeight="1" thickBot="1" x14ac:dyDescent="0.25">
      <c r="B18" s="50">
        <v>3</v>
      </c>
      <c r="C18" s="51" t="e">
        <f>IF(D18=0,"",VLOOKUP($D18,seznam!$A$1:$E$5084,2,FALSE))</f>
        <v>#N/A</v>
      </c>
      <c r="D18" s="52" t="e">
        <f t="shared" si="10"/>
        <v>#N/A</v>
      </c>
      <c r="E18" s="52" t="e">
        <f>IF($D18=0,"",VLOOKUP($D18,'Absolutní-BODY'!$E$2:$W$161,4,FALSE))</f>
        <v>#N/A</v>
      </c>
      <c r="F18" s="52" t="e">
        <f>IF($D18=0,"",VLOOKUP($D18,'Absolutní-BODY'!$E$2:$W$161,5,FALSE))</f>
        <v>#N/A</v>
      </c>
      <c r="G18" s="52" t="e">
        <f>IF($D18=0,"",VLOOKUP($D18,'Absolutní-BODY'!$E$2:$W$161,6,FALSE))</f>
        <v>#N/A</v>
      </c>
      <c r="H18" s="52" t="e">
        <f>IF($D18=0,"",VLOOKUP($D18,'Absolutní-BODY'!$E$2:$W$161,7,FALSE))</f>
        <v>#N/A</v>
      </c>
      <c r="I18" s="53" t="e">
        <f>IF($D18=0,"",VLOOKUP($D18,'Absolutní-BODY'!$E$2:$W$161,8,FALSE))</f>
        <v>#N/A</v>
      </c>
      <c r="J18" s="53" t="e">
        <f>IF($D18=0,"",VLOOKUP($D18,'Absolutní-BODY'!$E$2:$W$161,9,FALSE))</f>
        <v>#N/A</v>
      </c>
      <c r="K18" s="53" t="e">
        <f>IF($D18=0,"",VLOOKUP($D18,'Absolutní-BODY'!$E$2:$W$161,10,FALSE))</f>
        <v>#N/A</v>
      </c>
      <c r="L18" s="54" t="e">
        <f>IF($D18=0,"",VLOOKUP($D18,'Absolutní-BODY'!$E$2:$W$161,11,FALSE))</f>
        <v>#N/A</v>
      </c>
      <c r="M18" s="42" t="e">
        <f>VLOOKUP(SUM(($B15*10)+B18),'Absolutní-BODY'!$AE$2:$AL$161,8,FALSE)</f>
        <v>#N/A</v>
      </c>
      <c r="N18" s="42" t="e">
        <f>VLOOKUP(SUM(($B15*10)+C18),'Absolutní-BODY'!$AE$2:$AL$161,8,FALSE)</f>
        <v>#N/A</v>
      </c>
      <c r="O18" s="331" t="e">
        <f>IF(K24=0,10000,K24)</f>
        <v>#N/A</v>
      </c>
      <c r="P18" s="68">
        <v>2</v>
      </c>
      <c r="Q18" s="68">
        <v>5</v>
      </c>
      <c r="T18" s="318" t="e">
        <f>U12</f>
        <v>#N/A</v>
      </c>
      <c r="U18" s="315"/>
      <c r="V18" s="345">
        <f>AJ18</f>
        <v>0</v>
      </c>
      <c r="W18" s="317" t="s">
        <v>18</v>
      </c>
      <c r="X18" s="66"/>
      <c r="Y18" s="539" t="e">
        <f>SUM(W17:AD17)</f>
        <v>#N/A</v>
      </c>
      <c r="Z18" s="540"/>
      <c r="AA18" s="435" t="s">
        <v>1</v>
      </c>
      <c r="AB18" s="129"/>
      <c r="AC18" s="541" t="e">
        <f>SUM(W17:AD17)</f>
        <v>#N/A</v>
      </c>
      <c r="AD18" s="540"/>
      <c r="AG18" s="331" t="e">
        <f>IF(AC18=0,10000,AC18)</f>
        <v>#N/A</v>
      </c>
      <c r="AH18" s="68">
        <v>2</v>
      </c>
      <c r="AI18" s="68">
        <v>8</v>
      </c>
      <c r="AJ18" s="332">
        <f>IF(AJ10&lt;1,0,AJ10-2)</f>
        <v>0</v>
      </c>
      <c r="AL18" s="318" t="e">
        <f>AM12</f>
        <v>#N/A</v>
      </c>
      <c r="AM18" s="315"/>
      <c r="AN18" s="345">
        <f>BB18</f>
        <v>0</v>
      </c>
      <c r="AO18" s="317" t="s">
        <v>18</v>
      </c>
      <c r="AP18" s="66"/>
      <c r="AQ18" s="539" t="e">
        <f>SUM(AO17:AV17)</f>
        <v>#N/A</v>
      </c>
      <c r="AR18" s="540"/>
      <c r="AS18" s="435" t="s">
        <v>1</v>
      </c>
      <c r="AT18" s="129"/>
      <c r="AU18" s="541" t="e">
        <f>SUM(AO17:AV17)</f>
        <v>#N/A</v>
      </c>
      <c r="AV18" s="540"/>
      <c r="AY18" s="331" t="e">
        <f>IF(AU18=0,10000,AU18)</f>
        <v>#N/A</v>
      </c>
      <c r="AZ18" s="68">
        <v>2</v>
      </c>
      <c r="BA18" s="68">
        <v>8</v>
      </c>
      <c r="BB18" s="332">
        <f>IF(BB10&lt;1,0,BB10-2)</f>
        <v>0</v>
      </c>
      <c r="BD18" s="318" t="e">
        <f>BE12</f>
        <v>#N/A</v>
      </c>
      <c r="BE18" s="315"/>
      <c r="BF18" s="345">
        <f>BT18</f>
        <v>0</v>
      </c>
      <c r="BG18" s="317" t="s">
        <v>18</v>
      </c>
      <c r="BH18" s="66"/>
      <c r="BI18" s="539" t="e">
        <f>SUM(BG17:BN17)</f>
        <v>#N/A</v>
      </c>
      <c r="BJ18" s="540"/>
      <c r="BK18" s="435" t="s">
        <v>1</v>
      </c>
      <c r="BL18" s="129"/>
      <c r="BM18" s="541" t="e">
        <f>SUM(BG17:BN17)</f>
        <v>#N/A</v>
      </c>
      <c r="BN18" s="540"/>
      <c r="BQ18" s="331" t="e">
        <f>IF(BM18=0,10000,BM18)</f>
        <v>#N/A</v>
      </c>
      <c r="BR18" s="68">
        <v>2</v>
      </c>
      <c r="BS18" s="68">
        <v>8</v>
      </c>
      <c r="BT18" s="332">
        <f>IF(BT10&lt;1,0,BT10-2)</f>
        <v>0</v>
      </c>
      <c r="BV18" s="318" t="e">
        <f>BW12</f>
        <v>#N/A</v>
      </c>
      <c r="BW18" s="315"/>
      <c r="BX18" s="345">
        <f>CL18</f>
        <v>0</v>
      </c>
      <c r="BY18" s="317" t="s">
        <v>18</v>
      </c>
      <c r="BZ18" s="66"/>
      <c r="CA18" s="539" t="e">
        <f>SUM(BY17:CF17)</f>
        <v>#N/A</v>
      </c>
      <c r="CB18" s="540"/>
      <c r="CC18" s="435" t="s">
        <v>1</v>
      </c>
      <c r="CD18" s="129"/>
      <c r="CE18" s="541" t="e">
        <f>SUM(BY17:CF17)</f>
        <v>#N/A</v>
      </c>
      <c r="CF18" s="540"/>
      <c r="CI18" s="467" t="e">
        <f>IF(CE18=0,10000,CE18)</f>
        <v>#N/A</v>
      </c>
      <c r="CJ18" s="468">
        <v>2</v>
      </c>
      <c r="CK18" s="468">
        <v>8</v>
      </c>
      <c r="CL18" s="332">
        <f>IF(CL10&lt;1,0,CL10-2)</f>
        <v>0</v>
      </c>
      <c r="CN18" s="50">
        <v>3</v>
      </c>
      <c r="CO18" s="51" t="e">
        <f>IF(CP18=0,"",VLOOKUP($CP18,seznam!$A$1:$E$5084,2,FALSE))</f>
        <v>#N/A</v>
      </c>
      <c r="CP18" s="52" t="e">
        <f t="shared" si="11"/>
        <v>#N/A</v>
      </c>
      <c r="CQ18" s="52" t="e">
        <f>IF($CP18=0,"",VLOOKUP($CP18,'Absolutní-BODY'!$E$2:$W$161,4,FALSE))</f>
        <v>#N/A</v>
      </c>
      <c r="CR18" s="52" t="e">
        <f>IF($CP18=0,"",VLOOKUP($CP18,'Absolutní-BODY'!$E$2:$W$161,5,FALSE))</f>
        <v>#N/A</v>
      </c>
      <c r="CS18" s="52" t="e">
        <f>IF($CP18=0,"",VLOOKUP($CP18,'Absolutní-BODY'!$E$2:$W$161,6,FALSE))</f>
        <v>#N/A</v>
      </c>
      <c r="CT18" s="52" t="e">
        <f>IF($CP18=0,"",VLOOKUP($CP18,'Absolutní-BODY'!$E$2:$W$161,7,FALSE))</f>
        <v>#N/A</v>
      </c>
      <c r="CU18" s="53" t="e">
        <f>IF($CP18=0,"",VLOOKUP($CP18,'Absolutní-BODY'!$E$2:$W$161,8,FALSE))</f>
        <v>#N/A</v>
      </c>
      <c r="CV18" s="53" t="e">
        <f>IF($CP18=0,"",VLOOKUP($CP18,'Absolutní-BODY'!$E$2:$W$161,9,FALSE))</f>
        <v>#N/A</v>
      </c>
      <c r="CW18" s="53" t="e">
        <f>IF($CP18=0,"",VLOOKUP($CP18,'Absolutní-BODY'!$E$2:$W$161,10,FALSE))</f>
        <v>#N/A</v>
      </c>
      <c r="CX18" s="54" t="e">
        <f>IF($CP18=0,"",VLOOKUP($CP18,'Absolutní-BODY'!$E$2:$W$161,11,FALSE))</f>
        <v>#N/A</v>
      </c>
      <c r="CY18" s="42" t="e">
        <f>VLOOKUP(SUM(($CN15*10)+CN18),'Absolutní-BODY'!$AJ$2:$AL$161,3,FALSE)</f>
        <v>#N/A</v>
      </c>
      <c r="CZ18" s="42" t="e">
        <f>VLOOKUP(SUM(($CN15*10)+CO18),'Absolutní-BODY'!$AJ$2:$AL$161,3,FALSE)</f>
        <v>#N/A</v>
      </c>
      <c r="DA18" s="331" t="e">
        <f>IF(CW24=0,10000,CW24)</f>
        <v>#N/A</v>
      </c>
      <c r="DB18" s="68">
        <v>2</v>
      </c>
      <c r="DC18" s="68">
        <v>5</v>
      </c>
      <c r="DF18" s="50">
        <v>3</v>
      </c>
      <c r="DG18" s="51" t="e">
        <f>IF(DH18=0,"",VLOOKUP($DH18,seznam!$A$1:$E$5084,2,FALSE))</f>
        <v>#N/A</v>
      </c>
      <c r="DH18" s="52" t="e">
        <f t="shared" si="12"/>
        <v>#N/A</v>
      </c>
      <c r="DI18" s="52" t="e">
        <f>IF($DH18=0,"",VLOOKUP($DH18,'Absolutní-BODY'!$E$2:$W$161,4,FALSE))</f>
        <v>#N/A</v>
      </c>
      <c r="DJ18" s="52" t="e">
        <f>IF($DH18=0,"",VLOOKUP($DH18,'Absolutní-BODY'!$E$2:$W$161,5,FALSE))</f>
        <v>#N/A</v>
      </c>
      <c r="DK18" s="52" t="e">
        <f>IF($DH18=0,"",VLOOKUP($DH18,'Absolutní-BODY'!$E$2:$W$161,6,FALSE))</f>
        <v>#N/A</v>
      </c>
      <c r="DL18" s="52" t="e">
        <f>IF($DH18=0,"",VLOOKUP($DH18,'Absolutní-BODY'!$E$2:$W$161,7,FALSE))</f>
        <v>#N/A</v>
      </c>
      <c r="DM18" s="53" t="e">
        <f>IF($DH18=0,"",VLOOKUP($DH18,'Absolutní-BODY'!$E$2:$W$161,8,FALSE))</f>
        <v>#N/A</v>
      </c>
      <c r="DN18" s="53" t="e">
        <f>IF($DH18=0,"",VLOOKUP($DH18,'Absolutní-BODY'!$E$2:$W$161,9,FALSE))</f>
        <v>#N/A</v>
      </c>
      <c r="DO18" s="53" t="e">
        <f>IF($DH18=0,"",VLOOKUP($DH18,'Absolutní-BODY'!$E$2:$W$161,10,FALSE))</f>
        <v>#N/A</v>
      </c>
      <c r="DP18" s="54" t="e">
        <f>IF($DH18=0,"",VLOOKUP($DH18,'Absolutní-BODY'!$E$2:$W$161,11,FALSE))</f>
        <v>#N/A</v>
      </c>
      <c r="DQ18" s="42" t="e">
        <f>VLOOKUP(SUM(($DF15*10)+DF18),'Absolutní-BODY'!$AJ$2:$AL$161,3,FALSE)</f>
        <v>#N/A</v>
      </c>
      <c r="DR18" s="42" t="e">
        <f>VLOOKUP(SUM(($DF15*10)+DG18),'Absolutní-BODY'!$AJ$2:$AL$161,3,FALSE)</f>
        <v>#N/A</v>
      </c>
      <c r="DS18" s="331" t="e">
        <f>IF(DO24=0,10000,DO24)</f>
        <v>#N/A</v>
      </c>
      <c r="DT18" s="68">
        <v>2</v>
      </c>
      <c r="DU18" s="68">
        <v>5</v>
      </c>
      <c r="DY18" s="42"/>
      <c r="DZ18" s="42" t="e">
        <f>VLOOKUP(SUM(($B15*10)+DO18),'Absolutní-BODY'!$AE$2:$AL$161,8,FALSE)</f>
        <v>#N/A</v>
      </c>
      <c r="EE18" s="42" t="e">
        <f>VLOOKUP(SUM(($CN15*10)+DT18),'Absolutní-BODY'!$AJ$2:$AL$161,3,FALSE)</f>
        <v>#N/A</v>
      </c>
      <c r="EF18" s="42" t="e">
        <f>VLOOKUP(SUM(($DF15*10)+DU18),'Absolutní-BODY'!$AJ$2:$AL$161,3,FALSE)</f>
        <v>#N/A</v>
      </c>
    </row>
    <row r="19" spans="1:136" ht="15" customHeight="1" thickBot="1" x14ac:dyDescent="0.25">
      <c r="B19" s="50">
        <v>4</v>
      </c>
      <c r="C19" s="51" t="e">
        <f>IF(D19=0,"",VLOOKUP($D19,seznam!$A$1:$E$5084,2,FALSE))</f>
        <v>#N/A</v>
      </c>
      <c r="D19" s="52" t="e">
        <f t="shared" si="10"/>
        <v>#N/A</v>
      </c>
      <c r="E19" s="52" t="e">
        <f>IF($D19=0,"",VLOOKUP($D19,'Absolutní-BODY'!$E$2:$W$161,4,FALSE))</f>
        <v>#N/A</v>
      </c>
      <c r="F19" s="52" t="e">
        <f>IF($D19=0,"",VLOOKUP($D19,'Absolutní-BODY'!$E$2:$W$161,5,FALSE))</f>
        <v>#N/A</v>
      </c>
      <c r="G19" s="52" t="e">
        <f>IF($D19=0,"",VLOOKUP($D19,'Absolutní-BODY'!$E$2:$W$161,6,FALSE))</f>
        <v>#N/A</v>
      </c>
      <c r="H19" s="52" t="e">
        <f>IF($D19=0,"",VLOOKUP($D19,'Absolutní-BODY'!$E$2:$W$161,7,FALSE))</f>
        <v>#N/A</v>
      </c>
      <c r="I19" s="53" t="e">
        <f>IF($D19=0,"",VLOOKUP($D19,'Absolutní-BODY'!$E$2:$W$161,8,FALSE))</f>
        <v>#N/A</v>
      </c>
      <c r="J19" s="53" t="e">
        <f>IF($D19=0,"",VLOOKUP($D19,'Absolutní-BODY'!$E$2:$W$161,9,FALSE))</f>
        <v>#N/A</v>
      </c>
      <c r="K19" s="53" t="e">
        <f>IF($D19=0,"",VLOOKUP($D19,'Absolutní-BODY'!$E$2:$W$161,10,FALSE))</f>
        <v>#N/A</v>
      </c>
      <c r="L19" s="54" t="e">
        <f>IF($D19=0,"",VLOOKUP($D19,'Absolutní-BODY'!$E$2:$W$161,11,FALSE))</f>
        <v>#N/A</v>
      </c>
      <c r="M19" s="42" t="e">
        <f>VLOOKUP(SUM(($B15*10)+B19),'Absolutní-BODY'!$AE$2:$AL$161,8,FALSE)</f>
        <v>#N/A</v>
      </c>
      <c r="N19" s="42" t="e">
        <f>VLOOKUP(SUM(($B15*10)+C19),'Absolutní-BODY'!$AE$2:$AL$161,8,FALSE)</f>
        <v>#N/A</v>
      </c>
      <c r="O19" s="331" t="e">
        <f>IF(K24=0,10000,K24)</f>
        <v>#N/A</v>
      </c>
      <c r="P19" s="68">
        <v>2</v>
      </c>
      <c r="Q19" s="68">
        <v>6</v>
      </c>
      <c r="S19" s="37" t="s">
        <v>3965</v>
      </c>
      <c r="T19" s="42"/>
      <c r="U19" s="38"/>
      <c r="V19" s="38"/>
      <c r="W19" s="37"/>
      <c r="X19" s="37"/>
      <c r="Y19" s="39"/>
      <c r="Z19" s="341"/>
      <c r="AA19" s="39"/>
      <c r="AB19" s="39"/>
      <c r="AC19" s="341"/>
      <c r="AD19" s="39"/>
      <c r="AE19" s="37"/>
      <c r="AF19" s="37"/>
      <c r="AG19" s="331" t="e">
        <f>IF(AC26=0,10000,AC26)</f>
        <v>#N/A</v>
      </c>
      <c r="AH19" s="68">
        <v>3</v>
      </c>
      <c r="AI19" s="68">
        <v>1</v>
      </c>
      <c r="AK19" s="37" t="s">
        <v>3468</v>
      </c>
      <c r="AM19" s="61"/>
      <c r="AN19" s="61"/>
      <c r="AO19" s="49"/>
      <c r="AP19" s="49"/>
      <c r="AQ19" s="49"/>
      <c r="AR19" s="49"/>
      <c r="AS19" s="49"/>
      <c r="AT19" s="49"/>
      <c r="AU19" s="49"/>
      <c r="AV19" s="49"/>
      <c r="AY19" s="331" t="e">
        <f>IF(AU26=0,10000,AU26)</f>
        <v>#N/A</v>
      </c>
      <c r="AZ19" s="68">
        <v>3</v>
      </c>
      <c r="BA19" s="68">
        <v>1</v>
      </c>
      <c r="BB19" s="68"/>
      <c r="BC19" s="37" t="s">
        <v>3468</v>
      </c>
      <c r="BD19" s="460"/>
      <c r="BE19" s="428"/>
      <c r="BF19" s="428"/>
      <c r="BG19" s="428"/>
      <c r="BH19" s="428"/>
      <c r="BI19" s="428"/>
      <c r="BJ19" s="428"/>
      <c r="BK19" s="428"/>
      <c r="BL19" s="428"/>
      <c r="BM19" s="428"/>
      <c r="BN19" s="428"/>
      <c r="BQ19" s="331" t="e">
        <f>IF(BM26=0,10000,BM26)</f>
        <v>#N/A</v>
      </c>
      <c r="BR19" s="68">
        <v>3</v>
      </c>
      <c r="BS19" s="68">
        <v>1</v>
      </c>
      <c r="BT19" s="68"/>
      <c r="BU19" s="37" t="s">
        <v>3468</v>
      </c>
      <c r="BV19" s="460"/>
      <c r="BW19" s="428"/>
      <c r="BX19" s="430"/>
      <c r="BY19" s="337"/>
      <c r="BZ19" s="428"/>
      <c r="CA19" s="43"/>
      <c r="CB19" s="43"/>
      <c r="CC19" s="336"/>
      <c r="CD19" s="462"/>
      <c r="CE19" s="43"/>
      <c r="CF19" s="43"/>
      <c r="CI19" s="32" t="e">
        <f>IF(CE26=0,10000,CE26)</f>
        <v>#N/A</v>
      </c>
      <c r="CJ19" s="466">
        <v>3</v>
      </c>
      <c r="CK19" s="466">
        <v>1</v>
      </c>
      <c r="CL19" s="68"/>
      <c r="CN19" s="50">
        <v>4</v>
      </c>
      <c r="CO19" s="51" t="e">
        <f>IF(CP19=0,"",VLOOKUP($CP19,seznam!$A$1:$E$5084,2,FALSE))</f>
        <v>#N/A</v>
      </c>
      <c r="CP19" s="52" t="e">
        <f t="shared" si="11"/>
        <v>#N/A</v>
      </c>
      <c r="CQ19" s="52" t="e">
        <f>IF($CP19=0,"",VLOOKUP($CP19,'Absolutní-BODY'!$E$2:$W$161,4,FALSE))</f>
        <v>#N/A</v>
      </c>
      <c r="CR19" s="52" t="e">
        <f>IF($CP19=0,"",VLOOKUP($CP19,'Absolutní-BODY'!$E$2:$W$161,5,FALSE))</f>
        <v>#N/A</v>
      </c>
      <c r="CS19" s="52" t="e">
        <f>IF($CP19=0,"",VLOOKUP($CP19,'Absolutní-BODY'!$E$2:$W$161,6,FALSE))</f>
        <v>#N/A</v>
      </c>
      <c r="CT19" s="52" t="e">
        <f>IF($CP19=0,"",VLOOKUP($CP19,'Absolutní-BODY'!$E$2:$W$161,7,FALSE))</f>
        <v>#N/A</v>
      </c>
      <c r="CU19" s="53" t="e">
        <f>IF($CP19=0,"",VLOOKUP($CP19,'Absolutní-BODY'!$E$2:$W$161,8,FALSE))</f>
        <v>#N/A</v>
      </c>
      <c r="CV19" s="53" t="e">
        <f>IF($CP19=0,"",VLOOKUP($CP19,'Absolutní-BODY'!$E$2:$W$161,9,FALSE))</f>
        <v>#N/A</v>
      </c>
      <c r="CW19" s="53" t="e">
        <f>IF($CP19=0,"",VLOOKUP($CP19,'Absolutní-BODY'!$E$2:$W$161,10,FALSE))</f>
        <v>#N/A</v>
      </c>
      <c r="CX19" s="54" t="e">
        <f>IF($CP19=0,"",VLOOKUP($CP19,'Absolutní-BODY'!$E$2:$W$161,11,FALSE))</f>
        <v>#N/A</v>
      </c>
      <c r="CY19" s="42" t="e">
        <f>VLOOKUP(SUM(($CN15*10)+CN19),'Absolutní-BODY'!$AJ$2:$AL$161,3,FALSE)</f>
        <v>#N/A</v>
      </c>
      <c r="CZ19" s="42" t="e">
        <f>VLOOKUP(SUM(($CN15*10)+CO19),'Absolutní-BODY'!$AJ$2:$AL$161,3,FALSE)</f>
        <v>#N/A</v>
      </c>
      <c r="DA19" s="331" t="e">
        <f>IF(CW24=0,10000,CW24)</f>
        <v>#N/A</v>
      </c>
      <c r="DB19" s="68">
        <v>2</v>
      </c>
      <c r="DC19" s="68">
        <v>6</v>
      </c>
      <c r="DF19" s="50">
        <v>4</v>
      </c>
      <c r="DG19" s="51" t="e">
        <f>IF(DH19=0,"",VLOOKUP($DH19,seznam!$A$1:$E$5084,2,FALSE))</f>
        <v>#N/A</v>
      </c>
      <c r="DH19" s="52" t="e">
        <f t="shared" si="12"/>
        <v>#N/A</v>
      </c>
      <c r="DI19" s="52" t="e">
        <f>IF($DH19=0,"",VLOOKUP($DH19,'Absolutní-BODY'!$E$2:$W$161,4,FALSE))</f>
        <v>#N/A</v>
      </c>
      <c r="DJ19" s="52" t="e">
        <f>IF($DH19=0,"",VLOOKUP($DH19,'Absolutní-BODY'!$E$2:$W$161,5,FALSE))</f>
        <v>#N/A</v>
      </c>
      <c r="DK19" s="52" t="e">
        <f>IF($DH19=0,"",VLOOKUP($DH19,'Absolutní-BODY'!$E$2:$W$161,6,FALSE))</f>
        <v>#N/A</v>
      </c>
      <c r="DL19" s="52" t="e">
        <f>IF($DH19=0,"",VLOOKUP($DH19,'Absolutní-BODY'!$E$2:$W$161,7,FALSE))</f>
        <v>#N/A</v>
      </c>
      <c r="DM19" s="53" t="e">
        <f>IF($DH19=0,"",VLOOKUP($DH19,'Absolutní-BODY'!$E$2:$W$161,8,FALSE))</f>
        <v>#N/A</v>
      </c>
      <c r="DN19" s="53" t="e">
        <f>IF($DH19=0,"",VLOOKUP($DH19,'Absolutní-BODY'!$E$2:$W$161,9,FALSE))</f>
        <v>#N/A</v>
      </c>
      <c r="DO19" s="53" t="e">
        <f>IF($DH19=0,"",VLOOKUP($DH19,'Absolutní-BODY'!$E$2:$W$161,10,FALSE))</f>
        <v>#N/A</v>
      </c>
      <c r="DP19" s="54" t="e">
        <f>IF($DH19=0,"",VLOOKUP($DH19,'Absolutní-BODY'!$E$2:$W$161,11,FALSE))</f>
        <v>#N/A</v>
      </c>
      <c r="DQ19" s="42" t="e">
        <f>VLOOKUP(SUM(($DF15*10)+DF19),'Absolutní-BODY'!$AJ$2:$AL$161,3,FALSE)</f>
        <v>#N/A</v>
      </c>
      <c r="DR19" s="42" t="e">
        <f>VLOOKUP(SUM(($DF15*10)+DG19),'Absolutní-BODY'!$AJ$2:$AL$161,3,FALSE)</f>
        <v>#N/A</v>
      </c>
      <c r="DS19" s="331" t="e">
        <f>IF(DO24=0,10000,DO24)</f>
        <v>#N/A</v>
      </c>
      <c r="DT19" s="68">
        <v>2</v>
      </c>
      <c r="DU19" s="68">
        <v>6</v>
      </c>
      <c r="DY19" s="42"/>
      <c r="DZ19" s="42" t="e">
        <f>VLOOKUP(SUM(($B15*10)+DO19),'Absolutní-BODY'!$AE$2:$AL$161,8,FALSE)</f>
        <v>#N/A</v>
      </c>
      <c r="EA19" s="37"/>
      <c r="EE19" s="42" t="e">
        <f>VLOOKUP(SUM(($CN15*10)+DT19),'Absolutní-BODY'!$AJ$2:$AL$161,3,FALSE)</f>
        <v>#N/A</v>
      </c>
      <c r="EF19" s="42" t="e">
        <f>VLOOKUP(SUM(($DF15*10)+DU19),'Absolutní-BODY'!$AJ$2:$AL$161,3,FALSE)</f>
        <v>#N/A</v>
      </c>
    </row>
    <row r="20" spans="1:136" s="334" customFormat="1" ht="15" customHeight="1" thickBot="1" x14ac:dyDescent="0.25">
      <c r="B20" s="50">
        <v>5</v>
      </c>
      <c r="C20" s="51" t="e">
        <f>IF(D20=0,"",VLOOKUP($D20,seznam!$A$1:$E$5084,2,FALSE))</f>
        <v>#N/A</v>
      </c>
      <c r="D20" s="52" t="e">
        <f t="shared" si="10"/>
        <v>#N/A</v>
      </c>
      <c r="E20" s="52" t="e">
        <f>IF($D20=0,"",VLOOKUP($D20,'Absolutní-BODY'!$E$2:$W$161,4,FALSE))</f>
        <v>#N/A</v>
      </c>
      <c r="F20" s="52" t="e">
        <f>IF($D20=0,"",VLOOKUP($D20,'Absolutní-BODY'!$E$2:$W$161,5,FALSE))</f>
        <v>#N/A</v>
      </c>
      <c r="G20" s="52" t="e">
        <f>IF($D20=0,"",VLOOKUP($D20,'Absolutní-BODY'!$E$2:$W$161,6,FALSE))</f>
        <v>#N/A</v>
      </c>
      <c r="H20" s="52" t="e">
        <f>IF($D20=0,"",VLOOKUP($D20,'Absolutní-BODY'!$E$2:$W$161,7,FALSE))</f>
        <v>#N/A</v>
      </c>
      <c r="I20" s="53" t="e">
        <f>IF($D20=0,"",VLOOKUP($D20,'Absolutní-BODY'!$E$2:$W$161,8,FALSE))</f>
        <v>#N/A</v>
      </c>
      <c r="J20" s="53" t="e">
        <f>IF($D20=0,"",VLOOKUP($D20,'Absolutní-BODY'!$E$2:$W$161,9,FALSE))</f>
        <v>#N/A</v>
      </c>
      <c r="K20" s="53" t="e">
        <f>IF($D20=0,"",VLOOKUP($D20,'Absolutní-BODY'!$E$2:$W$161,10,FALSE))</f>
        <v>#N/A</v>
      </c>
      <c r="L20" s="54" t="e">
        <f>IF($D20=0,"",VLOOKUP($D20,'Absolutní-BODY'!$E$2:$W$161,11,FALSE))</f>
        <v>#N/A</v>
      </c>
      <c r="M20" s="42" t="e">
        <f>VLOOKUP(SUM(($B15*10)+B20),'Absolutní-BODY'!$AE$2:$AL$161,8,FALSE)</f>
        <v>#N/A</v>
      </c>
      <c r="N20" s="42" t="e">
        <f>VLOOKUP(SUM(($B15*10)+C20),'Absolutní-BODY'!$AE$2:$AL$161,8,FALSE)</f>
        <v>#N/A</v>
      </c>
      <c r="O20" s="331" t="e">
        <f>IF(K24=0,10000,K24)</f>
        <v>#N/A</v>
      </c>
      <c r="P20" s="331">
        <v>2</v>
      </c>
      <c r="Q20" s="331">
        <v>7</v>
      </c>
      <c r="R20" s="331"/>
      <c r="T20" s="49">
        <v>3</v>
      </c>
      <c r="U20" s="313" t="e">
        <f>IF(T20="","",VLOOKUP(T20,'Absolutní-BODY'!$AO$2:$AU$57,7,FALSE))</f>
        <v>#N/A</v>
      </c>
      <c r="V20" s="40" t="s">
        <v>9</v>
      </c>
      <c r="W20" s="40">
        <v>1</v>
      </c>
      <c r="X20" s="40">
        <v>2</v>
      </c>
      <c r="Y20" s="40">
        <v>3</v>
      </c>
      <c r="Z20" s="43">
        <v>4</v>
      </c>
      <c r="AA20" s="40">
        <v>5</v>
      </c>
      <c r="AB20" s="40">
        <v>6</v>
      </c>
      <c r="AC20" s="43">
        <v>7</v>
      </c>
      <c r="AD20" s="40">
        <v>8</v>
      </c>
      <c r="AE20" s="37"/>
      <c r="AF20" s="37"/>
      <c r="AG20" s="331" t="e">
        <f>IF(AC26=0,10000,AC26)</f>
        <v>#N/A</v>
      </c>
      <c r="AH20" s="68">
        <v>3</v>
      </c>
      <c r="AI20" s="68">
        <v>2</v>
      </c>
      <c r="AJ20" s="331"/>
      <c r="AL20" s="49">
        <v>3</v>
      </c>
      <c r="AM20" s="313" t="e">
        <f>IF(AL20="","",VLOOKUP(AL20,'Absolutní-BODY'!$AP$2:$AU$57,6,FALSE))</f>
        <v>#N/A</v>
      </c>
      <c r="AN20" s="40" t="s">
        <v>9</v>
      </c>
      <c r="AO20" s="40">
        <v>1</v>
      </c>
      <c r="AP20" s="40">
        <v>2</v>
      </c>
      <c r="AQ20" s="40">
        <v>3</v>
      </c>
      <c r="AR20" s="43">
        <v>4</v>
      </c>
      <c r="AS20" s="40">
        <v>5</v>
      </c>
      <c r="AT20" s="40">
        <v>6</v>
      </c>
      <c r="AU20" s="43">
        <v>7</v>
      </c>
      <c r="AV20" s="40">
        <v>8</v>
      </c>
      <c r="AW20" s="37"/>
      <c r="AX20" s="37"/>
      <c r="AY20" s="331" t="e">
        <f>IF(AU26=0,10000,AU26)</f>
        <v>#N/A</v>
      </c>
      <c r="AZ20" s="331">
        <v>3</v>
      </c>
      <c r="BA20" s="331">
        <v>2</v>
      </c>
      <c r="BB20" s="331"/>
      <c r="BD20" s="68">
        <v>3</v>
      </c>
      <c r="BE20" s="313" t="e">
        <f>IF(BD20="","",VLOOKUP(BD20,'Absolutní-BODY'!$AQ$2:$AU$57,5,FALSE))</f>
        <v>#N/A</v>
      </c>
      <c r="BF20" s="40" t="s">
        <v>9</v>
      </c>
      <c r="BG20" s="40">
        <v>1</v>
      </c>
      <c r="BH20" s="40">
        <v>2</v>
      </c>
      <c r="BI20" s="40">
        <v>3</v>
      </c>
      <c r="BJ20" s="43">
        <v>4</v>
      </c>
      <c r="BK20" s="40">
        <v>5</v>
      </c>
      <c r="BL20" s="40">
        <v>6</v>
      </c>
      <c r="BM20" s="43">
        <v>7</v>
      </c>
      <c r="BN20" s="40">
        <v>8</v>
      </c>
      <c r="BO20" s="37"/>
      <c r="BP20" s="37"/>
      <c r="BQ20" s="331" t="e">
        <f>IF(BM26=0,10000,BM26)</f>
        <v>#N/A</v>
      </c>
      <c r="BR20" s="68">
        <v>3</v>
      </c>
      <c r="BS20" s="68">
        <v>2</v>
      </c>
      <c r="BT20" s="331"/>
      <c r="BV20" s="49">
        <v>3</v>
      </c>
      <c r="BW20" s="313" t="e">
        <f>IF(BV20="","",VLOOKUP(BV20,'Absolutní-BODY'!$AR$2:$AU$57,4,FALSE))</f>
        <v>#N/A</v>
      </c>
      <c r="BX20" s="40" t="s">
        <v>9</v>
      </c>
      <c r="BY20" s="40">
        <v>1</v>
      </c>
      <c r="BZ20" s="40">
        <v>2</v>
      </c>
      <c r="CA20" s="40">
        <v>3</v>
      </c>
      <c r="CB20" s="43">
        <v>4</v>
      </c>
      <c r="CC20" s="40">
        <v>5</v>
      </c>
      <c r="CD20" s="40">
        <v>6</v>
      </c>
      <c r="CE20" s="43">
        <v>7</v>
      </c>
      <c r="CF20" s="40">
        <v>8</v>
      </c>
      <c r="CG20" s="37"/>
      <c r="CH20" s="37"/>
      <c r="CI20" s="32" t="e">
        <f>IF(CE26=0,10000,CE26)</f>
        <v>#N/A</v>
      </c>
      <c r="CJ20" s="466">
        <v>3</v>
      </c>
      <c r="CK20" s="466">
        <v>2</v>
      </c>
      <c r="CL20" s="331"/>
      <c r="CN20" s="50">
        <v>5</v>
      </c>
      <c r="CO20" s="51" t="e">
        <f>IF(CP20=0,"",VLOOKUP($CP20,seznam!$A$1:$E$5084,2,FALSE))</f>
        <v>#N/A</v>
      </c>
      <c r="CP20" s="52" t="e">
        <f t="shared" si="11"/>
        <v>#N/A</v>
      </c>
      <c r="CQ20" s="52" t="e">
        <f>IF($CP20=0,"",VLOOKUP($CP20,'Absolutní-BODY'!$E$2:$W$161,4,FALSE))</f>
        <v>#N/A</v>
      </c>
      <c r="CR20" s="52" t="e">
        <f>IF($CP20=0,"",VLOOKUP($CP20,'Absolutní-BODY'!$E$2:$W$161,5,FALSE))</f>
        <v>#N/A</v>
      </c>
      <c r="CS20" s="52" t="e">
        <f>IF($CP20=0,"",VLOOKUP($CP20,'Absolutní-BODY'!$E$2:$W$161,6,FALSE))</f>
        <v>#N/A</v>
      </c>
      <c r="CT20" s="52" t="e">
        <f>IF($CP20=0,"",VLOOKUP($CP20,'Absolutní-BODY'!$E$2:$W$161,7,FALSE))</f>
        <v>#N/A</v>
      </c>
      <c r="CU20" s="53" t="e">
        <f>IF($CP20=0,"",VLOOKUP($CP20,'Absolutní-BODY'!$E$2:$W$161,8,FALSE))</f>
        <v>#N/A</v>
      </c>
      <c r="CV20" s="53" t="e">
        <f>IF($CP20=0,"",VLOOKUP($CP20,'Absolutní-BODY'!$E$2:$W$161,9,FALSE))</f>
        <v>#N/A</v>
      </c>
      <c r="CW20" s="53" t="e">
        <f>IF($CP20=0,"",VLOOKUP($CP20,'Absolutní-BODY'!$E$2:$W$161,10,FALSE))</f>
        <v>#N/A</v>
      </c>
      <c r="CX20" s="54" t="e">
        <f>IF($CP20=0,"",VLOOKUP($CP20,'Absolutní-BODY'!$E$2:$W$161,11,FALSE))</f>
        <v>#N/A</v>
      </c>
      <c r="CY20" s="42" t="e">
        <f>VLOOKUP(SUM(($CN15*10)+CN20),'Absolutní-BODY'!$AJ$2:$AL$161,3,FALSE)</f>
        <v>#N/A</v>
      </c>
      <c r="CZ20" s="42" t="e">
        <f>VLOOKUP(SUM(($CN15*10)+CO20),'Absolutní-BODY'!$AJ$2:$AL$161,3,FALSE)</f>
        <v>#N/A</v>
      </c>
      <c r="DA20" s="331" t="e">
        <f>IF(CW24=0,10000,CW24)</f>
        <v>#N/A</v>
      </c>
      <c r="DB20" s="331">
        <v>2</v>
      </c>
      <c r="DC20" s="331">
        <v>7</v>
      </c>
      <c r="DD20" s="331"/>
      <c r="DF20" s="50">
        <v>5</v>
      </c>
      <c r="DG20" s="51" t="e">
        <f>IF(DH20=0,"",VLOOKUP($DH20,seznam!$A$1:$E$5084,2,FALSE))</f>
        <v>#N/A</v>
      </c>
      <c r="DH20" s="52" t="e">
        <f t="shared" si="12"/>
        <v>#N/A</v>
      </c>
      <c r="DI20" s="52" t="e">
        <f>IF($DH20=0,"",VLOOKUP($DH20,'Absolutní-BODY'!$E$2:$W$161,4,FALSE))</f>
        <v>#N/A</v>
      </c>
      <c r="DJ20" s="52" t="e">
        <f>IF($DH20=0,"",VLOOKUP($DH20,'Absolutní-BODY'!$E$2:$W$161,5,FALSE))</f>
        <v>#N/A</v>
      </c>
      <c r="DK20" s="52" t="e">
        <f>IF($DH20=0,"",VLOOKUP($DH20,'Absolutní-BODY'!$E$2:$W$161,6,FALSE))</f>
        <v>#N/A</v>
      </c>
      <c r="DL20" s="52" t="e">
        <f>IF($DH20=0,"",VLOOKUP($DH20,'Absolutní-BODY'!$E$2:$W$161,7,FALSE))</f>
        <v>#N/A</v>
      </c>
      <c r="DM20" s="53" t="e">
        <f>IF($DH20=0,"",VLOOKUP($DH20,'Absolutní-BODY'!$E$2:$W$161,8,FALSE))</f>
        <v>#N/A</v>
      </c>
      <c r="DN20" s="53" t="e">
        <f>IF($DH20=0,"",VLOOKUP($DH20,'Absolutní-BODY'!$E$2:$W$161,9,FALSE))</f>
        <v>#N/A</v>
      </c>
      <c r="DO20" s="53" t="e">
        <f>IF($DH20=0,"",VLOOKUP($DH20,'Absolutní-BODY'!$E$2:$W$161,10,FALSE))</f>
        <v>#N/A</v>
      </c>
      <c r="DP20" s="54" t="e">
        <f>IF($DH20=0,"",VLOOKUP($DH20,'Absolutní-BODY'!$E$2:$W$161,11,FALSE))</f>
        <v>#N/A</v>
      </c>
      <c r="DQ20" s="42" t="e">
        <f>VLOOKUP(SUM(($DF15*10)+DF20),'Absolutní-BODY'!$AJ$2:$AL$161,3,FALSE)</f>
        <v>#N/A</v>
      </c>
      <c r="DR20" s="42" t="e">
        <f>VLOOKUP(SUM(($DF15*10)+DG20),'Absolutní-BODY'!$AJ$2:$AL$161,3,FALSE)</f>
        <v>#N/A</v>
      </c>
      <c r="DS20" s="331" t="e">
        <f>IF(DO24=0,10000,DO24)</f>
        <v>#N/A</v>
      </c>
      <c r="DT20" s="331">
        <v>2</v>
      </c>
      <c r="DU20" s="331">
        <v>7</v>
      </c>
      <c r="DV20" s="331"/>
      <c r="DY20" s="42"/>
      <c r="DZ20" s="42" t="e">
        <f>VLOOKUP(SUM(($B15*10)+DO20),'Absolutní-BODY'!$AE$2:$AL$161,8,FALSE)</f>
        <v>#N/A</v>
      </c>
      <c r="EA20" s="37"/>
      <c r="EB20" s="37"/>
      <c r="EC20" s="37"/>
      <c r="ED20" s="37"/>
      <c r="EE20" s="42" t="e">
        <f>VLOOKUP(SUM(($CN15*10)+DT20),'Absolutní-BODY'!$AJ$2:$AL$161,3,FALSE)</f>
        <v>#N/A</v>
      </c>
      <c r="EF20" s="42" t="e">
        <f>VLOOKUP(SUM(($DF15*10)+DU20),'Absolutní-BODY'!$AJ$2:$AL$161,3,FALSE)</f>
        <v>#N/A</v>
      </c>
    </row>
    <row r="21" spans="1:136" ht="15" customHeight="1" x14ac:dyDescent="0.2">
      <c r="B21" s="50">
        <v>6</v>
      </c>
      <c r="C21" s="51" t="e">
        <f>IF(D21=0,"",VLOOKUP($D21,seznam!$A$1:$E$5084,2,FALSE))</f>
        <v>#N/A</v>
      </c>
      <c r="D21" s="52" t="e">
        <f t="shared" si="10"/>
        <v>#N/A</v>
      </c>
      <c r="E21" s="52" t="e">
        <f>IF($D21=0,"",VLOOKUP($D21,'Absolutní-BODY'!$E$2:$W$161,4,FALSE))</f>
        <v>#N/A</v>
      </c>
      <c r="F21" s="52" t="e">
        <f>IF($D21=0,"",VLOOKUP($D21,'Absolutní-BODY'!$E$2:$W$161,5,FALSE))</f>
        <v>#N/A</v>
      </c>
      <c r="G21" s="52" t="e">
        <f>IF($D21=0,"",VLOOKUP($D21,'Absolutní-BODY'!$E$2:$W$161,6,FALSE))</f>
        <v>#N/A</v>
      </c>
      <c r="H21" s="52" t="e">
        <f>IF($D21=0,"",VLOOKUP($D21,'Absolutní-BODY'!$E$2:$W$161,7,FALSE))</f>
        <v>#N/A</v>
      </c>
      <c r="I21" s="53" t="e">
        <f>IF($D21=0,"",VLOOKUP($D21,'Absolutní-BODY'!$E$2:$W$161,8,FALSE))</f>
        <v>#N/A</v>
      </c>
      <c r="J21" s="53" t="e">
        <f>IF($D21=0,"",VLOOKUP($D21,'Absolutní-BODY'!$E$2:$W$161,9,FALSE))</f>
        <v>#N/A</v>
      </c>
      <c r="K21" s="53" t="e">
        <f>IF($D21=0,"",VLOOKUP($D21,'Absolutní-BODY'!$E$2:$W$161,10,FALSE))</f>
        <v>#N/A</v>
      </c>
      <c r="L21" s="54" t="e">
        <f>IF($D21=0,"",VLOOKUP($D21,'Absolutní-BODY'!$E$2:$W$161,11,FALSE))</f>
        <v>#N/A</v>
      </c>
      <c r="M21" s="42" t="e">
        <f>VLOOKUP(SUM(($B15*10)+B21),'Absolutní-BODY'!$AE$2:$AL$161,8,FALSE)</f>
        <v>#N/A</v>
      </c>
      <c r="N21" s="42" t="e">
        <f>VLOOKUP(SUM(($B15*10)+C21),'Absolutní-BODY'!$AE$2:$AL$161,8,FALSE)</f>
        <v>#N/A</v>
      </c>
      <c r="O21" s="331" t="e">
        <f>IF(K24=0,10000,K24)</f>
        <v>#N/A</v>
      </c>
      <c r="P21" s="68">
        <v>2</v>
      </c>
      <c r="Q21" s="68">
        <v>8</v>
      </c>
      <c r="T21" s="453">
        <v>1</v>
      </c>
      <c r="U21" s="456" t="e">
        <f>IF(V21=0,"",VLOOKUP($V21,seznam!$A$1:$E$5084,2,FALSE))</f>
        <v>#N/A</v>
      </c>
      <c r="V21" s="46" t="e">
        <f>IF(AE21="",0,AE21)</f>
        <v>#N/A</v>
      </c>
      <c r="W21" s="46" t="e">
        <f>IF($V21=0,"",VLOOKUP($V21,'Absolutní-BODY'!$E$2:$W$161,4,FALSE))</f>
        <v>#N/A</v>
      </c>
      <c r="X21" s="46" t="e">
        <f>IF($V21=0,"",VLOOKUP($V21,'Absolutní-BODY'!$E$2:$W$161,5,FALSE))</f>
        <v>#N/A</v>
      </c>
      <c r="Y21" s="46" t="e">
        <f>IF($V21=0,"",VLOOKUP($V21,'Absolutní-BODY'!$E$2:$W$161,6,FALSE))</f>
        <v>#N/A</v>
      </c>
      <c r="Z21" s="46" t="e">
        <f>IF($V21=0,"",VLOOKUP($V21,'Absolutní-BODY'!$E$2:$W$161,7,FALSE))</f>
        <v>#N/A</v>
      </c>
      <c r="AA21" s="47" t="e">
        <f>IF($V21=0,"",VLOOKUP($V21,'Absolutní-BODY'!$E$2:$W$161,8,FALSE))</f>
        <v>#N/A</v>
      </c>
      <c r="AB21" s="47" t="e">
        <f>IF($V21=0,"",VLOOKUP($V21,'Absolutní-BODY'!$E$2:$W$161,9,FALSE))</f>
        <v>#N/A</v>
      </c>
      <c r="AC21" s="47" t="e">
        <f>IF($V21=0,"",VLOOKUP($V21,'Absolutní-BODY'!$E$2:$W$161,10,FALSE))</f>
        <v>#N/A</v>
      </c>
      <c r="AD21" s="48" t="e">
        <f>IF($V21=0,"",VLOOKUP($V21,'Absolutní-BODY'!$E$2:$W$161,11,FALSE))</f>
        <v>#N/A</v>
      </c>
      <c r="AE21" s="67" t="e">
        <f>VLOOKUP(SUM(($T20*10)+T21),'Absolutní-BODY'!$AF$2:$AL$161,7,FALSE)</f>
        <v>#N/A</v>
      </c>
      <c r="AF21" s="67" t="e">
        <f>VLOOKUP(SUM(($T20*10)+U21),'Absolutní-BODY'!$AF$2:$AL$161,7,FALSE)</f>
        <v>#N/A</v>
      </c>
      <c r="AG21" s="331" t="e">
        <f>IF(AC26=0,10000,AC26)</f>
        <v>#N/A</v>
      </c>
      <c r="AH21" s="331">
        <v>3</v>
      </c>
      <c r="AI21" s="331">
        <v>3</v>
      </c>
      <c r="AJ21" s="331"/>
      <c r="AK21" s="334"/>
      <c r="AL21" s="44">
        <v>1</v>
      </c>
      <c r="AM21" s="45" t="e">
        <f>IF(AN21=0,"",VLOOKUP($AN21,seznam!$A$1:$E$5084,2,FALSE))</f>
        <v>#N/A</v>
      </c>
      <c r="AN21" s="46" t="e">
        <f>IF(AW21="",0,AW21)</f>
        <v>#N/A</v>
      </c>
      <c r="AO21" s="46" t="e">
        <f>IF($AN21=0,"",VLOOKUP($AN21,'Absolutní-BODY'!$E$2:$W$161,4,FALSE))</f>
        <v>#N/A</v>
      </c>
      <c r="AP21" s="46" t="e">
        <f>IF($AN21=0,"",VLOOKUP($AN21,'Absolutní-BODY'!$E$2:$W$161,5,FALSE))</f>
        <v>#N/A</v>
      </c>
      <c r="AQ21" s="46" t="e">
        <f>IF($AN21=0,"",VLOOKUP($AN21,'Absolutní-BODY'!$E$2:$W$161,6,FALSE))</f>
        <v>#N/A</v>
      </c>
      <c r="AR21" s="46" t="e">
        <f>IF($AN21=0,"",VLOOKUP($AN21,'Absolutní-BODY'!$E$2:$W$161,7,FALSE))</f>
        <v>#N/A</v>
      </c>
      <c r="AS21" s="47" t="e">
        <f>IF($AN21=0,"",VLOOKUP($AN21,'Absolutní-BODY'!$E$2:$W$161,8,FALSE))</f>
        <v>#N/A</v>
      </c>
      <c r="AT21" s="47" t="e">
        <f>IF($AN21=0,"",VLOOKUP($AN21,'Absolutní-BODY'!$E$2:$W$161,9,FALSE))</f>
        <v>#N/A</v>
      </c>
      <c r="AU21" s="47" t="e">
        <f>IF($AN21=0,"",VLOOKUP($AN21,'Absolutní-BODY'!$E$2:$W$161,10,FALSE))</f>
        <v>#N/A</v>
      </c>
      <c r="AV21" s="48" t="e">
        <f>IF($AN21=0,"",VLOOKUP($AN21,'Absolutní-BODY'!$E$2:$W$161,11,FALSE))</f>
        <v>#N/A</v>
      </c>
      <c r="AW21" s="67" t="e">
        <f>VLOOKUP(SUM(($AL20*10)+AL21),'Absolutní-BODY'!$AG$2:$AL$161,6,FALSE)</f>
        <v>#N/A</v>
      </c>
      <c r="AX21" s="67" t="e">
        <f>VLOOKUP(SUM(($AL20*10)+AM21),'Absolutní-BODY'!$AG$2:$AL$161,6,FALSE)</f>
        <v>#N/A</v>
      </c>
      <c r="AY21" s="331" t="e">
        <f>IF(AU26=0,10000,AU26)</f>
        <v>#N/A</v>
      </c>
      <c r="AZ21" s="331">
        <v>3</v>
      </c>
      <c r="BA21" s="331">
        <v>3</v>
      </c>
      <c r="BB21" s="331"/>
      <c r="BC21" s="334"/>
      <c r="BD21" s="453">
        <v>3</v>
      </c>
      <c r="BE21" s="456" t="e">
        <f>IF(BF21=0,"",VLOOKUP($BF21,seznam!$A$1:$E$5084,2,FALSE))</f>
        <v>#N/A</v>
      </c>
      <c r="BF21" s="46" t="e">
        <f>IF(BO21="",0,BO21)</f>
        <v>#N/A</v>
      </c>
      <c r="BG21" s="46" t="e">
        <f>IF($BF21=0,"",VLOOKUP($BF21,'Absolutní-BODY'!$E$2:$W$161,4,FALSE))</f>
        <v>#N/A</v>
      </c>
      <c r="BH21" s="46" t="e">
        <f>IF($BF21=0,"",VLOOKUP($BF21,'Absolutní-BODY'!$E$2:$W$161,5,FALSE))</f>
        <v>#N/A</v>
      </c>
      <c r="BI21" s="46" t="e">
        <f>IF($BF21=0,"",VLOOKUP($BF21,'Absolutní-BODY'!$E$2:$W$161,6,FALSE))</f>
        <v>#N/A</v>
      </c>
      <c r="BJ21" s="46" t="e">
        <f>IF($BF21=0,"",VLOOKUP($BF21,'Absolutní-BODY'!$E$2:$W$161,7,FALSE))</f>
        <v>#N/A</v>
      </c>
      <c r="BK21" s="46" t="e">
        <f>IF($BF21=0,"",VLOOKUP($BF21,'Absolutní-BODY'!$E$2:$W$161,8,FALSE))</f>
        <v>#N/A</v>
      </c>
      <c r="BL21" s="46" t="e">
        <f>IF($BF21=0,"",VLOOKUP($BF21,'Absolutní-BODY'!$E$2:$W$161,9,FALSE))</f>
        <v>#N/A</v>
      </c>
      <c r="BM21" s="46" t="e">
        <f>IF($BF21=0,"",VLOOKUP($BF21,'Absolutní-BODY'!$E$2:$W$161,10,FALSE))</f>
        <v>#N/A</v>
      </c>
      <c r="BN21" s="48" t="e">
        <f>IF($BF21=0,"",VLOOKUP($BF21,'Absolutní-BODY'!$E$2:$W$161,11,FALSE))</f>
        <v>#N/A</v>
      </c>
      <c r="BO21" s="67" t="e">
        <f>VLOOKUP(SUM(($BD20*10)+BD21),'Absolutní-BODY'!$AH$2:$AL$161,5,FALSE)</f>
        <v>#N/A</v>
      </c>
      <c r="BP21" s="67" t="e">
        <f>VLOOKUP(SUM(($BD20*10)+BE21),'Absolutní-BODY'!$AH$2:$AL$161,5,FALSE)</f>
        <v>#N/A</v>
      </c>
      <c r="BQ21" s="331" t="e">
        <f>IF(BM26=0,10000,BM26)</f>
        <v>#N/A</v>
      </c>
      <c r="BR21" s="331">
        <v>3</v>
      </c>
      <c r="BS21" s="331">
        <v>3</v>
      </c>
      <c r="BT21" s="331"/>
      <c r="BU21" s="334"/>
      <c r="BV21" s="44">
        <v>1</v>
      </c>
      <c r="BW21" s="45" t="e">
        <f>IF(BX21=0,"",VLOOKUP($BX21,seznam!$A$1:$E$5084,2,FALSE))</f>
        <v>#N/A</v>
      </c>
      <c r="BX21" s="46" t="e">
        <f>IF(CG21="",0,CG21)</f>
        <v>#N/A</v>
      </c>
      <c r="BY21" s="46" t="e">
        <f>IF($BX21=0,"",VLOOKUP($BX21,'Absolutní-BODY'!$E$2:$W$161,4,FALSE))</f>
        <v>#N/A</v>
      </c>
      <c r="BZ21" s="46" t="e">
        <f>IF($BX21=0,"",VLOOKUP($BX21,'Absolutní-BODY'!$E$2:$W$161,5,FALSE))</f>
        <v>#N/A</v>
      </c>
      <c r="CA21" s="46" t="e">
        <f>IF($BX21=0,"",VLOOKUP($BX21,'Absolutní-BODY'!$E$2:$W$161,6,FALSE))</f>
        <v>#N/A</v>
      </c>
      <c r="CB21" s="46" t="e">
        <f>IF($BX21=0,"",VLOOKUP($BX21,'Absolutní-BODY'!$E$2:$W$161,7,FALSE))</f>
        <v>#N/A</v>
      </c>
      <c r="CC21" s="47" t="e">
        <f>IF($BX21=0,"",VLOOKUP($BX21,'Absolutní-BODY'!$E$2:$W$161,8,FALSE))</f>
        <v>#N/A</v>
      </c>
      <c r="CD21" s="47" t="e">
        <f>IF($BX21=0,"",VLOOKUP($BX21,'Absolutní-BODY'!$E$2:$W$161,9,FALSE))</f>
        <v>#N/A</v>
      </c>
      <c r="CE21" s="47" t="e">
        <f>IF($BX21=0,"",VLOOKUP($BX21,'Absolutní-BODY'!$E$2:$W$161,10,FALSE))</f>
        <v>#N/A</v>
      </c>
      <c r="CF21" s="48" t="e">
        <f>IF($BX21=0,"",VLOOKUP($BX21,'Absolutní-BODY'!$E$2:$W$161,11,FALSE))</f>
        <v>#N/A</v>
      </c>
      <c r="CG21" s="67" t="e">
        <f>VLOOKUP(SUM(($BV20*10)+BV21),'Absolutní-BODY'!$AI$2:$AL$161,4,FALSE)</f>
        <v>#N/A</v>
      </c>
      <c r="CH21" s="67" t="e">
        <f>VLOOKUP(SUM(($BV20*10)+BW21),'Absolutní-BODY'!$AI$2:$AL$161,4,FALSE)</f>
        <v>#N/A</v>
      </c>
      <c r="CI21" s="32" t="e">
        <f>IF(CE26=0,10000,CE26)</f>
        <v>#N/A</v>
      </c>
      <c r="CJ21" s="32">
        <v>3</v>
      </c>
      <c r="CK21" s="32">
        <v>3</v>
      </c>
      <c r="CL21" s="68"/>
      <c r="CN21" s="50">
        <v>6</v>
      </c>
      <c r="CO21" s="51" t="e">
        <f>IF(CP21=0,"",VLOOKUP($CP21,seznam!$A$1:$E$5084,2,FALSE))</f>
        <v>#N/A</v>
      </c>
      <c r="CP21" s="52" t="e">
        <f t="shared" si="11"/>
        <v>#N/A</v>
      </c>
      <c r="CQ21" s="52" t="e">
        <f>IF($CP21=0,"",VLOOKUP($CP21,'Absolutní-BODY'!$E$2:$W$161,4,FALSE))</f>
        <v>#N/A</v>
      </c>
      <c r="CR21" s="52" t="e">
        <f>IF($CP21=0,"",VLOOKUP($CP21,'Absolutní-BODY'!$E$2:$W$161,5,FALSE))</f>
        <v>#N/A</v>
      </c>
      <c r="CS21" s="52" t="e">
        <f>IF($CP21=0,"",VLOOKUP($CP21,'Absolutní-BODY'!$E$2:$W$161,6,FALSE))</f>
        <v>#N/A</v>
      </c>
      <c r="CT21" s="52" t="e">
        <f>IF($CP21=0,"",VLOOKUP($CP21,'Absolutní-BODY'!$E$2:$W$161,7,FALSE))</f>
        <v>#N/A</v>
      </c>
      <c r="CU21" s="53" t="e">
        <f>IF($CP21=0,"",VLOOKUP($CP21,'Absolutní-BODY'!$E$2:$W$161,8,FALSE))</f>
        <v>#N/A</v>
      </c>
      <c r="CV21" s="53" t="e">
        <f>IF($CP21=0,"",VLOOKUP($CP21,'Absolutní-BODY'!$E$2:$W$161,9,FALSE))</f>
        <v>#N/A</v>
      </c>
      <c r="CW21" s="53" t="e">
        <f>IF($CP21=0,"",VLOOKUP($CP21,'Absolutní-BODY'!$E$2:$W$161,10,FALSE))</f>
        <v>#N/A</v>
      </c>
      <c r="CX21" s="54" t="e">
        <f>IF($CP21=0,"",VLOOKUP($CP21,'Absolutní-BODY'!$E$2:$W$161,11,FALSE))</f>
        <v>#N/A</v>
      </c>
      <c r="CY21" s="42" t="e">
        <f>VLOOKUP(SUM(($CN15*10)+CN21),'Absolutní-BODY'!$AJ$2:$AL$161,3,FALSE)</f>
        <v>#N/A</v>
      </c>
      <c r="CZ21" s="42" t="e">
        <f>VLOOKUP(SUM(($CN15*10)+CO21),'Absolutní-BODY'!$AJ$2:$AL$161,3,FALSE)</f>
        <v>#N/A</v>
      </c>
      <c r="DA21" s="331" t="e">
        <f>IF(CW24=0,10000,CW24)</f>
        <v>#N/A</v>
      </c>
      <c r="DB21" s="68">
        <v>2</v>
      </c>
      <c r="DC21" s="68">
        <v>8</v>
      </c>
      <c r="DF21" s="50">
        <v>6</v>
      </c>
      <c r="DG21" s="51" t="e">
        <f>IF(DH21=0,"",VLOOKUP($DH21,seznam!$A$1:$E$5084,2,FALSE))</f>
        <v>#N/A</v>
      </c>
      <c r="DH21" s="52" t="e">
        <f t="shared" si="12"/>
        <v>#N/A</v>
      </c>
      <c r="DI21" s="52" t="e">
        <f>IF($DH21=0,"",VLOOKUP($DH21,'Absolutní-BODY'!$E$2:$W$161,4,FALSE))</f>
        <v>#N/A</v>
      </c>
      <c r="DJ21" s="52" t="e">
        <f>IF($DH21=0,"",VLOOKUP($DH21,'Absolutní-BODY'!$E$2:$W$161,5,FALSE))</f>
        <v>#N/A</v>
      </c>
      <c r="DK21" s="52" t="e">
        <f>IF($DH21=0,"",VLOOKUP($DH21,'Absolutní-BODY'!$E$2:$W$161,6,FALSE))</f>
        <v>#N/A</v>
      </c>
      <c r="DL21" s="52" t="e">
        <f>IF($DH21=0,"",VLOOKUP($DH21,'Absolutní-BODY'!$E$2:$W$161,7,FALSE))</f>
        <v>#N/A</v>
      </c>
      <c r="DM21" s="53" t="e">
        <f>IF($DH21=0,"",VLOOKUP($DH21,'Absolutní-BODY'!$E$2:$W$161,8,FALSE))</f>
        <v>#N/A</v>
      </c>
      <c r="DN21" s="53" t="e">
        <f>IF($DH21=0,"",VLOOKUP($DH21,'Absolutní-BODY'!$E$2:$W$161,9,FALSE))</f>
        <v>#N/A</v>
      </c>
      <c r="DO21" s="53" t="e">
        <f>IF($DH21=0,"",VLOOKUP($DH21,'Absolutní-BODY'!$E$2:$W$161,10,FALSE))</f>
        <v>#N/A</v>
      </c>
      <c r="DP21" s="54" t="e">
        <f>IF($DH21=0,"",VLOOKUP($DH21,'Absolutní-BODY'!$E$2:$W$161,11,FALSE))</f>
        <v>#N/A</v>
      </c>
      <c r="DQ21" s="42" t="e">
        <f>VLOOKUP(SUM(($DF15*10)+DF21),'Absolutní-BODY'!$AJ$2:$AL$161,3,FALSE)</f>
        <v>#N/A</v>
      </c>
      <c r="DR21" s="42" t="e">
        <f>VLOOKUP(SUM(($DF15*10)+DG21),'Absolutní-BODY'!$AJ$2:$AL$161,3,FALSE)</f>
        <v>#N/A</v>
      </c>
      <c r="DS21" s="331" t="e">
        <f>IF(DO24=0,10000,DO24)</f>
        <v>#N/A</v>
      </c>
      <c r="DT21" s="68">
        <v>2</v>
      </c>
      <c r="DU21" s="68">
        <v>8</v>
      </c>
      <c r="DY21" s="42"/>
      <c r="DZ21" s="42" t="e">
        <f>VLOOKUP(SUM(($B15*10)+DO21),'Absolutní-BODY'!$AE$2:$AL$161,8,FALSE)</f>
        <v>#N/A</v>
      </c>
      <c r="EA21" s="67" t="e">
        <f>VLOOKUP(SUM(($T20*10)+DP21),'Absolutní-BODY'!$AF$2:$AL$161,7,FALSE)</f>
        <v>#N/A</v>
      </c>
      <c r="EB21" s="67" t="e">
        <f>VLOOKUP(SUM(($AL20*10)+DQ21),'Absolutní-BODY'!$AG$2:$AL$161,6,FALSE)</f>
        <v>#N/A</v>
      </c>
      <c r="EC21" s="67" t="e">
        <f>VLOOKUP(SUM(($BD20*10)+DR21),'Absolutní-BODY'!$AH$2:$AL$161,5,FALSE)</f>
        <v>#N/A</v>
      </c>
      <c r="ED21" s="67" t="e">
        <f>VLOOKUP(SUM(($BV20*10)+DS21),'Absolutní-BODY'!$AI$2:$AL$161,4,FALSE)</f>
        <v>#N/A</v>
      </c>
      <c r="EE21" s="42" t="e">
        <f>VLOOKUP(SUM(($CN15*10)+DT21),'Absolutní-BODY'!$AJ$2:$AL$161,3,FALSE)</f>
        <v>#N/A</v>
      </c>
      <c r="EF21" s="42" t="e">
        <f>VLOOKUP(SUM(($DF15*10)+DU21),'Absolutní-BODY'!$AJ$2:$AL$161,3,FALSE)</f>
        <v>#N/A</v>
      </c>
    </row>
    <row r="22" spans="1:136" ht="15" customHeight="1" thickBot="1" x14ac:dyDescent="0.25">
      <c r="B22" s="55" t="s">
        <v>0</v>
      </c>
      <c r="C22" s="56" t="e">
        <f>IF(D22=0,"",VLOOKUP($D22,seznam!$A$1:$E$5084,2,FALSE))</f>
        <v>#N/A</v>
      </c>
      <c r="D22" s="57" t="e">
        <f t="shared" si="10"/>
        <v>#N/A</v>
      </c>
      <c r="E22" s="57" t="e">
        <f>IF($D22=0,"",VLOOKUP($D22,'Absolutní-BODY'!$E$2:$W$161,4,FALSE))</f>
        <v>#N/A</v>
      </c>
      <c r="F22" s="57" t="e">
        <f>IF($D22=0,"",VLOOKUP($D22,'Absolutní-BODY'!$E$2:$W$161,5,FALSE))</f>
        <v>#N/A</v>
      </c>
      <c r="G22" s="57" t="e">
        <f>IF($D22=0,"",VLOOKUP($D22,'Absolutní-BODY'!$E$2:$W$161,6,FALSE))</f>
        <v>#N/A</v>
      </c>
      <c r="H22" s="57" t="e">
        <f>IF($D22=0,"",VLOOKUP($D22,'Absolutní-BODY'!$E$2:$W$161,7,FALSE))</f>
        <v>#N/A</v>
      </c>
      <c r="I22" s="58" t="e">
        <f>IF($D22=0,"",VLOOKUP($D22,'Absolutní-BODY'!$E$2:$W$161,8,FALSE))</f>
        <v>#N/A</v>
      </c>
      <c r="J22" s="58" t="e">
        <f>IF($D22=0,"",VLOOKUP($D22,'Absolutní-BODY'!$E$2:$W$161,9,FALSE))</f>
        <v>#N/A</v>
      </c>
      <c r="K22" s="58" t="e">
        <f>IF($D22=0,"",VLOOKUP($D22,'Absolutní-BODY'!$E$2:$W$161,10,FALSE))</f>
        <v>#N/A</v>
      </c>
      <c r="L22" s="59" t="e">
        <f>IF($D22=0,"",VLOOKUP($D22,'Absolutní-BODY'!$E$2:$W$161,11,FALSE))</f>
        <v>#N/A</v>
      </c>
      <c r="M22" s="42" t="e">
        <f>VLOOKUP(SUM(($B15*10)+7),'Absolutní-BODY'!$AE$2:$AL$161,8,FALSE)</f>
        <v>#N/A</v>
      </c>
      <c r="N22" s="42" t="e">
        <f>VLOOKUP(SUM(($B15*10)+7),'Absolutní-BODY'!$AE$2:$AL$161,8,FALSE)</f>
        <v>#N/A</v>
      </c>
      <c r="O22" s="331" t="e">
        <f>IF(K24=0,10000,K24)</f>
        <v>#N/A</v>
      </c>
      <c r="P22" s="68">
        <v>2</v>
      </c>
      <c r="Q22" s="68">
        <v>9</v>
      </c>
      <c r="T22" s="454">
        <v>2</v>
      </c>
      <c r="U22" s="457" t="e">
        <f>IF(V22=0,"",VLOOKUP($V22,seznam!$A$1:$E$5084,2,FALSE))</f>
        <v>#N/A</v>
      </c>
      <c r="V22" s="52" t="e">
        <f>IF(AE22="",0,AE22)</f>
        <v>#N/A</v>
      </c>
      <c r="W22" s="52" t="e">
        <f>IF($V22=0,"",VLOOKUP($V22,'Absolutní-BODY'!$E$2:$W$161,4,FALSE))</f>
        <v>#N/A</v>
      </c>
      <c r="X22" s="52" t="e">
        <f>IF($V22=0,"",VLOOKUP($V22,'Absolutní-BODY'!$E$2:$W$161,5,FALSE))</f>
        <v>#N/A</v>
      </c>
      <c r="Y22" s="52" t="e">
        <f>IF($V22=0,"",VLOOKUP($V22,'Absolutní-BODY'!$E$2:$W$161,6,FALSE))</f>
        <v>#N/A</v>
      </c>
      <c r="Z22" s="52" t="e">
        <f>IF($V22=0,"",VLOOKUP($V22,'Absolutní-BODY'!$E$2:$W$161,7,FALSE))</f>
        <v>#N/A</v>
      </c>
      <c r="AA22" s="53" t="e">
        <f>IF($V22=0,"",VLOOKUP($V22,'Absolutní-BODY'!$E$2:$W$161,8,FALSE))</f>
        <v>#N/A</v>
      </c>
      <c r="AB22" s="53" t="e">
        <f>IF($V22=0,"",VLOOKUP($V22,'Absolutní-BODY'!$E$2:$W$161,9,FALSE))</f>
        <v>#N/A</v>
      </c>
      <c r="AC22" s="53" t="e">
        <f>IF($V22=0,"",VLOOKUP($V22,'Absolutní-BODY'!$E$2:$W$161,10,FALSE))</f>
        <v>#N/A</v>
      </c>
      <c r="AD22" s="54" t="e">
        <f>IF($V22=0,"",VLOOKUP($V22,'Absolutní-BODY'!$E$2:$W$161,11,FALSE))</f>
        <v>#N/A</v>
      </c>
      <c r="AE22" s="67" t="e">
        <f>VLOOKUP(SUM(($T20*10)+T22),'Absolutní-BODY'!$AF$2:$AL$161,7,FALSE)</f>
        <v>#N/A</v>
      </c>
      <c r="AF22" s="67" t="e">
        <f>VLOOKUP(SUM(($T20*10)+U22),'Absolutní-BODY'!$AF$2:$AL$161,7,FALSE)</f>
        <v>#N/A</v>
      </c>
      <c r="AG22" s="331" t="e">
        <f>IF(AC26=0,10000,AC26)</f>
        <v>#N/A</v>
      </c>
      <c r="AH22" s="331">
        <v>3</v>
      </c>
      <c r="AI22" s="331">
        <v>4</v>
      </c>
      <c r="AJ22" s="331"/>
      <c r="AK22" s="334"/>
      <c r="AL22" s="50">
        <v>2</v>
      </c>
      <c r="AM22" s="51" t="e">
        <f>IF(AN22=0,"",VLOOKUP($AN22,seznam!$A$1:$E$5084,2,FALSE))</f>
        <v>#N/A</v>
      </c>
      <c r="AN22" s="52" t="e">
        <f>IF(AW22="",0,AW22)</f>
        <v>#N/A</v>
      </c>
      <c r="AO22" s="52" t="e">
        <f>IF($AN22=0,"",VLOOKUP($AN22,'Absolutní-BODY'!$E$2:$W$161,4,FALSE))</f>
        <v>#N/A</v>
      </c>
      <c r="AP22" s="52" t="e">
        <f>IF($AN22=0,"",VLOOKUP($AN22,'Absolutní-BODY'!$E$2:$W$161,5,FALSE))</f>
        <v>#N/A</v>
      </c>
      <c r="AQ22" s="52" t="e">
        <f>IF($AN22=0,"",VLOOKUP($AN22,'Absolutní-BODY'!$E$2:$W$161,6,FALSE))</f>
        <v>#N/A</v>
      </c>
      <c r="AR22" s="52" t="e">
        <f>IF($AN22=0,"",VLOOKUP($AN22,'Absolutní-BODY'!$E$2:$W$161,7,FALSE))</f>
        <v>#N/A</v>
      </c>
      <c r="AS22" s="53" t="e">
        <f>IF($AN22=0,"",VLOOKUP($AN22,'Absolutní-BODY'!$E$2:$W$161,8,FALSE))</f>
        <v>#N/A</v>
      </c>
      <c r="AT22" s="53" t="e">
        <f>IF($AN22=0,"",VLOOKUP($AN22,'Absolutní-BODY'!$E$2:$W$161,9,FALSE))</f>
        <v>#N/A</v>
      </c>
      <c r="AU22" s="53" t="e">
        <f>IF($AN22=0,"",VLOOKUP($AN22,'Absolutní-BODY'!$E$2:$W$161,10,FALSE))</f>
        <v>#N/A</v>
      </c>
      <c r="AV22" s="54" t="e">
        <f>IF($AN22=0,"",VLOOKUP($AN22,'Absolutní-BODY'!$E$2:$W$161,11,FALSE))</f>
        <v>#N/A</v>
      </c>
      <c r="AW22" s="67" t="e">
        <f>VLOOKUP(SUM(($AL20*10)+AL22),'Absolutní-BODY'!$AG$2:$AL$161,6,FALSE)</f>
        <v>#N/A</v>
      </c>
      <c r="AX22" s="67" t="e">
        <f>VLOOKUP(SUM(($AL20*10)+AM22),'Absolutní-BODY'!$AG$2:$AL$161,6,FALSE)</f>
        <v>#N/A</v>
      </c>
      <c r="AY22" s="331" t="e">
        <f>IF(AU26=0,10000,AU26)</f>
        <v>#N/A</v>
      </c>
      <c r="AZ22" s="331">
        <v>3</v>
      </c>
      <c r="BA22" s="331">
        <v>4</v>
      </c>
      <c r="BB22" s="331"/>
      <c r="BC22" s="334"/>
      <c r="BD22" s="454">
        <v>1</v>
      </c>
      <c r="BE22" s="457" t="e">
        <f>IF(BF22=0,"",VLOOKUP($BF22,seznam!$A$1:$E$5084,2,FALSE))</f>
        <v>#N/A</v>
      </c>
      <c r="BF22" s="52" t="e">
        <f>IF(BO22="",0,BO22)</f>
        <v>#N/A</v>
      </c>
      <c r="BG22" s="52" t="e">
        <f>IF($BF22=0,"",VLOOKUP($BF22,'Absolutní-BODY'!$E$2:$W$161,4,FALSE))</f>
        <v>#N/A</v>
      </c>
      <c r="BH22" s="52" t="e">
        <f>IF($BF22=0,"",VLOOKUP($BF22,'Absolutní-BODY'!$E$2:$W$161,5,FALSE))</f>
        <v>#N/A</v>
      </c>
      <c r="BI22" s="52" t="e">
        <f>IF($BF22=0,"",VLOOKUP($BF22,'Absolutní-BODY'!$E$2:$W$161,6,FALSE))</f>
        <v>#N/A</v>
      </c>
      <c r="BJ22" s="52" t="e">
        <f>IF($BF22=0,"",VLOOKUP($BF22,'Absolutní-BODY'!$E$2:$W$161,7,FALSE))</f>
        <v>#N/A</v>
      </c>
      <c r="BK22" s="52" t="e">
        <f>IF($BF22=0,"",VLOOKUP($BF22,'Absolutní-BODY'!$E$2:$W$161,8,FALSE))</f>
        <v>#N/A</v>
      </c>
      <c r="BL22" s="52" t="e">
        <f>IF($BF22=0,"",VLOOKUP($BF22,'Absolutní-BODY'!$E$2:$W$161,9,FALSE))</f>
        <v>#N/A</v>
      </c>
      <c r="BM22" s="52" t="e">
        <f>IF($BF22=0,"",VLOOKUP($BF22,'Absolutní-BODY'!$E$2:$W$161,10,FALSE))</f>
        <v>#N/A</v>
      </c>
      <c r="BN22" s="54" t="e">
        <f>IF($BF22=0,"",VLOOKUP($BF22,'Absolutní-BODY'!$E$2:$W$161,11,FALSE))</f>
        <v>#N/A</v>
      </c>
      <c r="BO22" s="67" t="e">
        <f>VLOOKUP(SUM(($BD20*10)+BD22),'Absolutní-BODY'!$AH$2:$AL$161,5,FALSE)</f>
        <v>#N/A</v>
      </c>
      <c r="BP22" s="67" t="e">
        <f>VLOOKUP(SUM(($BD20*10)+BE22),'Absolutní-BODY'!$AH$2:$AL$161,5,FALSE)</f>
        <v>#N/A</v>
      </c>
      <c r="BQ22" s="331" t="e">
        <f>IF(BM26=0,10000,BM26)</f>
        <v>#N/A</v>
      </c>
      <c r="BR22" s="331">
        <v>3</v>
      </c>
      <c r="BS22" s="331">
        <v>4</v>
      </c>
      <c r="BT22" s="331"/>
      <c r="BU22" s="334"/>
      <c r="BV22" s="50">
        <v>2</v>
      </c>
      <c r="BW22" s="51" t="e">
        <f>IF(BX22=0,"",VLOOKUP($BX22,seznam!$A$1:$E$5084,2,FALSE))</f>
        <v>#N/A</v>
      </c>
      <c r="BX22" s="52" t="e">
        <f>IF(CG22="",0,CG22)</f>
        <v>#N/A</v>
      </c>
      <c r="BY22" s="52" t="e">
        <f>IF($BX22=0,"",VLOOKUP($BX22,'Absolutní-BODY'!$E$2:$W$161,4,FALSE))</f>
        <v>#N/A</v>
      </c>
      <c r="BZ22" s="52" t="e">
        <f>IF($BX22=0,"",VLOOKUP($BX22,'Absolutní-BODY'!$E$2:$W$161,5,FALSE))</f>
        <v>#N/A</v>
      </c>
      <c r="CA22" s="52" t="e">
        <f>IF($BX22=0,"",VLOOKUP($BX22,'Absolutní-BODY'!$E$2:$W$161,6,FALSE))</f>
        <v>#N/A</v>
      </c>
      <c r="CB22" s="52" t="e">
        <f>IF($BX22=0,"",VLOOKUP($BX22,'Absolutní-BODY'!$E$2:$W$161,7,FALSE))</f>
        <v>#N/A</v>
      </c>
      <c r="CC22" s="53" t="e">
        <f>IF($BX22=0,"",VLOOKUP($BX22,'Absolutní-BODY'!$E$2:$W$161,8,FALSE))</f>
        <v>#N/A</v>
      </c>
      <c r="CD22" s="53" t="e">
        <f>IF($BX22=0,"",VLOOKUP($BX22,'Absolutní-BODY'!$E$2:$W$161,9,FALSE))</f>
        <v>#N/A</v>
      </c>
      <c r="CE22" s="53" t="e">
        <f>IF($BX22=0,"",VLOOKUP($BX22,'Absolutní-BODY'!$E$2:$W$161,10,FALSE))</f>
        <v>#N/A</v>
      </c>
      <c r="CF22" s="54" t="e">
        <f>IF($BX22=0,"",VLOOKUP($BX22,'Absolutní-BODY'!$E$2:$W$161,11,FALSE))</f>
        <v>#N/A</v>
      </c>
      <c r="CG22" s="67" t="e">
        <f>VLOOKUP(SUM(($BV20*10)+BV22),'Absolutní-BODY'!$AI$2:$AL$161,4,FALSE)</f>
        <v>#N/A</v>
      </c>
      <c r="CH22" s="67" t="e">
        <f>VLOOKUP(SUM(($BV20*10)+BW22),'Absolutní-BODY'!$AI$2:$AL$161,4,FALSE)</f>
        <v>#N/A</v>
      </c>
      <c r="CI22" s="32" t="e">
        <f>IF(CE26=0,10000,CE26)</f>
        <v>#N/A</v>
      </c>
      <c r="CJ22" s="466">
        <v>3</v>
      </c>
      <c r="CK22" s="466">
        <v>4</v>
      </c>
      <c r="CL22" s="68"/>
      <c r="CN22" s="55" t="s">
        <v>0</v>
      </c>
      <c r="CO22" s="56" t="e">
        <f>IF(CP22=0,"",VLOOKUP($CP22,seznam!$A$1:$E$5084,2,FALSE))</f>
        <v>#N/A</v>
      </c>
      <c r="CP22" s="57" t="e">
        <f t="shared" si="11"/>
        <v>#N/A</v>
      </c>
      <c r="CQ22" s="57" t="e">
        <f>IF($CP22=0,"",VLOOKUP($CP22,'Absolutní-BODY'!$E$2:$W$161,4,FALSE))</f>
        <v>#N/A</v>
      </c>
      <c r="CR22" s="57" t="e">
        <f>IF($CP22=0,"",VLOOKUP($CP22,'Absolutní-BODY'!$E$2:$W$161,5,FALSE))</f>
        <v>#N/A</v>
      </c>
      <c r="CS22" s="57" t="e">
        <f>IF($CP22=0,"",VLOOKUP($CP22,'Absolutní-BODY'!$E$2:$W$161,6,FALSE))</f>
        <v>#N/A</v>
      </c>
      <c r="CT22" s="57" t="e">
        <f>IF($CP22=0,"",VLOOKUP($CP22,'Absolutní-BODY'!$E$2:$W$161,7,FALSE))</f>
        <v>#N/A</v>
      </c>
      <c r="CU22" s="58" t="e">
        <f>IF($CP22=0,"",VLOOKUP($CP22,'Absolutní-BODY'!$E$2:$W$161,8,FALSE))</f>
        <v>#N/A</v>
      </c>
      <c r="CV22" s="58" t="e">
        <f>IF($CP22=0,"",VLOOKUP($CP22,'Absolutní-BODY'!$E$2:$W$161,9,FALSE))</f>
        <v>#N/A</v>
      </c>
      <c r="CW22" s="58" t="e">
        <f>IF($CP22=0,"",VLOOKUP($CP22,'Absolutní-BODY'!$E$2:$W$161,10,FALSE))</f>
        <v>#N/A</v>
      </c>
      <c r="CX22" s="59" t="e">
        <f>IF($CP22=0,"",VLOOKUP($CP22,'Absolutní-BODY'!$E$2:$W$161,11,FALSE))</f>
        <v>#N/A</v>
      </c>
      <c r="CY22" s="42" t="e">
        <f>VLOOKUP(SUM(($CN15*10)+7),'Absolutní-BODY'!$AJ$2:$AL$161,3,FALSE)</f>
        <v>#N/A</v>
      </c>
      <c r="CZ22" s="42" t="e">
        <f>VLOOKUP(SUM(($CN15*10)+7),'Absolutní-BODY'!$AJ$2:$AL$161,3,FALSE)</f>
        <v>#N/A</v>
      </c>
      <c r="DA22" s="331" t="e">
        <f>IF(CW24=0,10000,CW24)</f>
        <v>#N/A</v>
      </c>
      <c r="DB22" s="68">
        <v>2</v>
      </c>
      <c r="DC22" s="68">
        <v>9</v>
      </c>
      <c r="DF22" s="55" t="s">
        <v>0</v>
      </c>
      <c r="DG22" s="56" t="e">
        <f>IF(DH22=0,"",VLOOKUP($DH22,seznam!$A$1:$E$5084,2,FALSE))</f>
        <v>#N/A</v>
      </c>
      <c r="DH22" s="57" t="e">
        <f t="shared" si="12"/>
        <v>#N/A</v>
      </c>
      <c r="DI22" s="57" t="e">
        <f>IF($DH22=0,"",VLOOKUP($DH22,'Absolutní-BODY'!$E$2:$W$161,4,FALSE))</f>
        <v>#N/A</v>
      </c>
      <c r="DJ22" s="57" t="e">
        <f>IF($DH22=0,"",VLOOKUP($DH22,'Absolutní-BODY'!$E$2:$W$161,5,FALSE))</f>
        <v>#N/A</v>
      </c>
      <c r="DK22" s="57" t="e">
        <f>IF($DH22=0,"",VLOOKUP($DH22,'Absolutní-BODY'!$E$2:$W$161,6,FALSE))</f>
        <v>#N/A</v>
      </c>
      <c r="DL22" s="57" t="e">
        <f>IF($DH22=0,"",VLOOKUP($DH22,'Absolutní-BODY'!$E$2:$W$161,7,FALSE))</f>
        <v>#N/A</v>
      </c>
      <c r="DM22" s="58" t="e">
        <f>IF($DH22=0,"",VLOOKUP($DH22,'Absolutní-BODY'!$E$2:$W$161,8,FALSE))</f>
        <v>#N/A</v>
      </c>
      <c r="DN22" s="58" t="e">
        <f>IF($DH22=0,"",VLOOKUP($DH22,'Absolutní-BODY'!$E$2:$W$161,9,FALSE))</f>
        <v>#N/A</v>
      </c>
      <c r="DO22" s="58" t="e">
        <f>IF($DH22=0,"",VLOOKUP($DH22,'Absolutní-BODY'!$E$2:$W$161,10,FALSE))</f>
        <v>#N/A</v>
      </c>
      <c r="DP22" s="59" t="e">
        <f>IF($DH22=0,"",VLOOKUP($DH22,'Absolutní-BODY'!$E$2:$W$161,11,FALSE))</f>
        <v>#N/A</v>
      </c>
      <c r="DQ22" s="42" t="e">
        <f>VLOOKUP(SUM(($DF15*10)+7),'Absolutní-BODY'!$AJ$2:$AL$161,3,FALSE)</f>
        <v>#N/A</v>
      </c>
      <c r="DR22" s="42" t="e">
        <f>VLOOKUP(SUM(($DF15*10)+7),'Absolutní-BODY'!$AJ$2:$AL$161,3,FALSE)</f>
        <v>#N/A</v>
      </c>
      <c r="DS22" s="331" t="e">
        <f>IF(DO24=0,10000,DO24)</f>
        <v>#N/A</v>
      </c>
      <c r="DT22" s="68">
        <v>2</v>
      </c>
      <c r="DU22" s="68">
        <v>9</v>
      </c>
      <c r="DY22" s="42"/>
      <c r="DZ22" s="42" t="e">
        <f>VLOOKUP(SUM(($B15*10)+7),'Absolutní-BODY'!$AE$2:$AL$161,8,FALSE)</f>
        <v>#N/A</v>
      </c>
      <c r="EA22" s="67" t="e">
        <f>VLOOKUP(SUM(($T20*10)+DP22),'Absolutní-BODY'!$AF$2:$AL$161,7,FALSE)</f>
        <v>#N/A</v>
      </c>
      <c r="EB22" s="67" t="e">
        <f>VLOOKUP(SUM(($AL20*10)+DQ22),'Absolutní-BODY'!$AG$2:$AL$161,6,FALSE)</f>
        <v>#N/A</v>
      </c>
      <c r="EC22" s="67" t="e">
        <f>VLOOKUP(SUM(($BD20*10)+DR22),'Absolutní-BODY'!$AH$2:$AL$161,5,FALSE)</f>
        <v>#N/A</v>
      </c>
      <c r="ED22" s="67" t="e">
        <f>VLOOKUP(SUM(($BV20*10)+DS22),'Absolutní-BODY'!$AI$2:$AL$161,4,FALSE)</f>
        <v>#N/A</v>
      </c>
      <c r="EE22" s="42" t="e">
        <f>VLOOKUP(SUM(($CN15*10)+7),'Absolutní-BODY'!$AJ$2:$AL$161,3,FALSE)</f>
        <v>#N/A</v>
      </c>
      <c r="EF22" s="42" t="e">
        <f>VLOOKUP(SUM(($DF15*10)+7),'Absolutní-BODY'!$AJ$2:$AL$161,3,FALSE)</f>
        <v>#N/A</v>
      </c>
    </row>
    <row r="23" spans="1:136" ht="15" customHeight="1" thickBot="1" x14ac:dyDescent="0.25">
      <c r="B23" s="60"/>
      <c r="C23" s="61"/>
      <c r="D23" s="61"/>
      <c r="E23" s="62" t="e">
        <f t="shared" ref="E23:L23" si="17">SUM(E16:E22)</f>
        <v>#N/A</v>
      </c>
      <c r="F23" s="63" t="e">
        <f t="shared" si="17"/>
        <v>#N/A</v>
      </c>
      <c r="G23" s="63" t="e">
        <f t="shared" si="17"/>
        <v>#N/A</v>
      </c>
      <c r="H23" s="63" t="e">
        <f t="shared" si="17"/>
        <v>#N/A</v>
      </c>
      <c r="I23" s="64" t="e">
        <f t="shared" si="17"/>
        <v>#N/A</v>
      </c>
      <c r="J23" s="64" t="e">
        <f t="shared" si="17"/>
        <v>#N/A</v>
      </c>
      <c r="K23" s="64" t="e">
        <f t="shared" si="17"/>
        <v>#N/A</v>
      </c>
      <c r="L23" s="65" t="e">
        <f t="shared" si="17"/>
        <v>#N/A</v>
      </c>
      <c r="M23" s="67"/>
      <c r="N23" s="67"/>
      <c r="O23" s="331" t="e">
        <f>IF(K24=0,10000,K24)</f>
        <v>#N/A</v>
      </c>
      <c r="P23" s="68">
        <v>2</v>
      </c>
      <c r="Q23" s="68">
        <v>10</v>
      </c>
      <c r="T23" s="454">
        <v>3</v>
      </c>
      <c r="U23" s="457" t="e">
        <f>IF(V23=0,"",VLOOKUP($V23,seznam!$A$1:$E$5084,2,FALSE))</f>
        <v>#N/A</v>
      </c>
      <c r="V23" s="52" t="e">
        <f>IF(AE23="",0,AE23)</f>
        <v>#N/A</v>
      </c>
      <c r="W23" s="52" t="e">
        <f>IF($V23=0,"",VLOOKUP($V23,'Absolutní-BODY'!$E$2:$W$161,4,FALSE))</f>
        <v>#N/A</v>
      </c>
      <c r="X23" s="52" t="e">
        <f>IF($V23=0,"",VLOOKUP($V23,'Absolutní-BODY'!$E$2:$W$161,5,FALSE))</f>
        <v>#N/A</v>
      </c>
      <c r="Y23" s="52" t="e">
        <f>IF($V23=0,"",VLOOKUP($V23,'Absolutní-BODY'!$E$2:$W$161,6,FALSE))</f>
        <v>#N/A</v>
      </c>
      <c r="Z23" s="52" t="e">
        <f>IF($V23=0,"",VLOOKUP($V23,'Absolutní-BODY'!$E$2:$W$161,7,FALSE))</f>
        <v>#N/A</v>
      </c>
      <c r="AA23" s="53" t="e">
        <f>IF($V23=0,"",VLOOKUP($V23,'Absolutní-BODY'!$E$2:$W$161,8,FALSE))</f>
        <v>#N/A</v>
      </c>
      <c r="AB23" s="53" t="e">
        <f>IF($V23=0,"",VLOOKUP($V23,'Absolutní-BODY'!$E$2:$W$161,9,FALSE))</f>
        <v>#N/A</v>
      </c>
      <c r="AC23" s="53" t="e">
        <f>IF($V23=0,"",VLOOKUP($V23,'Absolutní-BODY'!$E$2:$W$161,10,FALSE))</f>
        <v>#N/A</v>
      </c>
      <c r="AD23" s="54" t="e">
        <f>IF($V23=0,"",VLOOKUP($V23,'Absolutní-BODY'!$E$2:$W$161,11,FALSE))</f>
        <v>#N/A</v>
      </c>
      <c r="AE23" s="67" t="e">
        <f>VLOOKUP(SUM(($T20*10)+T23),'Absolutní-BODY'!$AF$2:$AL$161,7,FALSE)</f>
        <v>#N/A</v>
      </c>
      <c r="AF23" s="67" t="e">
        <f>VLOOKUP(SUM(($T20*10)+U23),'Absolutní-BODY'!$AF$2:$AL$161,7,FALSE)</f>
        <v>#N/A</v>
      </c>
      <c r="AG23" s="331" t="e">
        <f>IF(AC26=0,10000,AC26)</f>
        <v>#N/A</v>
      </c>
      <c r="AH23" s="331">
        <v>3</v>
      </c>
      <c r="AI23" s="331">
        <v>5</v>
      </c>
      <c r="AJ23" s="331"/>
      <c r="AK23" s="334"/>
      <c r="AL23" s="50">
        <v>3</v>
      </c>
      <c r="AM23" s="51" t="e">
        <f>IF(AN23=0,"",VLOOKUP($AN23,seznam!$A$1:$E$5084,2,FALSE))</f>
        <v>#N/A</v>
      </c>
      <c r="AN23" s="52" t="e">
        <f>IF(AW23="",0,AW23)</f>
        <v>#N/A</v>
      </c>
      <c r="AO23" s="52" t="e">
        <f>IF($AN23=0,"",VLOOKUP($AN23,'Absolutní-BODY'!$E$2:$W$161,4,FALSE))</f>
        <v>#N/A</v>
      </c>
      <c r="AP23" s="52" t="e">
        <f>IF($AN23=0,"",VLOOKUP($AN23,'Absolutní-BODY'!$E$2:$W$161,5,FALSE))</f>
        <v>#N/A</v>
      </c>
      <c r="AQ23" s="52" t="e">
        <f>IF($AN23=0,"",VLOOKUP($AN23,'Absolutní-BODY'!$E$2:$W$161,6,FALSE))</f>
        <v>#N/A</v>
      </c>
      <c r="AR23" s="52" t="e">
        <f>IF($AN23=0,"",VLOOKUP($AN23,'Absolutní-BODY'!$E$2:$W$161,7,FALSE))</f>
        <v>#N/A</v>
      </c>
      <c r="AS23" s="53" t="e">
        <f>IF($AN23=0,"",VLOOKUP($AN23,'Absolutní-BODY'!$E$2:$W$161,8,FALSE))</f>
        <v>#N/A</v>
      </c>
      <c r="AT23" s="53" t="e">
        <f>IF($AN23=0,"",VLOOKUP($AN23,'Absolutní-BODY'!$E$2:$W$161,9,FALSE))</f>
        <v>#N/A</v>
      </c>
      <c r="AU23" s="53" t="e">
        <f>IF($AN23=0,"",VLOOKUP($AN23,'Absolutní-BODY'!$E$2:$W$161,10,FALSE))</f>
        <v>#N/A</v>
      </c>
      <c r="AV23" s="54" t="e">
        <f>IF($AN23=0,"",VLOOKUP($AN23,'Absolutní-BODY'!$E$2:$W$161,11,FALSE))</f>
        <v>#N/A</v>
      </c>
      <c r="AW23" s="67" t="e">
        <f>VLOOKUP(SUM(($AL20*10)+AL23),'Absolutní-BODY'!$AG$2:$AL$161,6,FALSE)</f>
        <v>#N/A</v>
      </c>
      <c r="AX23" s="67" t="e">
        <f>VLOOKUP(SUM(($AL20*10)+AM23),'Absolutní-BODY'!$AG$2:$AL$161,6,FALSE)</f>
        <v>#N/A</v>
      </c>
      <c r="AY23" s="331" t="e">
        <f>IF(AU26=0,10000,AU26)</f>
        <v>#N/A</v>
      </c>
      <c r="AZ23" s="331">
        <v>3</v>
      </c>
      <c r="BA23" s="331">
        <v>5</v>
      </c>
      <c r="BB23" s="331"/>
      <c r="BC23" s="334"/>
      <c r="BD23" s="454">
        <v>2</v>
      </c>
      <c r="BE23" s="457" t="e">
        <f>IF(BF23=0,"",VLOOKUP($BF23,seznam!$A$1:$E$5084,2,FALSE))</f>
        <v>#N/A</v>
      </c>
      <c r="BF23" s="52" t="e">
        <f>IF(BO23="",0,BO23)</f>
        <v>#N/A</v>
      </c>
      <c r="BG23" s="52" t="e">
        <f>IF($BF23=0,"",VLOOKUP($BF23,'Absolutní-BODY'!$E$2:$W$161,4,FALSE))</f>
        <v>#N/A</v>
      </c>
      <c r="BH23" s="52" t="e">
        <f>IF($BF23=0,"",VLOOKUP($BF23,'Absolutní-BODY'!$E$2:$W$161,5,FALSE))</f>
        <v>#N/A</v>
      </c>
      <c r="BI23" s="52" t="e">
        <f>IF($BF23=0,"",VLOOKUP($BF23,'Absolutní-BODY'!$E$2:$W$161,6,FALSE))</f>
        <v>#N/A</v>
      </c>
      <c r="BJ23" s="52" t="e">
        <f>IF($BF23=0,"",VLOOKUP($BF23,'Absolutní-BODY'!$E$2:$W$161,7,FALSE))</f>
        <v>#N/A</v>
      </c>
      <c r="BK23" s="52" t="e">
        <f>IF($BF23=0,"",VLOOKUP($BF23,'Absolutní-BODY'!$E$2:$W$161,8,FALSE))</f>
        <v>#N/A</v>
      </c>
      <c r="BL23" s="52" t="e">
        <f>IF($BF23=0,"",VLOOKUP($BF23,'Absolutní-BODY'!$E$2:$W$161,9,FALSE))</f>
        <v>#N/A</v>
      </c>
      <c r="BM23" s="52" t="e">
        <f>IF($BF23=0,"",VLOOKUP($BF23,'Absolutní-BODY'!$E$2:$W$161,10,FALSE))</f>
        <v>#N/A</v>
      </c>
      <c r="BN23" s="54" t="e">
        <f>IF($BF23=0,"",VLOOKUP($BF23,'Absolutní-BODY'!$E$2:$W$161,11,FALSE))</f>
        <v>#N/A</v>
      </c>
      <c r="BO23" s="67" t="e">
        <f>VLOOKUP(SUM(($BD20*10)+BD23),'Absolutní-BODY'!$AH$2:$AL$161,5,FALSE)</f>
        <v>#N/A</v>
      </c>
      <c r="BP23" s="67" t="e">
        <f>VLOOKUP(SUM(($BD20*10)+BE23),'Absolutní-BODY'!$AH$2:$AL$161,5,FALSE)</f>
        <v>#N/A</v>
      </c>
      <c r="BQ23" s="331" t="e">
        <f>IF(BM26=0,10000,BM26)</f>
        <v>#N/A</v>
      </c>
      <c r="BR23" s="331">
        <v>3</v>
      </c>
      <c r="BS23" s="331">
        <v>5</v>
      </c>
      <c r="BT23" s="331"/>
      <c r="BU23" s="334"/>
      <c r="BV23" s="50">
        <v>3</v>
      </c>
      <c r="BW23" s="51" t="e">
        <f>IF(BX23=0,"",VLOOKUP($BX23,seznam!$A$1:$E$5084,2,FALSE))</f>
        <v>#N/A</v>
      </c>
      <c r="BX23" s="52" t="e">
        <f>IF(CG23="",0,CG23)</f>
        <v>#N/A</v>
      </c>
      <c r="BY23" s="52" t="e">
        <f>IF($BX23=0,"",VLOOKUP($BX23,'Absolutní-BODY'!$E$2:$W$161,4,FALSE))</f>
        <v>#N/A</v>
      </c>
      <c r="BZ23" s="52" t="e">
        <f>IF($BX23=0,"",VLOOKUP($BX23,'Absolutní-BODY'!$E$2:$W$161,5,FALSE))</f>
        <v>#N/A</v>
      </c>
      <c r="CA23" s="52" t="e">
        <f>IF($BX23=0,"",VLOOKUP($BX23,'Absolutní-BODY'!$E$2:$W$161,6,FALSE))</f>
        <v>#N/A</v>
      </c>
      <c r="CB23" s="52" t="e">
        <f>IF($BX23=0,"",VLOOKUP($BX23,'Absolutní-BODY'!$E$2:$W$161,7,FALSE))</f>
        <v>#N/A</v>
      </c>
      <c r="CC23" s="53" t="e">
        <f>IF($BX23=0,"",VLOOKUP($BX23,'Absolutní-BODY'!$E$2:$W$161,8,FALSE))</f>
        <v>#N/A</v>
      </c>
      <c r="CD23" s="53" t="e">
        <f>IF($BX23=0,"",VLOOKUP($BX23,'Absolutní-BODY'!$E$2:$W$161,9,FALSE))</f>
        <v>#N/A</v>
      </c>
      <c r="CE23" s="53" t="e">
        <f>IF($BX23=0,"",VLOOKUP($BX23,'Absolutní-BODY'!$E$2:$W$161,10,FALSE))</f>
        <v>#N/A</v>
      </c>
      <c r="CF23" s="54" t="e">
        <f>IF($BX23=0,"",VLOOKUP($BX23,'Absolutní-BODY'!$E$2:$W$161,11,FALSE))</f>
        <v>#N/A</v>
      </c>
      <c r="CG23" s="67" t="e">
        <f>VLOOKUP(SUM(($BV20*10)+BV23),'Absolutní-BODY'!$AI$2:$AL$161,4,FALSE)</f>
        <v>#N/A</v>
      </c>
      <c r="CH23" s="67" t="e">
        <f>VLOOKUP(SUM(($BV20*10)+BW23),'Absolutní-BODY'!$AI$2:$AL$161,4,FALSE)</f>
        <v>#N/A</v>
      </c>
      <c r="CI23" s="32" t="e">
        <f>IF(CE26=0,10000,CE26)</f>
        <v>#N/A</v>
      </c>
      <c r="CJ23" s="466">
        <v>3</v>
      </c>
      <c r="CK23" s="466">
        <v>5</v>
      </c>
      <c r="CL23" s="68"/>
      <c r="CN23" s="60"/>
      <c r="CO23" s="61"/>
      <c r="CP23" s="61"/>
      <c r="CQ23" s="62" t="e">
        <f t="shared" ref="CQ23:CX23" si="18">SUM(CQ16:CQ22)</f>
        <v>#N/A</v>
      </c>
      <c r="CR23" s="63" t="e">
        <f t="shared" si="18"/>
        <v>#N/A</v>
      </c>
      <c r="CS23" s="63" t="e">
        <f t="shared" si="18"/>
        <v>#N/A</v>
      </c>
      <c r="CT23" s="63" t="e">
        <f t="shared" si="18"/>
        <v>#N/A</v>
      </c>
      <c r="CU23" s="64" t="e">
        <f t="shared" si="18"/>
        <v>#N/A</v>
      </c>
      <c r="CV23" s="64" t="e">
        <f t="shared" si="18"/>
        <v>#N/A</v>
      </c>
      <c r="CW23" s="64" t="e">
        <f t="shared" si="18"/>
        <v>#N/A</v>
      </c>
      <c r="CX23" s="65" t="e">
        <f t="shared" si="18"/>
        <v>#N/A</v>
      </c>
      <c r="CY23" s="67"/>
      <c r="CZ23" s="67"/>
      <c r="DA23" s="331" t="e">
        <f>IF(CW24=0,10000,CW24)</f>
        <v>#N/A</v>
      </c>
      <c r="DB23" s="68">
        <v>2</v>
      </c>
      <c r="DC23" s="68">
        <v>10</v>
      </c>
      <c r="DF23" s="60"/>
      <c r="DG23" s="61"/>
      <c r="DH23" s="61"/>
      <c r="DI23" s="62" t="e">
        <f t="shared" ref="DI23:DP23" si="19">SUM(DI16:DI22)</f>
        <v>#N/A</v>
      </c>
      <c r="DJ23" s="63" t="e">
        <f t="shared" si="19"/>
        <v>#N/A</v>
      </c>
      <c r="DK23" s="63" t="e">
        <f t="shared" si="19"/>
        <v>#N/A</v>
      </c>
      <c r="DL23" s="63" t="e">
        <f t="shared" si="19"/>
        <v>#N/A</v>
      </c>
      <c r="DM23" s="64" t="e">
        <f t="shared" si="19"/>
        <v>#N/A</v>
      </c>
      <c r="DN23" s="64" t="e">
        <f t="shared" si="19"/>
        <v>#N/A</v>
      </c>
      <c r="DO23" s="64" t="e">
        <f t="shared" si="19"/>
        <v>#N/A</v>
      </c>
      <c r="DP23" s="65" t="e">
        <f t="shared" si="19"/>
        <v>#N/A</v>
      </c>
      <c r="DQ23" s="42"/>
      <c r="DR23" s="42"/>
      <c r="DS23" s="331" t="e">
        <f>IF(DO24=0,10000,DO24)</f>
        <v>#N/A</v>
      </c>
      <c r="DT23" s="68">
        <v>2</v>
      </c>
      <c r="DU23" s="68">
        <v>10</v>
      </c>
      <c r="DZ23" s="67"/>
      <c r="EA23" s="67" t="e">
        <f>VLOOKUP(SUM(($T20*10)+DP23),'Absolutní-BODY'!$AF$2:$AL$161,7,FALSE)</f>
        <v>#N/A</v>
      </c>
      <c r="EB23" s="67" t="e">
        <f>VLOOKUP(SUM(($AL20*10)+DQ23),'Absolutní-BODY'!$AG$2:$AL$161,6,FALSE)</f>
        <v>#N/A</v>
      </c>
      <c r="EC23" s="67" t="e">
        <f>VLOOKUP(SUM(($BD20*10)+DR23),'Absolutní-BODY'!$AH$2:$AL$161,5,FALSE)</f>
        <v>#N/A</v>
      </c>
      <c r="ED23" s="67" t="e">
        <f>VLOOKUP(SUM(($BV20*10)+DS23),'Absolutní-BODY'!$AI$2:$AL$161,4,FALSE)</f>
        <v>#N/A</v>
      </c>
      <c r="EE23" s="67"/>
      <c r="EF23" s="42"/>
    </row>
    <row r="24" spans="1:136" ht="15" customHeight="1" thickBot="1" x14ac:dyDescent="0.25">
      <c r="B24" s="431"/>
      <c r="C24" s="315"/>
      <c r="D24" s="345">
        <f>R24</f>
        <v>0</v>
      </c>
      <c r="E24" s="317" t="s">
        <v>18</v>
      </c>
      <c r="F24" s="66"/>
      <c r="G24" s="539" t="e">
        <f>SUM(E23:L23)</f>
        <v>#N/A</v>
      </c>
      <c r="H24" s="540"/>
      <c r="I24" s="435" t="s">
        <v>1</v>
      </c>
      <c r="J24" s="129"/>
      <c r="K24" s="541" t="e">
        <f>SUM(E23:L23)</f>
        <v>#N/A</v>
      </c>
      <c r="L24" s="540"/>
      <c r="M24" s="67"/>
      <c r="N24" s="67"/>
      <c r="O24" s="331" t="e">
        <f>IF(K24=0,10000,K24)</f>
        <v>#N/A</v>
      </c>
      <c r="P24" s="331">
        <v>2</v>
      </c>
      <c r="Q24" s="331">
        <v>11</v>
      </c>
      <c r="R24" s="332">
        <f>IF(D2&lt;1,0,D2-2)</f>
        <v>0</v>
      </c>
      <c r="T24" s="455" t="s">
        <v>0</v>
      </c>
      <c r="U24" s="458" t="e">
        <f>IF(V24=0,"",VLOOKUP($V24,seznam!$A$1:$E$5084,2,FALSE))</f>
        <v>#N/A</v>
      </c>
      <c r="V24" s="57" t="e">
        <f>IF(AE24="",0,AE24)</f>
        <v>#N/A</v>
      </c>
      <c r="W24" s="57" t="e">
        <f>IF($V24=0,"",VLOOKUP($V24,'Absolutní-BODY'!$E$2:$W$161,4,FALSE))</f>
        <v>#N/A</v>
      </c>
      <c r="X24" s="57" t="e">
        <f>IF($V24=0,"",VLOOKUP($V24,'Absolutní-BODY'!$E$2:$W$161,5,FALSE))</f>
        <v>#N/A</v>
      </c>
      <c r="Y24" s="57" t="e">
        <f>IF($V24=0,"",VLOOKUP($V24,'Absolutní-BODY'!$E$2:$W$161,6,FALSE))</f>
        <v>#N/A</v>
      </c>
      <c r="Z24" s="57" t="e">
        <f>IF($V24=0,"",VLOOKUP($V24,'Absolutní-BODY'!$E$2:$W$161,7,FALSE))</f>
        <v>#N/A</v>
      </c>
      <c r="AA24" s="58" t="e">
        <f>IF($V24=0,"",VLOOKUP($V24,'Absolutní-BODY'!$E$2:$W$161,8,FALSE))</f>
        <v>#N/A</v>
      </c>
      <c r="AB24" s="58" t="e">
        <f>IF($V24=0,"",VLOOKUP($V24,'Absolutní-BODY'!$E$2:$W$161,9,FALSE))</f>
        <v>#N/A</v>
      </c>
      <c r="AC24" s="58" t="e">
        <f>IF($V24=0,"",VLOOKUP($V24,'Absolutní-BODY'!$E$2:$W$161,10,FALSE))</f>
        <v>#N/A</v>
      </c>
      <c r="AD24" s="59" t="e">
        <f>IF($V24=0,"",VLOOKUP($V24,'Absolutní-BODY'!$E$2:$W$161,11,FALSE))</f>
        <v>#N/A</v>
      </c>
      <c r="AE24" s="67" t="e">
        <f>VLOOKUP(SUM(($T20*10)+4),'Absolutní-BODY'!$AF$2:$AL$161,7,FALSE)</f>
        <v>#N/A</v>
      </c>
      <c r="AF24" s="67" t="e">
        <f>VLOOKUP(SUM(($T20*10)+4),'Absolutní-BODY'!$AF$2:$AL$161,7,FALSE)</f>
        <v>#N/A</v>
      </c>
      <c r="AG24" s="331" t="e">
        <f>IF(AC26=0,10000,AC26)</f>
        <v>#N/A</v>
      </c>
      <c r="AH24" s="331">
        <v>3</v>
      </c>
      <c r="AI24" s="331">
        <v>6</v>
      </c>
      <c r="AJ24" s="331"/>
      <c r="AK24" s="334"/>
      <c r="AL24" s="55" t="s">
        <v>0</v>
      </c>
      <c r="AM24" s="56" t="e">
        <f>IF(AN24=0,"",VLOOKUP($AN24,seznam!$A$1:$E$5084,2,FALSE))</f>
        <v>#N/A</v>
      </c>
      <c r="AN24" s="57" t="e">
        <f>IF(AW24="",0,AW24)</f>
        <v>#N/A</v>
      </c>
      <c r="AO24" s="57" t="e">
        <f>IF($AN24=0,"",VLOOKUP($AN24,'Absolutní-BODY'!$E$2:$W$161,4,FALSE))</f>
        <v>#N/A</v>
      </c>
      <c r="AP24" s="57" t="e">
        <f>IF($AN24=0,"",VLOOKUP($AN24,'Absolutní-BODY'!$E$2:$W$161,5,FALSE))</f>
        <v>#N/A</v>
      </c>
      <c r="AQ24" s="57" t="e">
        <f>IF($AN24=0,"",VLOOKUP($AN24,'Absolutní-BODY'!$E$2:$W$161,6,FALSE))</f>
        <v>#N/A</v>
      </c>
      <c r="AR24" s="57" t="e">
        <f>IF($AN24=0,"",VLOOKUP($AN24,'Absolutní-BODY'!$E$2:$W$161,7,FALSE))</f>
        <v>#N/A</v>
      </c>
      <c r="AS24" s="58" t="e">
        <f>IF($AN24=0,"",VLOOKUP($AN24,'Absolutní-BODY'!$E$2:$W$161,8,FALSE))</f>
        <v>#N/A</v>
      </c>
      <c r="AT24" s="58" t="e">
        <f>IF($AN24=0,"",VLOOKUP($AN24,'Absolutní-BODY'!$E$2:$W$161,9,FALSE))</f>
        <v>#N/A</v>
      </c>
      <c r="AU24" s="58" t="e">
        <f>IF($AN24=0,"",VLOOKUP($AN24,'Absolutní-BODY'!$E$2:$W$161,10,FALSE))</f>
        <v>#N/A</v>
      </c>
      <c r="AV24" s="59" t="e">
        <f>IF($AN24=0,"",VLOOKUP($AN24,'Absolutní-BODY'!$E$2:$W$161,11,FALSE))</f>
        <v>#N/A</v>
      </c>
      <c r="AW24" s="67" t="e">
        <f>VLOOKUP(SUM(($AL20*10)+4),'Absolutní-BODY'!$AG$2:$AL$161,6,FALSE)</f>
        <v>#N/A</v>
      </c>
      <c r="AX24" s="67" t="e">
        <f>VLOOKUP(SUM(($AL20*10)+4),'Absolutní-BODY'!$AG$2:$AL$161,6,FALSE)</f>
        <v>#N/A</v>
      </c>
      <c r="AY24" s="331" t="e">
        <f>IF(AU26=0,10000,AU26)</f>
        <v>#N/A</v>
      </c>
      <c r="AZ24" s="331">
        <v>3</v>
      </c>
      <c r="BA24" s="331">
        <v>6</v>
      </c>
      <c r="BB24" s="331"/>
      <c r="BC24" s="334"/>
      <c r="BD24" s="55" t="s">
        <v>0</v>
      </c>
      <c r="BE24" s="56" t="e">
        <f>IF(BF24=0,"",VLOOKUP($BF24,seznam!$A$1:$E$5084,2,FALSE))</f>
        <v>#N/A</v>
      </c>
      <c r="BF24" s="57" t="e">
        <f>IF(BO24="",0,BO24)</f>
        <v>#N/A</v>
      </c>
      <c r="BG24" s="57" t="e">
        <f>IF($BF24=0,"",VLOOKUP($BF24,'Absolutní-BODY'!$E$2:$W$161,4,FALSE))</f>
        <v>#N/A</v>
      </c>
      <c r="BH24" s="57" t="e">
        <f>IF($BF24=0,"",VLOOKUP($BF24,'Absolutní-BODY'!$E$2:$W$161,5,FALSE))</f>
        <v>#N/A</v>
      </c>
      <c r="BI24" s="57" t="e">
        <f>IF($BF24=0,"",VLOOKUP($BF24,'Absolutní-BODY'!$E$2:$W$161,6,FALSE))</f>
        <v>#N/A</v>
      </c>
      <c r="BJ24" s="57" t="e">
        <f>IF($BF24=0,"",VLOOKUP($BF24,'Absolutní-BODY'!$E$2:$W$161,7,FALSE))</f>
        <v>#N/A</v>
      </c>
      <c r="BK24" s="58" t="e">
        <f>IF($BF24=0,"",VLOOKUP($BF24,'Absolutní-BODY'!$E$2:$W$161,8,FALSE))</f>
        <v>#N/A</v>
      </c>
      <c r="BL24" s="58" t="e">
        <f>IF($BF24=0,"",VLOOKUP($BF24,'Absolutní-BODY'!$E$2:$W$161,9,FALSE))</f>
        <v>#N/A</v>
      </c>
      <c r="BM24" s="58" t="e">
        <f>IF($BF24=0,"",VLOOKUP($BF24,'Absolutní-BODY'!$E$2:$W$161,10,FALSE))</f>
        <v>#N/A</v>
      </c>
      <c r="BN24" s="59" t="e">
        <f>IF($BF24=0,"",VLOOKUP($BF24,'Absolutní-BODY'!$E$2:$W$161,11,FALSE))</f>
        <v>#N/A</v>
      </c>
      <c r="BO24" s="67" t="e">
        <f>VLOOKUP(SUM(($BD20*10)+4),'Absolutní-BODY'!$AH$2:$AL$161,5,FALSE)</f>
        <v>#N/A</v>
      </c>
      <c r="BP24" s="67" t="e">
        <f>VLOOKUP(SUM(($BD20*10)+4),'Absolutní-BODY'!$AH$2:$AL$161,5,FALSE)</f>
        <v>#N/A</v>
      </c>
      <c r="BQ24" s="331" t="e">
        <f>IF(BM26=0,10000,BM26)</f>
        <v>#N/A</v>
      </c>
      <c r="BR24" s="331">
        <v>3</v>
      </c>
      <c r="BS24" s="331">
        <v>6</v>
      </c>
      <c r="BT24" s="331"/>
      <c r="BU24" s="334"/>
      <c r="BV24" s="55" t="s">
        <v>0</v>
      </c>
      <c r="BW24" s="56" t="e">
        <f>IF(BX24=0,"",VLOOKUP($BX24,seznam!$A$1:$E$5084,2,FALSE))</f>
        <v>#N/A</v>
      </c>
      <c r="BX24" s="57" t="e">
        <f>IF(CG24="",0,CG24)</f>
        <v>#N/A</v>
      </c>
      <c r="BY24" s="57" t="e">
        <f>IF($BX24=0,"",VLOOKUP($BX24,'Absolutní-BODY'!$E$2:$W$161,4,FALSE))</f>
        <v>#N/A</v>
      </c>
      <c r="BZ24" s="57" t="e">
        <f>IF($BX24=0,"",VLOOKUP($BX24,'Absolutní-BODY'!$E$2:$W$161,5,FALSE))</f>
        <v>#N/A</v>
      </c>
      <c r="CA24" s="57" t="e">
        <f>IF($BX24=0,"",VLOOKUP($BX24,'Absolutní-BODY'!$E$2:$W$161,6,FALSE))</f>
        <v>#N/A</v>
      </c>
      <c r="CB24" s="57" t="e">
        <f>IF($BX24=0,"",VLOOKUP($BX24,'Absolutní-BODY'!$E$2:$W$161,7,FALSE))</f>
        <v>#N/A</v>
      </c>
      <c r="CC24" s="58" t="e">
        <f>IF($BX24=0,"",VLOOKUP($BX24,'Absolutní-BODY'!$E$2:$W$161,8,FALSE))</f>
        <v>#N/A</v>
      </c>
      <c r="CD24" s="58" t="e">
        <f>IF($BX24=0,"",VLOOKUP($BX24,'Absolutní-BODY'!$E$2:$W$161,9,FALSE))</f>
        <v>#N/A</v>
      </c>
      <c r="CE24" s="58" t="e">
        <f>IF($BX24=0,"",VLOOKUP($BX24,'Absolutní-BODY'!$E$2:$W$161,10,FALSE))</f>
        <v>#N/A</v>
      </c>
      <c r="CF24" s="59" t="e">
        <f>IF($BX24=0,"",VLOOKUP($BX24,'Absolutní-BODY'!$E$2:$W$161,11,FALSE))</f>
        <v>#N/A</v>
      </c>
      <c r="CG24" s="67" t="e">
        <f>VLOOKUP(SUM(($BV20*10)+4),'Absolutní-BODY'!$AI$2:$AL$161,4,FALSE)</f>
        <v>#N/A</v>
      </c>
      <c r="CH24" s="67" t="e">
        <f>VLOOKUP(SUM(($BV20*10)+4),'Absolutní-BODY'!$AI$2:$AL$161,4,FALSE)</f>
        <v>#N/A</v>
      </c>
      <c r="CI24" s="32" t="e">
        <f>IF(CE26=0,10000,CE26)</f>
        <v>#N/A</v>
      </c>
      <c r="CJ24" s="466">
        <v>3</v>
      </c>
      <c r="CK24" s="466">
        <v>6</v>
      </c>
      <c r="CL24" s="68"/>
      <c r="CN24" s="431"/>
      <c r="CO24" s="315"/>
      <c r="CP24" s="345">
        <f>DD24</f>
        <v>0</v>
      </c>
      <c r="CQ24" s="317" t="s">
        <v>18</v>
      </c>
      <c r="CR24" s="66"/>
      <c r="CS24" s="539" t="e">
        <f>SUM(CQ23:CX23)</f>
        <v>#N/A</v>
      </c>
      <c r="CT24" s="540"/>
      <c r="CU24" s="435" t="s">
        <v>1</v>
      </c>
      <c r="CV24" s="129"/>
      <c r="CW24" s="541" t="e">
        <f>SUM(CQ23:CX23)</f>
        <v>#N/A</v>
      </c>
      <c r="CX24" s="540"/>
      <c r="CY24" s="67"/>
      <c r="CZ24" s="67"/>
      <c r="DA24" s="331" t="e">
        <f>IF(CW24=0,10000,CW24)</f>
        <v>#N/A</v>
      </c>
      <c r="DB24" s="331">
        <v>2</v>
      </c>
      <c r="DC24" s="331">
        <v>11</v>
      </c>
      <c r="DD24" s="332">
        <f>IF(CP2&lt;1,0,CP2-2)</f>
        <v>0</v>
      </c>
      <c r="DF24" s="431"/>
      <c r="DG24" s="315"/>
      <c r="DH24" s="345">
        <f>DV24</f>
        <v>0</v>
      </c>
      <c r="DI24" s="317" t="s">
        <v>18</v>
      </c>
      <c r="DJ24" s="66"/>
      <c r="DK24" s="539" t="e">
        <f>SUM(DI23:DP23)</f>
        <v>#N/A</v>
      </c>
      <c r="DL24" s="540"/>
      <c r="DM24" s="435" t="s">
        <v>1</v>
      </c>
      <c r="DN24" s="129"/>
      <c r="DO24" s="541" t="e">
        <f>SUM(DI23:DP23)</f>
        <v>#N/A</v>
      </c>
      <c r="DP24" s="540"/>
      <c r="DQ24" s="67"/>
      <c r="DR24" s="67"/>
      <c r="DS24" s="331" t="e">
        <f>IF(DO24=0,10000,DO24)</f>
        <v>#N/A</v>
      </c>
      <c r="DT24" s="331">
        <v>2</v>
      </c>
      <c r="DU24" s="331">
        <v>11</v>
      </c>
      <c r="DV24" s="332">
        <f>IF(DH2&lt;1,0,DH2-2)</f>
        <v>0</v>
      </c>
      <c r="DZ24" s="67"/>
      <c r="EA24" s="67" t="e">
        <f>VLOOKUP(SUM(($T20*10)+4),'Absolutní-BODY'!$AF$2:$AL$161,7,FALSE)</f>
        <v>#N/A</v>
      </c>
      <c r="EB24" s="67" t="e">
        <f>VLOOKUP(SUM(($AL20*10)+4),'Absolutní-BODY'!$AG$2:$AL$161,6,FALSE)</f>
        <v>#N/A</v>
      </c>
      <c r="EC24" s="67" t="e">
        <f>VLOOKUP(SUM(($BD20*10)+4),'Absolutní-BODY'!$AH$2:$AL$161,5,FALSE)</f>
        <v>#N/A</v>
      </c>
      <c r="ED24" s="67" t="e">
        <f>VLOOKUP(SUM(($BV20*10)+4),'Absolutní-BODY'!$AI$2:$AL$161,4,FALSE)</f>
        <v>#N/A</v>
      </c>
      <c r="EE24" s="67"/>
      <c r="EF24" s="67"/>
    </row>
    <row r="25" spans="1:136" ht="15" customHeight="1" thickBot="1" x14ac:dyDescent="0.25">
      <c r="A25" s="37" t="s">
        <v>3468</v>
      </c>
      <c r="B25" s="37"/>
      <c r="C25" s="38"/>
      <c r="D25" s="38"/>
      <c r="E25" s="37"/>
      <c r="F25" s="37"/>
      <c r="G25" s="39"/>
      <c r="H25" s="341"/>
      <c r="I25" s="39"/>
      <c r="J25" s="39"/>
      <c r="K25" s="341"/>
      <c r="L25" s="39"/>
      <c r="M25" s="37"/>
      <c r="N25" s="37"/>
      <c r="O25" s="331" t="e">
        <f>IF(K35=0,10000,K35)</f>
        <v>#N/A</v>
      </c>
      <c r="P25" s="68">
        <v>3</v>
      </c>
      <c r="Q25" s="68">
        <v>1</v>
      </c>
      <c r="T25" s="60"/>
      <c r="U25" s="61"/>
      <c r="V25" s="61"/>
      <c r="W25" s="62" t="e">
        <f t="shared" ref="W25:AD25" si="20">SUM(W21:W24)</f>
        <v>#N/A</v>
      </c>
      <c r="X25" s="63" t="e">
        <f t="shared" si="20"/>
        <v>#N/A</v>
      </c>
      <c r="Y25" s="63" t="e">
        <f t="shared" si="20"/>
        <v>#N/A</v>
      </c>
      <c r="Z25" s="63" t="e">
        <f t="shared" si="20"/>
        <v>#N/A</v>
      </c>
      <c r="AA25" s="64" t="e">
        <f t="shared" si="20"/>
        <v>#N/A</v>
      </c>
      <c r="AB25" s="64" t="e">
        <f t="shared" si="20"/>
        <v>#N/A</v>
      </c>
      <c r="AC25" s="64" t="e">
        <f t="shared" si="20"/>
        <v>#N/A</v>
      </c>
      <c r="AD25" s="65" t="e">
        <f t="shared" si="20"/>
        <v>#N/A</v>
      </c>
      <c r="AE25" s="67"/>
      <c r="AF25" s="67"/>
      <c r="AG25" s="331" t="e">
        <f>IF(AC26=0,10000,AC26)</f>
        <v>#N/A</v>
      </c>
      <c r="AH25" s="331">
        <v>3</v>
      </c>
      <c r="AI25" s="331">
        <v>7</v>
      </c>
      <c r="AL25" s="60"/>
      <c r="AM25" s="61"/>
      <c r="AN25" s="61"/>
      <c r="AO25" s="62" t="e">
        <f t="shared" ref="AO25:AV25" si="21">SUM(AO21:AO24)</f>
        <v>#N/A</v>
      </c>
      <c r="AP25" s="63" t="e">
        <f t="shared" si="21"/>
        <v>#N/A</v>
      </c>
      <c r="AQ25" s="63" t="e">
        <f t="shared" si="21"/>
        <v>#N/A</v>
      </c>
      <c r="AR25" s="63" t="e">
        <f t="shared" si="21"/>
        <v>#N/A</v>
      </c>
      <c r="AS25" s="64" t="e">
        <f t="shared" si="21"/>
        <v>#N/A</v>
      </c>
      <c r="AT25" s="64" t="e">
        <f t="shared" si="21"/>
        <v>#N/A</v>
      </c>
      <c r="AU25" s="64" t="e">
        <f t="shared" si="21"/>
        <v>#N/A</v>
      </c>
      <c r="AV25" s="65" t="e">
        <f t="shared" si="21"/>
        <v>#N/A</v>
      </c>
      <c r="AW25" s="67"/>
      <c r="AX25" s="67"/>
      <c r="AY25" s="331" t="e">
        <f>IF(AU26=0,10000,AU26)</f>
        <v>#N/A</v>
      </c>
      <c r="AZ25" s="68">
        <v>3</v>
      </c>
      <c r="BA25" s="68">
        <v>7</v>
      </c>
      <c r="BB25" s="68"/>
      <c r="BD25" s="60"/>
      <c r="BE25" s="61"/>
      <c r="BF25" s="61"/>
      <c r="BG25" s="62" t="e">
        <f t="shared" ref="BG25:BN25" si="22">SUM(BG21:BG24)</f>
        <v>#N/A</v>
      </c>
      <c r="BH25" s="63" t="e">
        <f t="shared" si="22"/>
        <v>#N/A</v>
      </c>
      <c r="BI25" s="63" t="e">
        <f t="shared" si="22"/>
        <v>#N/A</v>
      </c>
      <c r="BJ25" s="63" t="e">
        <f t="shared" si="22"/>
        <v>#N/A</v>
      </c>
      <c r="BK25" s="64" t="e">
        <f t="shared" si="22"/>
        <v>#N/A</v>
      </c>
      <c r="BL25" s="64" t="e">
        <f t="shared" si="22"/>
        <v>#N/A</v>
      </c>
      <c r="BM25" s="64" t="e">
        <f t="shared" si="22"/>
        <v>#N/A</v>
      </c>
      <c r="BN25" s="65" t="e">
        <f t="shared" si="22"/>
        <v>#N/A</v>
      </c>
      <c r="BO25" s="67"/>
      <c r="BP25" s="67"/>
      <c r="BQ25" s="331" t="e">
        <f>IF(BM26=0,10000,BM26)</f>
        <v>#N/A</v>
      </c>
      <c r="BR25" s="331">
        <v>3</v>
      </c>
      <c r="BS25" s="331">
        <v>7</v>
      </c>
      <c r="BT25" s="68"/>
      <c r="BV25" s="60"/>
      <c r="BW25" s="463"/>
      <c r="BX25" s="61"/>
      <c r="BY25" s="62" t="e">
        <f t="shared" ref="BY25:CF25" si="23">SUM(BY21:BY24)</f>
        <v>#N/A</v>
      </c>
      <c r="BZ25" s="63" t="e">
        <f t="shared" si="23"/>
        <v>#N/A</v>
      </c>
      <c r="CA25" s="63" t="e">
        <f t="shared" si="23"/>
        <v>#N/A</v>
      </c>
      <c r="CB25" s="63" t="e">
        <f t="shared" si="23"/>
        <v>#N/A</v>
      </c>
      <c r="CC25" s="64" t="e">
        <f t="shared" si="23"/>
        <v>#N/A</v>
      </c>
      <c r="CD25" s="64" t="e">
        <f t="shared" si="23"/>
        <v>#N/A</v>
      </c>
      <c r="CE25" s="64" t="e">
        <f t="shared" si="23"/>
        <v>#N/A</v>
      </c>
      <c r="CF25" s="65" t="e">
        <f t="shared" si="23"/>
        <v>#N/A</v>
      </c>
      <c r="CG25" s="67"/>
      <c r="CH25" s="67"/>
      <c r="CI25" s="32" t="e">
        <f>IF(CE26=0,10000,CE26)</f>
        <v>#N/A</v>
      </c>
      <c r="CJ25" s="466">
        <v>3</v>
      </c>
      <c r="CK25" s="466">
        <v>7</v>
      </c>
      <c r="CL25" s="68"/>
      <c r="CM25" s="37" t="s">
        <v>3468</v>
      </c>
      <c r="CN25" s="37"/>
      <c r="CO25" s="38"/>
      <c r="CP25" s="38"/>
      <c r="CQ25" s="37"/>
      <c r="CR25" s="37"/>
      <c r="CS25" s="39"/>
      <c r="CT25" s="341"/>
      <c r="CU25" s="39"/>
      <c r="CV25" s="39"/>
      <c r="CW25" s="341"/>
      <c r="CX25" s="39"/>
      <c r="CY25" s="37"/>
      <c r="CZ25" s="37"/>
      <c r="DA25" s="331" t="e">
        <f>IF(CW35=0,10000,CW35)</f>
        <v>#N/A</v>
      </c>
      <c r="DB25" s="68">
        <v>3</v>
      </c>
      <c r="DC25" s="68">
        <v>1</v>
      </c>
      <c r="DE25" s="37" t="s">
        <v>3468</v>
      </c>
      <c r="DF25" s="37"/>
      <c r="DG25" s="38"/>
      <c r="DH25" s="38"/>
      <c r="DI25" s="37"/>
      <c r="DJ25" s="37"/>
      <c r="DK25" s="39"/>
      <c r="DL25" s="341"/>
      <c r="DM25" s="39"/>
      <c r="DN25" s="39"/>
      <c r="DO25" s="341"/>
      <c r="DP25" s="39"/>
      <c r="DQ25" s="37"/>
      <c r="DR25" s="37"/>
      <c r="DS25" s="331" t="e">
        <f>IF(DO35=0,10000,DO35)</f>
        <v>#N/A</v>
      </c>
      <c r="DT25" s="68">
        <v>3</v>
      </c>
      <c r="DU25" s="68">
        <v>1</v>
      </c>
      <c r="DZ25" s="37"/>
      <c r="EA25" s="67"/>
      <c r="EB25" s="67"/>
      <c r="EC25" s="67"/>
      <c r="ED25" s="67"/>
      <c r="EE25" s="37"/>
      <c r="EF25" s="37"/>
    </row>
    <row r="26" spans="1:136" s="334" customFormat="1" ht="15" customHeight="1" thickBot="1" x14ac:dyDescent="0.25">
      <c r="B26" s="49">
        <v>3</v>
      </c>
      <c r="C26" s="313" t="e">
        <f>IF(B26="","",VLOOKUP(B26,'Absolutní-BODY'!$AN$2:$AU$57,8,FALSE))</f>
        <v>#N/A</v>
      </c>
      <c r="D26" s="40" t="s">
        <v>9</v>
      </c>
      <c r="E26" s="40">
        <v>1</v>
      </c>
      <c r="F26" s="40">
        <v>2</v>
      </c>
      <c r="G26" s="40">
        <v>3</v>
      </c>
      <c r="H26" s="43">
        <v>4</v>
      </c>
      <c r="I26" s="40">
        <v>5</v>
      </c>
      <c r="J26" s="40">
        <v>6</v>
      </c>
      <c r="K26" s="43">
        <v>7</v>
      </c>
      <c r="L26" s="40">
        <v>8</v>
      </c>
      <c r="M26" s="67"/>
      <c r="N26" s="67"/>
      <c r="O26" s="331" t="e">
        <f>IF(K35=0,10000,K35)</f>
        <v>#N/A</v>
      </c>
      <c r="P26" s="331">
        <v>3</v>
      </c>
      <c r="Q26" s="331">
        <v>2</v>
      </c>
      <c r="R26" s="331"/>
      <c r="T26" s="318" t="e">
        <f>U20</f>
        <v>#N/A</v>
      </c>
      <c r="U26" s="315"/>
      <c r="V26" s="345">
        <f>AJ26</f>
        <v>0</v>
      </c>
      <c r="W26" s="317" t="s">
        <v>18</v>
      </c>
      <c r="X26" s="66"/>
      <c r="Y26" s="539" t="e">
        <f>SUM(W25:AD25)</f>
        <v>#N/A</v>
      </c>
      <c r="Z26" s="540"/>
      <c r="AA26" s="435" t="s">
        <v>1</v>
      </c>
      <c r="AB26" s="129"/>
      <c r="AC26" s="541" t="e">
        <f>SUM(W25:AD25)</f>
        <v>#N/A</v>
      </c>
      <c r="AD26" s="540"/>
      <c r="AE26" s="35"/>
      <c r="AF26" s="35"/>
      <c r="AG26" s="331" t="e">
        <f>IF(AC26=0,10000,AC26)</f>
        <v>#N/A</v>
      </c>
      <c r="AH26" s="68">
        <v>3</v>
      </c>
      <c r="AI26" s="68">
        <v>8</v>
      </c>
      <c r="AJ26" s="332">
        <f>IF(AJ18&lt;1,0,AJ18-2)</f>
        <v>0</v>
      </c>
      <c r="AK26" s="35"/>
      <c r="AL26" s="318" t="e">
        <f>AM20</f>
        <v>#N/A</v>
      </c>
      <c r="AM26" s="315"/>
      <c r="AN26" s="345">
        <f>BB26</f>
        <v>0</v>
      </c>
      <c r="AO26" s="317" t="s">
        <v>18</v>
      </c>
      <c r="AP26" s="66"/>
      <c r="AQ26" s="539" t="e">
        <f>SUM(AO25:AV25)</f>
        <v>#N/A</v>
      </c>
      <c r="AR26" s="540"/>
      <c r="AS26" s="435" t="s">
        <v>1</v>
      </c>
      <c r="AT26" s="129"/>
      <c r="AU26" s="541" t="e">
        <f>SUM(AO25:AV25)</f>
        <v>#N/A</v>
      </c>
      <c r="AV26" s="540"/>
      <c r="AW26" s="35"/>
      <c r="AX26" s="35"/>
      <c r="AY26" s="331" t="e">
        <f>IF(AU26=0,10000,AU26)</f>
        <v>#N/A</v>
      </c>
      <c r="AZ26" s="68">
        <v>3</v>
      </c>
      <c r="BA26" s="68">
        <v>8</v>
      </c>
      <c r="BB26" s="332">
        <f>IF(BB18&lt;1,0,BB18-2)</f>
        <v>0</v>
      </c>
      <c r="BC26" s="35"/>
      <c r="BD26" s="318" t="e">
        <f>BE20</f>
        <v>#N/A</v>
      </c>
      <c r="BE26" s="315"/>
      <c r="BF26" s="345">
        <f>BT26</f>
        <v>0</v>
      </c>
      <c r="BG26" s="317" t="s">
        <v>18</v>
      </c>
      <c r="BH26" s="66"/>
      <c r="BI26" s="539" t="e">
        <f>SUM(BG25:BN25)</f>
        <v>#N/A</v>
      </c>
      <c r="BJ26" s="540"/>
      <c r="BK26" s="435" t="s">
        <v>1</v>
      </c>
      <c r="BL26" s="129"/>
      <c r="BM26" s="541" t="e">
        <f>SUM(BG25:BN25)</f>
        <v>#N/A</v>
      </c>
      <c r="BN26" s="540"/>
      <c r="BO26" s="35"/>
      <c r="BP26" s="35"/>
      <c r="BQ26" s="331" t="e">
        <f>IF(BM26=0,10000,BM26)</f>
        <v>#N/A</v>
      </c>
      <c r="BR26" s="68">
        <v>3</v>
      </c>
      <c r="BS26" s="68">
        <v>8</v>
      </c>
      <c r="BT26" s="332">
        <f>IF(BT18&lt;1,0,BT18-2)</f>
        <v>0</v>
      </c>
      <c r="BU26" s="35"/>
      <c r="BV26" s="459"/>
      <c r="BW26" s="461"/>
      <c r="BX26" s="345">
        <f>CL26</f>
        <v>0</v>
      </c>
      <c r="BY26" s="317" t="s">
        <v>18</v>
      </c>
      <c r="BZ26" s="66"/>
      <c r="CA26" s="539" t="e">
        <f>SUM(BY25:CF25)</f>
        <v>#N/A</v>
      </c>
      <c r="CB26" s="540"/>
      <c r="CC26" s="435" t="s">
        <v>1</v>
      </c>
      <c r="CD26" s="129"/>
      <c r="CE26" s="541" t="e">
        <f>SUM(BY25:CF25)</f>
        <v>#N/A</v>
      </c>
      <c r="CF26" s="540"/>
      <c r="CG26" s="35"/>
      <c r="CH26" s="35"/>
      <c r="CI26" s="467" t="e">
        <f>IF(CE26=0,10000,CE26)</f>
        <v>#N/A</v>
      </c>
      <c r="CJ26" s="468">
        <v>3</v>
      </c>
      <c r="CK26" s="468">
        <v>8</v>
      </c>
      <c r="CL26" s="332">
        <f>IF(CL18&lt;1,0,CL18-2)</f>
        <v>0</v>
      </c>
      <c r="CN26" s="49">
        <v>3</v>
      </c>
      <c r="CO26" s="313" t="e">
        <f>IF(CN26="","",VLOOKUP(CN26,'Absolutní-BODY'!$AS$2:$AU$57,3,FALSE))</f>
        <v>#N/A</v>
      </c>
      <c r="CP26" s="40" t="s">
        <v>9</v>
      </c>
      <c r="CQ26" s="40">
        <v>1</v>
      </c>
      <c r="CR26" s="40">
        <v>2</v>
      </c>
      <c r="CS26" s="40">
        <v>3</v>
      </c>
      <c r="CT26" s="43">
        <v>4</v>
      </c>
      <c r="CU26" s="40">
        <v>5</v>
      </c>
      <c r="CV26" s="40">
        <v>6</v>
      </c>
      <c r="CW26" s="43">
        <v>7</v>
      </c>
      <c r="CX26" s="40">
        <v>8</v>
      </c>
      <c r="CY26" s="67"/>
      <c r="CZ26" s="67"/>
      <c r="DA26" s="331" t="e">
        <f>IF(CW35=0,10000,CW35)</f>
        <v>#N/A</v>
      </c>
      <c r="DB26" s="331">
        <v>3</v>
      </c>
      <c r="DC26" s="331">
        <v>2</v>
      </c>
      <c r="DD26" s="331"/>
      <c r="DF26" s="49">
        <v>7</v>
      </c>
      <c r="DG26" s="313" t="e">
        <f>IF(DF26="","",VLOOKUP(DF26,'Absolutní-BODY'!$AS$2:$AU$57,3,FALSE))</f>
        <v>#N/A</v>
      </c>
      <c r="DH26" s="40" t="s">
        <v>9</v>
      </c>
      <c r="DI26" s="40">
        <v>1</v>
      </c>
      <c r="DJ26" s="40">
        <v>2</v>
      </c>
      <c r="DK26" s="40">
        <v>3</v>
      </c>
      <c r="DL26" s="43">
        <v>4</v>
      </c>
      <c r="DM26" s="40">
        <v>5</v>
      </c>
      <c r="DN26" s="40">
        <v>6</v>
      </c>
      <c r="DO26" s="43">
        <v>7</v>
      </c>
      <c r="DP26" s="40">
        <v>8</v>
      </c>
      <c r="DQ26" s="67"/>
      <c r="DR26" s="67"/>
      <c r="DS26" s="331" t="e">
        <f>IF(DO35=0,10000,DO35)</f>
        <v>#N/A</v>
      </c>
      <c r="DT26" s="331">
        <v>3</v>
      </c>
      <c r="DU26" s="331">
        <v>2</v>
      </c>
      <c r="DV26" s="331"/>
      <c r="DZ26" s="67"/>
      <c r="EA26" s="35"/>
      <c r="EB26" s="35"/>
      <c r="EC26" s="35"/>
      <c r="ED26" s="35"/>
      <c r="EE26" s="67"/>
      <c r="EF26" s="67"/>
    </row>
    <row r="27" spans="1:136" ht="15" customHeight="1" thickBot="1" x14ac:dyDescent="0.25">
      <c r="B27" s="44">
        <v>1</v>
      </c>
      <c r="C27" s="45" t="e">
        <f>IF(D27=0,"",VLOOKUP($D27,seznam!$A$1:$E$5084,2,FALSE))</f>
        <v>#N/A</v>
      </c>
      <c r="D27" s="46" t="e">
        <f t="shared" ref="D27:D33" si="24">IF(M27="",0,M27)</f>
        <v>#N/A</v>
      </c>
      <c r="E27" s="46" t="e">
        <f>IF($D27=0,"",VLOOKUP($D27,'Absolutní-BODY'!$E$2:$W$161,4,FALSE))</f>
        <v>#N/A</v>
      </c>
      <c r="F27" s="46" t="e">
        <f>IF($D27=0,"",VLOOKUP($D27,'Absolutní-BODY'!$E$2:$W$161,5,FALSE))</f>
        <v>#N/A</v>
      </c>
      <c r="G27" s="46" t="e">
        <f>IF($D27=0,"",VLOOKUP($D27,'Absolutní-BODY'!$E$2:$W$161,6,FALSE))</f>
        <v>#N/A</v>
      </c>
      <c r="H27" s="46" t="e">
        <f>IF($D27=0,"",VLOOKUP($D27,'Absolutní-BODY'!$E$2:$W$161,7,FALSE))</f>
        <v>#N/A</v>
      </c>
      <c r="I27" s="47" t="e">
        <f>IF($D27=0,"",VLOOKUP($D27,'Absolutní-BODY'!$E$2:$W$161,8,FALSE))</f>
        <v>#N/A</v>
      </c>
      <c r="J27" s="47" t="e">
        <f>IF($D27=0,"",VLOOKUP($D27,'Absolutní-BODY'!$E$2:$W$161,9,FALSE))</f>
        <v>#N/A</v>
      </c>
      <c r="K27" s="47" t="e">
        <f>IF($D27=0,"",VLOOKUP($D27,'Absolutní-BODY'!$E$2:$W$161,10,FALSE))</f>
        <v>#N/A</v>
      </c>
      <c r="L27" s="48" t="e">
        <f>IF($D27=0,"",VLOOKUP($D27,'Absolutní-BODY'!$E$2:$W$161,11,FALSE))</f>
        <v>#N/A</v>
      </c>
      <c r="M27" s="42" t="e">
        <f>VLOOKUP(SUM(($B26*10)+B27),'Absolutní-BODY'!$AE$2:$AL$161,8,FALSE)</f>
        <v>#N/A</v>
      </c>
      <c r="N27" s="42" t="e">
        <f>VLOOKUP(SUM(($B26*10)+C27),'Absolutní-BODY'!$AE$2:$AL$161,8,FALSE)</f>
        <v>#N/A</v>
      </c>
      <c r="O27" s="331" t="e">
        <f>IF(K35=0,10000,K35)</f>
        <v>#N/A</v>
      </c>
      <c r="P27" s="68">
        <v>3</v>
      </c>
      <c r="Q27" s="68">
        <v>3</v>
      </c>
      <c r="S27" s="37" t="s">
        <v>3467</v>
      </c>
      <c r="U27" s="61"/>
      <c r="V27" s="61"/>
      <c r="W27" s="49"/>
      <c r="X27" s="49"/>
      <c r="Y27" s="49"/>
      <c r="Z27" s="49"/>
      <c r="AA27" s="49"/>
      <c r="AB27" s="49"/>
      <c r="AC27" s="49"/>
      <c r="AD27" s="49"/>
      <c r="AE27" s="37"/>
      <c r="AF27" s="37"/>
      <c r="AG27" s="331" t="e">
        <f>IF(AC34=0,10000,AC34)</f>
        <v>#N/A</v>
      </c>
      <c r="AH27" s="68">
        <v>4</v>
      </c>
      <c r="AI27" s="68">
        <v>1</v>
      </c>
      <c r="AK27" s="37" t="s">
        <v>3467</v>
      </c>
      <c r="AM27" s="61"/>
      <c r="AN27" s="61"/>
      <c r="AO27" s="49"/>
      <c r="AP27" s="49"/>
      <c r="AQ27" s="49"/>
      <c r="AR27" s="49"/>
      <c r="AS27" s="49"/>
      <c r="AT27" s="49"/>
      <c r="AU27" s="49"/>
      <c r="AV27" s="49"/>
      <c r="AW27" s="37"/>
      <c r="AX27" s="37"/>
      <c r="AY27" s="331" t="e">
        <f>IF(AU34=0,10000,AU34)</f>
        <v>#N/A</v>
      </c>
      <c r="AZ27" s="68">
        <v>4</v>
      </c>
      <c r="BA27" s="68">
        <v>1</v>
      </c>
      <c r="BB27" s="68"/>
      <c r="BC27" s="37" t="s">
        <v>3467</v>
      </c>
      <c r="BE27" s="61"/>
      <c r="BF27" s="61"/>
      <c r="BG27" s="49"/>
      <c r="BH27" s="49"/>
      <c r="BI27" s="49"/>
      <c r="BJ27" s="49"/>
      <c r="BK27" s="49"/>
      <c r="BL27" s="49"/>
      <c r="BM27" s="49"/>
      <c r="BN27" s="49"/>
      <c r="BO27" s="37"/>
      <c r="BP27" s="37"/>
      <c r="BQ27" s="331" t="e">
        <f>IF(BM34=0,10000,BM34)</f>
        <v>#N/A</v>
      </c>
      <c r="BR27" s="68">
        <v>4</v>
      </c>
      <c r="BS27" s="68">
        <v>1</v>
      </c>
      <c r="BT27" s="68"/>
      <c r="BU27" s="37" t="s">
        <v>3467</v>
      </c>
      <c r="BW27" s="61"/>
      <c r="BX27" s="61"/>
      <c r="BY27" s="49"/>
      <c r="BZ27" s="49"/>
      <c r="CA27" s="49"/>
      <c r="CB27" s="49"/>
      <c r="CC27" s="49"/>
      <c r="CD27" s="49"/>
      <c r="CE27" s="49"/>
      <c r="CF27" s="49"/>
      <c r="CG27" s="37"/>
      <c r="CH27" s="37"/>
      <c r="CI27" s="32" t="e">
        <f>IF(CE34=0,10000,CE34)</f>
        <v>#N/A</v>
      </c>
      <c r="CJ27" s="466">
        <v>4</v>
      </c>
      <c r="CK27" s="466">
        <v>1</v>
      </c>
      <c r="CL27" s="68"/>
      <c r="CN27" s="44">
        <v>1</v>
      </c>
      <c r="CO27" s="45" t="e">
        <f>IF(CP27=0,"",VLOOKUP($CP27,seznam!$A$1:$E$5084,2,FALSE))</f>
        <v>#N/A</v>
      </c>
      <c r="CP27" s="46" t="e">
        <f t="shared" ref="CP27:CP33" si="25">IF(CY27="",0,CY27)</f>
        <v>#N/A</v>
      </c>
      <c r="CQ27" s="46" t="e">
        <f>IF($CP27=0,"",VLOOKUP($CP27,'Absolutní-BODY'!$E$2:$W$161,4,FALSE))</f>
        <v>#N/A</v>
      </c>
      <c r="CR27" s="46" t="e">
        <f>IF($CP27=0,"",VLOOKUP($CP27,'Absolutní-BODY'!$E$2:$W$161,5,FALSE))</f>
        <v>#N/A</v>
      </c>
      <c r="CS27" s="46" t="e">
        <f>IF($CP27=0,"",VLOOKUP($CP27,'Absolutní-BODY'!$E$2:$W$161,6,FALSE))</f>
        <v>#N/A</v>
      </c>
      <c r="CT27" s="46" t="e">
        <f>IF($CP27=0,"",VLOOKUP($CP27,'Absolutní-BODY'!$E$2:$W$161,7,FALSE))</f>
        <v>#N/A</v>
      </c>
      <c r="CU27" s="47" t="e">
        <f>IF($CP27=0,"",VLOOKUP($CP27,'Absolutní-BODY'!$E$2:$W$161,8,FALSE))</f>
        <v>#N/A</v>
      </c>
      <c r="CV27" s="47" t="e">
        <f>IF($CP27=0,"",VLOOKUP($CP27,'Absolutní-BODY'!$E$2:$W$161,9,FALSE))</f>
        <v>#N/A</v>
      </c>
      <c r="CW27" s="47" t="e">
        <f>IF($CP27=0,"",VLOOKUP($CP27,'Absolutní-BODY'!$E$2:$W$161,10,FALSE))</f>
        <v>#N/A</v>
      </c>
      <c r="CX27" s="48" t="e">
        <f>IF($CP27=0,"",VLOOKUP($CP27,'Absolutní-BODY'!$E$2:$W$161,11,FALSE))</f>
        <v>#N/A</v>
      </c>
      <c r="CY27" s="42" t="e">
        <f>VLOOKUP(SUM(($CN26*10)+CN27),'Absolutní-BODY'!$AJ$2:$AL$161,3,FALSE)</f>
        <v>#N/A</v>
      </c>
      <c r="CZ27" s="42" t="e">
        <f>VLOOKUP(SUM(($CN26*10)+CO27),'Absolutní-BODY'!$AJ$2:$AL$161,3,FALSE)</f>
        <v>#N/A</v>
      </c>
      <c r="DA27" s="331" t="e">
        <f>IF(CW35=0,10000,CW35)</f>
        <v>#N/A</v>
      </c>
      <c r="DB27" s="68">
        <v>3</v>
      </c>
      <c r="DC27" s="68">
        <v>3</v>
      </c>
      <c r="DF27" s="44">
        <v>1</v>
      </c>
      <c r="DG27" s="45" t="e">
        <f>IF(DH27=0,"",VLOOKUP($DH27,seznam!$A$1:$E$5084,2,FALSE))</f>
        <v>#N/A</v>
      </c>
      <c r="DH27" s="46" t="e">
        <f t="shared" ref="DH27:DH33" si="26">IF(DQ27="",0,DQ27)</f>
        <v>#N/A</v>
      </c>
      <c r="DI27" s="46" t="e">
        <f>IF($DH27=0,"",VLOOKUP($DH27,'Absolutní-BODY'!$E$2:$W$161,4,FALSE))</f>
        <v>#N/A</v>
      </c>
      <c r="DJ27" s="46" t="e">
        <f>IF($DH27=0,"",VLOOKUP($DH27,'Absolutní-BODY'!$E$2:$W$161,5,FALSE))</f>
        <v>#N/A</v>
      </c>
      <c r="DK27" s="46" t="e">
        <f>IF($DH27=0,"",VLOOKUP($DH27,'Absolutní-BODY'!$E$2:$W$161,6,FALSE))</f>
        <v>#N/A</v>
      </c>
      <c r="DL27" s="46" t="e">
        <f>IF($DH27=0,"",VLOOKUP($DH27,'Absolutní-BODY'!$E$2:$W$161,7,FALSE))</f>
        <v>#N/A</v>
      </c>
      <c r="DM27" s="47" t="e">
        <f>IF($DH27=0,"",VLOOKUP($DH27,'Absolutní-BODY'!$E$2:$W$161,8,FALSE))</f>
        <v>#N/A</v>
      </c>
      <c r="DN27" s="47" t="e">
        <f>IF($DH27=0,"",VLOOKUP($DH27,'Absolutní-BODY'!$E$2:$W$161,9,FALSE))</f>
        <v>#N/A</v>
      </c>
      <c r="DO27" s="47" t="e">
        <f>IF($DH27=0,"",VLOOKUP($DH27,'Absolutní-BODY'!$E$2:$W$161,10,FALSE))</f>
        <v>#N/A</v>
      </c>
      <c r="DP27" s="48" t="e">
        <f>IF($DH27=0,"",VLOOKUP($DH27,'Absolutní-BODY'!$E$2:$W$161,11,FALSE))</f>
        <v>#N/A</v>
      </c>
      <c r="DQ27" s="42" t="e">
        <f>VLOOKUP(SUM(($DF26*10)+DF27),'Absolutní-BODY'!$AJ$2:$AL$161,3,FALSE)</f>
        <v>#N/A</v>
      </c>
      <c r="DR27" s="42" t="e">
        <f>VLOOKUP(SUM(($DF26*10)+DG27),'Absolutní-BODY'!$AJ$2:$AL$161,3,FALSE)</f>
        <v>#N/A</v>
      </c>
      <c r="DS27" s="331" t="e">
        <f>IF(DO35=0,10000,DO35)</f>
        <v>#N/A</v>
      </c>
      <c r="DT27" s="68">
        <v>3</v>
      </c>
      <c r="DU27" s="68">
        <v>3</v>
      </c>
      <c r="DZ27" s="42" t="e">
        <f>VLOOKUP(SUM(($B26*10)+DO27),'Absolutní-BODY'!$AE$2:$AL$161,8,FALSE)</f>
        <v>#N/A</v>
      </c>
      <c r="EA27" s="37"/>
      <c r="EB27" s="37"/>
      <c r="EC27" s="37"/>
      <c r="ED27" s="37"/>
      <c r="EE27" s="42" t="e">
        <f>VLOOKUP(SUM(($CN26*10)+DT27),'Absolutní-BODY'!$AJ$2:$AL$161,3,FALSE)</f>
        <v>#N/A</v>
      </c>
      <c r="EF27" s="42" t="e">
        <f>VLOOKUP(SUM(($DF26*10)+DU27),'Absolutní-BODY'!$AJ$2:$AL$161,3,FALSE)</f>
        <v>#N/A</v>
      </c>
    </row>
    <row r="28" spans="1:136" s="334" customFormat="1" ht="15" customHeight="1" thickBot="1" x14ac:dyDescent="0.25">
      <c r="B28" s="50">
        <v>2</v>
      </c>
      <c r="C28" s="51" t="e">
        <f>IF(D28=0,"",VLOOKUP($D28,seznam!$A$1:$E$5084,2,FALSE))</f>
        <v>#N/A</v>
      </c>
      <c r="D28" s="52" t="e">
        <f t="shared" si="24"/>
        <v>#N/A</v>
      </c>
      <c r="E28" s="52" t="e">
        <f>IF($D28=0,"",VLOOKUP($D28,'Absolutní-BODY'!$E$2:$W$161,4,FALSE))</f>
        <v>#N/A</v>
      </c>
      <c r="F28" s="52" t="e">
        <f>IF($D28=0,"",VLOOKUP($D28,'Absolutní-BODY'!$E$2:$W$161,5,FALSE))</f>
        <v>#N/A</v>
      </c>
      <c r="G28" s="52" t="e">
        <f>IF($D28=0,"",VLOOKUP($D28,'Absolutní-BODY'!$E$2:$W$161,6,FALSE))</f>
        <v>#N/A</v>
      </c>
      <c r="H28" s="52" t="e">
        <f>IF($D28=0,"",VLOOKUP($D28,'Absolutní-BODY'!$E$2:$W$161,7,FALSE))</f>
        <v>#N/A</v>
      </c>
      <c r="I28" s="53" t="e">
        <f>IF($D28=0,"",VLOOKUP($D28,'Absolutní-BODY'!$E$2:$W$161,8,FALSE))</f>
        <v>#N/A</v>
      </c>
      <c r="J28" s="53" t="e">
        <f>IF($D28=0,"",VLOOKUP($D28,'Absolutní-BODY'!$E$2:$W$161,9,FALSE))</f>
        <v>#N/A</v>
      </c>
      <c r="K28" s="53" t="e">
        <f>IF($D28=0,"",VLOOKUP($D28,'Absolutní-BODY'!$E$2:$W$161,10,FALSE))</f>
        <v>#N/A</v>
      </c>
      <c r="L28" s="54" t="e">
        <f>IF($D28=0,"",VLOOKUP($D28,'Absolutní-BODY'!$E$2:$W$161,11,FALSE))</f>
        <v>#N/A</v>
      </c>
      <c r="M28" s="42" t="e">
        <f>VLOOKUP(SUM(($B26*10)+B28),'Absolutní-BODY'!$AE$2:$AL$161,8,FALSE)</f>
        <v>#N/A</v>
      </c>
      <c r="N28" s="42" t="e">
        <f>VLOOKUP(SUM(($B26*10)+C28),'Absolutní-BODY'!$AE$2:$AL$161,8,FALSE)</f>
        <v>#N/A</v>
      </c>
      <c r="O28" s="331" t="e">
        <f>IF(K35=0,10000,K35)</f>
        <v>#N/A</v>
      </c>
      <c r="P28" s="331">
        <v>3</v>
      </c>
      <c r="Q28" s="331">
        <v>4</v>
      </c>
      <c r="R28" s="331"/>
      <c r="T28" s="49">
        <v>4</v>
      </c>
      <c r="U28" s="313" t="e">
        <f>IF(T28="","",VLOOKUP(T28,'Absolutní-BODY'!$AO$2:$AU$57,7,FALSE))</f>
        <v>#N/A</v>
      </c>
      <c r="V28" s="40" t="s">
        <v>9</v>
      </c>
      <c r="W28" s="40">
        <v>1</v>
      </c>
      <c r="X28" s="40">
        <v>2</v>
      </c>
      <c r="Y28" s="40">
        <v>3</v>
      </c>
      <c r="Z28" s="43">
        <v>4</v>
      </c>
      <c r="AA28" s="40">
        <v>5</v>
      </c>
      <c r="AB28" s="40">
        <v>6</v>
      </c>
      <c r="AC28" s="43">
        <v>7</v>
      </c>
      <c r="AD28" s="40">
        <v>8</v>
      </c>
      <c r="AG28" s="331" t="e">
        <f>IF(AC34=0,10000,AC34)</f>
        <v>#N/A</v>
      </c>
      <c r="AH28" s="331">
        <v>4</v>
      </c>
      <c r="AI28" s="331">
        <v>2</v>
      </c>
      <c r="AJ28" s="331"/>
      <c r="AK28" s="67"/>
      <c r="AL28" s="49">
        <v>4</v>
      </c>
      <c r="AM28" s="313" t="e">
        <f>IF(AL28="","",VLOOKUP(AL28,'Absolutní-BODY'!$AP$2:$AU$57,6,FALSE))</f>
        <v>#N/A</v>
      </c>
      <c r="AN28" s="40" t="s">
        <v>9</v>
      </c>
      <c r="AO28" s="40">
        <v>1</v>
      </c>
      <c r="AP28" s="40">
        <v>2</v>
      </c>
      <c r="AQ28" s="40">
        <v>3</v>
      </c>
      <c r="AR28" s="43">
        <v>4</v>
      </c>
      <c r="AS28" s="40">
        <v>5</v>
      </c>
      <c r="AT28" s="40">
        <v>6</v>
      </c>
      <c r="AU28" s="43">
        <v>7</v>
      </c>
      <c r="AV28" s="40">
        <v>8</v>
      </c>
      <c r="AY28" s="331" t="e">
        <f>IF(AU34=0,10000,AU34)</f>
        <v>#N/A</v>
      </c>
      <c r="AZ28" s="331">
        <v>4</v>
      </c>
      <c r="BA28" s="331">
        <v>2</v>
      </c>
      <c r="BB28" s="331"/>
      <c r="BC28" s="67"/>
      <c r="BD28" s="49">
        <v>4</v>
      </c>
      <c r="BE28" s="313" t="e">
        <f>IF(BD28="","",VLOOKUP(BD28,'Absolutní-BODY'!$AQ$2:$AU$57,5,FALSE))</f>
        <v>#N/A</v>
      </c>
      <c r="BF28" s="40" t="s">
        <v>9</v>
      </c>
      <c r="BG28" s="40">
        <v>1</v>
      </c>
      <c r="BH28" s="40">
        <v>2</v>
      </c>
      <c r="BI28" s="40">
        <v>3</v>
      </c>
      <c r="BJ28" s="43">
        <v>4</v>
      </c>
      <c r="BK28" s="40">
        <v>5</v>
      </c>
      <c r="BL28" s="40">
        <v>6</v>
      </c>
      <c r="BM28" s="43">
        <v>7</v>
      </c>
      <c r="BN28" s="40">
        <v>8</v>
      </c>
      <c r="BQ28" s="331" t="e">
        <f>IF(BM34=0,10000,BM34)</f>
        <v>#N/A</v>
      </c>
      <c r="BR28" s="331">
        <v>4</v>
      </c>
      <c r="BS28" s="331">
        <v>2</v>
      </c>
      <c r="BT28" s="331"/>
      <c r="BU28" s="67"/>
      <c r="BV28" s="49">
        <v>4</v>
      </c>
      <c r="BW28" s="313" t="e">
        <f>IF(BV28="","",VLOOKUP(BV28,'Absolutní-BODY'!$AR$2:$AU$57,4,FALSE))</f>
        <v>#N/A</v>
      </c>
      <c r="BX28" s="40" t="s">
        <v>9</v>
      </c>
      <c r="BY28" s="40">
        <v>1</v>
      </c>
      <c r="BZ28" s="40">
        <v>2</v>
      </c>
      <c r="CA28" s="40">
        <v>3</v>
      </c>
      <c r="CB28" s="43">
        <v>4</v>
      </c>
      <c r="CC28" s="40">
        <v>5</v>
      </c>
      <c r="CD28" s="40">
        <v>6</v>
      </c>
      <c r="CE28" s="43">
        <v>7</v>
      </c>
      <c r="CF28" s="40">
        <v>8</v>
      </c>
      <c r="CI28" s="32" t="e">
        <f>IF(CE34=0,10000,CE34)</f>
        <v>#N/A</v>
      </c>
      <c r="CJ28" s="32">
        <v>4</v>
      </c>
      <c r="CK28" s="32">
        <v>2</v>
      </c>
      <c r="CL28" s="331"/>
      <c r="CN28" s="50">
        <v>2</v>
      </c>
      <c r="CO28" s="51" t="e">
        <f>IF(CP28=0,"",VLOOKUP($CP28,seznam!$A$1:$E$5084,2,FALSE))</f>
        <v>#N/A</v>
      </c>
      <c r="CP28" s="52" t="e">
        <f t="shared" si="25"/>
        <v>#N/A</v>
      </c>
      <c r="CQ28" s="52" t="e">
        <f>IF($CP28=0,"",VLOOKUP($CP28,'Absolutní-BODY'!$E$2:$W$161,4,FALSE))</f>
        <v>#N/A</v>
      </c>
      <c r="CR28" s="52" t="e">
        <f>IF($CP28=0,"",VLOOKUP($CP28,'Absolutní-BODY'!$E$2:$W$161,5,FALSE))</f>
        <v>#N/A</v>
      </c>
      <c r="CS28" s="52" t="e">
        <f>IF($CP28=0,"",VLOOKUP($CP28,'Absolutní-BODY'!$E$2:$W$161,6,FALSE))</f>
        <v>#N/A</v>
      </c>
      <c r="CT28" s="52" t="e">
        <f>IF($CP28=0,"",VLOOKUP($CP28,'Absolutní-BODY'!$E$2:$W$161,7,FALSE))</f>
        <v>#N/A</v>
      </c>
      <c r="CU28" s="53" t="e">
        <f>IF($CP28=0,"",VLOOKUP($CP28,'Absolutní-BODY'!$E$2:$W$161,8,FALSE))</f>
        <v>#N/A</v>
      </c>
      <c r="CV28" s="53" t="e">
        <f>IF($CP28=0,"",VLOOKUP($CP28,'Absolutní-BODY'!$E$2:$W$161,9,FALSE))</f>
        <v>#N/A</v>
      </c>
      <c r="CW28" s="53" t="e">
        <f>IF($CP28=0,"",VLOOKUP($CP28,'Absolutní-BODY'!$E$2:$W$161,10,FALSE))</f>
        <v>#N/A</v>
      </c>
      <c r="CX28" s="54" t="e">
        <f>IF($CP28=0,"",VLOOKUP($CP28,'Absolutní-BODY'!$E$2:$W$161,11,FALSE))</f>
        <v>#N/A</v>
      </c>
      <c r="CY28" s="42" t="e">
        <f>VLOOKUP(SUM(($CN26*10)+CN28),'Absolutní-BODY'!$AJ$2:$AL$161,3,FALSE)</f>
        <v>#N/A</v>
      </c>
      <c r="CZ28" s="42" t="e">
        <f>VLOOKUP(SUM(($CN26*10)+CO28),'Absolutní-BODY'!$AJ$2:$AL$161,3,FALSE)</f>
        <v>#N/A</v>
      </c>
      <c r="DA28" s="331" t="e">
        <f>IF(CW35=0,10000,CW35)</f>
        <v>#N/A</v>
      </c>
      <c r="DB28" s="331">
        <v>3</v>
      </c>
      <c r="DC28" s="331">
        <v>4</v>
      </c>
      <c r="DD28" s="331"/>
      <c r="DF28" s="50">
        <v>2</v>
      </c>
      <c r="DG28" s="51" t="e">
        <f>IF(DH28=0,"",VLOOKUP($DH28,seznam!$A$1:$E$5084,2,FALSE))</f>
        <v>#N/A</v>
      </c>
      <c r="DH28" s="52" t="e">
        <f t="shared" si="26"/>
        <v>#N/A</v>
      </c>
      <c r="DI28" s="52" t="e">
        <f>IF($DH28=0,"",VLOOKUP($DH28,'Absolutní-BODY'!$E$2:$W$161,4,FALSE))</f>
        <v>#N/A</v>
      </c>
      <c r="DJ28" s="52" t="e">
        <f>IF($DH28=0,"",VLOOKUP($DH28,'Absolutní-BODY'!$E$2:$W$161,5,FALSE))</f>
        <v>#N/A</v>
      </c>
      <c r="DK28" s="52" t="e">
        <f>IF($DH28=0,"",VLOOKUP($DH28,'Absolutní-BODY'!$E$2:$W$161,6,FALSE))</f>
        <v>#N/A</v>
      </c>
      <c r="DL28" s="52" t="e">
        <f>IF($DH28=0,"",VLOOKUP($DH28,'Absolutní-BODY'!$E$2:$W$161,7,FALSE))</f>
        <v>#N/A</v>
      </c>
      <c r="DM28" s="53" t="e">
        <f>IF($DH28=0,"",VLOOKUP($DH28,'Absolutní-BODY'!$E$2:$W$161,8,FALSE))</f>
        <v>#N/A</v>
      </c>
      <c r="DN28" s="53" t="e">
        <f>IF($DH28=0,"",VLOOKUP($DH28,'Absolutní-BODY'!$E$2:$W$161,9,FALSE))</f>
        <v>#N/A</v>
      </c>
      <c r="DO28" s="53" t="e">
        <f>IF($DH28=0,"",VLOOKUP($DH28,'Absolutní-BODY'!$E$2:$W$161,10,FALSE))</f>
        <v>#N/A</v>
      </c>
      <c r="DP28" s="54" t="e">
        <f>IF($DH28=0,"",VLOOKUP($DH28,'Absolutní-BODY'!$E$2:$W$161,11,FALSE))</f>
        <v>#N/A</v>
      </c>
      <c r="DQ28" s="42" t="e">
        <f>VLOOKUP(SUM(($DF26*10)+DF28),'Absolutní-BODY'!$AJ$2:$AL$161,3,FALSE)</f>
        <v>#N/A</v>
      </c>
      <c r="DR28" s="42" t="e">
        <f>VLOOKUP(SUM(($DF26*10)+DG28),'Absolutní-BODY'!$AJ$2:$AL$161,3,FALSE)</f>
        <v>#N/A</v>
      </c>
      <c r="DS28" s="331" t="e">
        <f>IF(DO35=0,10000,DO35)</f>
        <v>#N/A</v>
      </c>
      <c r="DT28" s="331">
        <v>3</v>
      </c>
      <c r="DU28" s="331">
        <v>4</v>
      </c>
      <c r="DV28" s="331"/>
      <c r="DZ28" s="42" t="e">
        <f>VLOOKUP(SUM(($B26*10)+DO28),'Absolutní-BODY'!$AE$2:$AL$161,8,FALSE)</f>
        <v>#N/A</v>
      </c>
      <c r="EE28" s="42" t="e">
        <f>VLOOKUP(SUM(($CN26*10)+DT28),'Absolutní-BODY'!$AJ$2:$AL$161,3,FALSE)</f>
        <v>#N/A</v>
      </c>
      <c r="EF28" s="42" t="e">
        <f>VLOOKUP(SUM(($DF26*10)+DU28),'Absolutní-BODY'!$AJ$2:$AL$161,3,FALSE)</f>
        <v>#N/A</v>
      </c>
    </row>
    <row r="29" spans="1:136" ht="15" customHeight="1" x14ac:dyDescent="0.2">
      <c r="B29" s="50">
        <v>3</v>
      </c>
      <c r="C29" s="51" t="e">
        <f>IF(D29=0,"",VLOOKUP($D29,seznam!$A$1:$E$5084,2,FALSE))</f>
        <v>#N/A</v>
      </c>
      <c r="D29" s="52" t="e">
        <f t="shared" si="24"/>
        <v>#N/A</v>
      </c>
      <c r="E29" s="52" t="e">
        <f>IF($D29=0,"",VLOOKUP($D29,'Absolutní-BODY'!$E$2:$W$161,4,FALSE))</f>
        <v>#N/A</v>
      </c>
      <c r="F29" s="52" t="e">
        <f>IF($D29=0,"",VLOOKUP($D29,'Absolutní-BODY'!$E$2:$W$161,5,FALSE))</f>
        <v>#N/A</v>
      </c>
      <c r="G29" s="52" t="e">
        <f>IF($D29=0,"",VLOOKUP($D29,'Absolutní-BODY'!$E$2:$W$161,6,FALSE))</f>
        <v>#N/A</v>
      </c>
      <c r="H29" s="52" t="e">
        <f>IF($D29=0,"",VLOOKUP($D29,'Absolutní-BODY'!$E$2:$W$161,7,FALSE))</f>
        <v>#N/A</v>
      </c>
      <c r="I29" s="53" t="e">
        <f>IF($D29=0,"",VLOOKUP($D29,'Absolutní-BODY'!$E$2:$W$161,8,FALSE))</f>
        <v>#N/A</v>
      </c>
      <c r="J29" s="53" t="e">
        <f>IF($D29=0,"",VLOOKUP($D29,'Absolutní-BODY'!$E$2:$W$161,9,FALSE))</f>
        <v>#N/A</v>
      </c>
      <c r="K29" s="53" t="e">
        <f>IF($D29=0,"",VLOOKUP($D29,'Absolutní-BODY'!$E$2:$W$161,10,FALSE))</f>
        <v>#N/A</v>
      </c>
      <c r="L29" s="54" t="e">
        <f>IF($D29=0,"",VLOOKUP($D29,'Absolutní-BODY'!$E$2:$W$161,11,FALSE))</f>
        <v>#N/A</v>
      </c>
      <c r="M29" s="42" t="e">
        <f>VLOOKUP(SUM(($B26*10)+B29),'Absolutní-BODY'!$AE$2:$AL$161,8,FALSE)</f>
        <v>#N/A</v>
      </c>
      <c r="N29" s="42" t="e">
        <f>VLOOKUP(SUM(($B26*10)+C29),'Absolutní-BODY'!$AE$2:$AL$161,8,FALSE)</f>
        <v>#N/A</v>
      </c>
      <c r="O29" s="331" t="e">
        <f>IF(K35=0,10000,K35)</f>
        <v>#N/A</v>
      </c>
      <c r="P29" s="68">
        <v>3</v>
      </c>
      <c r="Q29" s="68">
        <v>5</v>
      </c>
      <c r="T29" s="44">
        <v>1</v>
      </c>
      <c r="U29" s="45" t="e">
        <f>IF(V29=0,"",VLOOKUP($V29,seznam!$A$1:$E$5084,2,FALSE))</f>
        <v>#N/A</v>
      </c>
      <c r="V29" s="46" t="e">
        <f>IF(AE29="",0,AE29)</f>
        <v>#N/A</v>
      </c>
      <c r="W29" s="46" t="e">
        <f>IF($V29=0,"",VLOOKUP($V29,'Absolutní-BODY'!$E$2:$W$161,4,FALSE))</f>
        <v>#N/A</v>
      </c>
      <c r="X29" s="46" t="e">
        <f>IF($V29=0,"",VLOOKUP($V29,'Absolutní-BODY'!$E$2:$W$161,5,FALSE))</f>
        <v>#N/A</v>
      </c>
      <c r="Y29" s="46" t="e">
        <f>IF($V29=0,"",VLOOKUP($V29,'Absolutní-BODY'!$E$2:$W$161,6,FALSE))</f>
        <v>#N/A</v>
      </c>
      <c r="Z29" s="46" t="e">
        <f>IF($V29=0,"",VLOOKUP($V29,'Absolutní-BODY'!$E$2:$W$161,7,FALSE))</f>
        <v>#N/A</v>
      </c>
      <c r="AA29" s="47" t="e">
        <f>IF($V29=0,"",VLOOKUP($V29,'Absolutní-BODY'!$E$2:$W$161,8,FALSE))</f>
        <v>#N/A</v>
      </c>
      <c r="AB29" s="47" t="e">
        <f>IF($V29=0,"",VLOOKUP($V29,'Absolutní-BODY'!$E$2:$W$161,9,FALSE))</f>
        <v>#N/A</v>
      </c>
      <c r="AC29" s="47" t="e">
        <f>IF($V29=0,"",VLOOKUP($V29,'Absolutní-BODY'!$E$2:$W$161,10,FALSE))</f>
        <v>#N/A</v>
      </c>
      <c r="AD29" s="48" t="e">
        <f>IF($V29=0,"",VLOOKUP($V29,'Absolutní-BODY'!$E$2:$W$161,11,FALSE))</f>
        <v>#N/A</v>
      </c>
      <c r="AE29" s="67" t="e">
        <f>VLOOKUP(SUM(($T28*10)+T29),'Absolutní-BODY'!$AF$2:$AL$161,7,FALSE)</f>
        <v>#N/A</v>
      </c>
      <c r="AF29" s="67" t="e">
        <f>VLOOKUP(SUM(($T28*10)+U29),'Absolutní-BODY'!$AF$2:$AL$161,7,FALSE)</f>
        <v>#N/A</v>
      </c>
      <c r="AG29" s="331" t="e">
        <f>IF(AC34=0,10000,AC34)</f>
        <v>#N/A</v>
      </c>
      <c r="AH29" s="331">
        <v>4</v>
      </c>
      <c r="AI29" s="331">
        <v>3</v>
      </c>
      <c r="AJ29" s="67"/>
      <c r="AK29" s="67"/>
      <c r="AL29" s="44">
        <v>1</v>
      </c>
      <c r="AM29" s="45" t="e">
        <f>IF(AN29=0,"",VLOOKUP($AN29,seznam!$A$1:$E$5084,2,FALSE))</f>
        <v>#N/A</v>
      </c>
      <c r="AN29" s="46" t="e">
        <f>IF(AW29="",0,AW29)</f>
        <v>#N/A</v>
      </c>
      <c r="AO29" s="46" t="e">
        <f>IF($AN29=0,"",VLOOKUP($AN29,'Absolutní-BODY'!$E$2:$W$161,4,FALSE))</f>
        <v>#N/A</v>
      </c>
      <c r="AP29" s="46" t="e">
        <f>IF($AN29=0,"",VLOOKUP($AN29,'Absolutní-BODY'!$E$2:$W$161,5,FALSE))</f>
        <v>#N/A</v>
      </c>
      <c r="AQ29" s="46" t="e">
        <f>IF($AN29=0,"",VLOOKUP($AN29,'Absolutní-BODY'!$E$2:$W$161,6,FALSE))</f>
        <v>#N/A</v>
      </c>
      <c r="AR29" s="46" t="e">
        <f>IF($AN29=0,"",VLOOKUP($AN29,'Absolutní-BODY'!$E$2:$W$161,7,FALSE))</f>
        <v>#N/A</v>
      </c>
      <c r="AS29" s="47" t="e">
        <f>IF($AN29=0,"",VLOOKUP($AN29,'Absolutní-BODY'!$E$2:$W$161,8,FALSE))</f>
        <v>#N/A</v>
      </c>
      <c r="AT29" s="47" t="e">
        <f>IF($AN29=0,"",VLOOKUP($AN29,'Absolutní-BODY'!$E$2:$W$161,9,FALSE))</f>
        <v>#N/A</v>
      </c>
      <c r="AU29" s="47" t="e">
        <f>IF($AN29=0,"",VLOOKUP($AN29,'Absolutní-BODY'!$E$2:$W$161,10,FALSE))</f>
        <v>#N/A</v>
      </c>
      <c r="AV29" s="48" t="e">
        <f>IF($AN29=0,"",VLOOKUP($AN29,'Absolutní-BODY'!$E$2:$W$161,11,FALSE))</f>
        <v>#N/A</v>
      </c>
      <c r="AW29" s="67" t="e">
        <f>VLOOKUP(SUM(($AL28*10)+AL29),'Absolutní-BODY'!$AG$2:$AL$161,6,FALSE)</f>
        <v>#N/A</v>
      </c>
      <c r="AX29" s="67" t="e">
        <f>VLOOKUP(SUM(($AL28*10)+AM29),'Absolutní-BODY'!$AG$2:$AL$161,6,FALSE)</f>
        <v>#N/A</v>
      </c>
      <c r="AY29" s="331" t="e">
        <f>IF(AU34=0,10000,AU34)</f>
        <v>#N/A</v>
      </c>
      <c r="AZ29" s="331">
        <v>4</v>
      </c>
      <c r="BA29" s="331">
        <v>3</v>
      </c>
      <c r="BB29" s="331"/>
      <c r="BC29" s="67"/>
      <c r="BD29" s="44">
        <v>1</v>
      </c>
      <c r="BE29" s="45" t="e">
        <f>IF(BF29=0,"",VLOOKUP($BF29,seznam!$A$1:$E$5084,2,FALSE))</f>
        <v>#N/A</v>
      </c>
      <c r="BF29" s="46" t="e">
        <f>IF(BO29="",0,BO29)</f>
        <v>#N/A</v>
      </c>
      <c r="BG29" s="46" t="e">
        <f>IF($BF29=0,"",VLOOKUP($BF29,'Absolutní-BODY'!$E$2:$W$161,4,FALSE))</f>
        <v>#N/A</v>
      </c>
      <c r="BH29" s="46" t="e">
        <f>IF($BF29=0,"",VLOOKUP($BF29,'Absolutní-BODY'!$E$2:$W$161,5,FALSE))</f>
        <v>#N/A</v>
      </c>
      <c r="BI29" s="46" t="e">
        <f>IF($BF29=0,"",VLOOKUP($BF29,'Absolutní-BODY'!$E$2:$W$161,6,FALSE))</f>
        <v>#N/A</v>
      </c>
      <c r="BJ29" s="46" t="e">
        <f>IF($BF29=0,"",VLOOKUP($BF29,'Absolutní-BODY'!$E$2:$W$161,7,FALSE))</f>
        <v>#N/A</v>
      </c>
      <c r="BK29" s="47" t="e">
        <f>IF($BF29=0,"",VLOOKUP($BF29,'Absolutní-BODY'!$E$2:$W$161,8,FALSE))</f>
        <v>#N/A</v>
      </c>
      <c r="BL29" s="47" t="e">
        <f>IF($BF29=0,"",VLOOKUP($BF29,'Absolutní-BODY'!$E$2:$W$161,9,FALSE))</f>
        <v>#N/A</v>
      </c>
      <c r="BM29" s="47" t="e">
        <f>IF($BF29=0,"",VLOOKUP($BF29,'Absolutní-BODY'!$E$2:$W$161,10,FALSE))</f>
        <v>#N/A</v>
      </c>
      <c r="BN29" s="48" t="e">
        <f>IF($BF29=0,"",VLOOKUP($BF29,'Absolutní-BODY'!$E$2:$W$161,11,FALSE))</f>
        <v>#N/A</v>
      </c>
      <c r="BO29" s="67" t="e">
        <f>VLOOKUP(SUM(($BD28*10)+BD29),'Absolutní-BODY'!$AH$2:$AL$161,5,FALSE)</f>
        <v>#N/A</v>
      </c>
      <c r="BP29" s="67" t="e">
        <f>VLOOKUP(SUM(($BD28*10)+BE29),'Absolutní-BODY'!$AH$2:$AL$161,5,FALSE)</f>
        <v>#N/A</v>
      </c>
      <c r="BQ29" s="331" t="e">
        <f>IF(BM34=0,10000,BM34)</f>
        <v>#N/A</v>
      </c>
      <c r="BR29" s="331">
        <v>4</v>
      </c>
      <c r="BS29" s="331">
        <v>3</v>
      </c>
      <c r="BT29" s="331"/>
      <c r="BU29" s="67"/>
      <c r="BV29" s="44">
        <v>1</v>
      </c>
      <c r="BW29" s="45" t="e">
        <f>IF(BX29=0,"",VLOOKUP($BX29,seznam!$A$1:$E$5084,2,FALSE))</f>
        <v>#N/A</v>
      </c>
      <c r="BX29" s="46" t="e">
        <f>IF(CG29="",0,CG29)</f>
        <v>#N/A</v>
      </c>
      <c r="BY29" s="46" t="e">
        <f>IF($BX29=0,"",VLOOKUP($BX29,'Absolutní-BODY'!$E$2:$W$161,4,FALSE))</f>
        <v>#N/A</v>
      </c>
      <c r="BZ29" s="46" t="e">
        <f>IF($BX29=0,"",VLOOKUP($BX29,'Absolutní-BODY'!$E$2:$W$161,5,FALSE))</f>
        <v>#N/A</v>
      </c>
      <c r="CA29" s="46" t="e">
        <f>IF($BX29=0,"",VLOOKUP($BX29,'Absolutní-BODY'!$E$2:$W$161,6,FALSE))</f>
        <v>#N/A</v>
      </c>
      <c r="CB29" s="46" t="e">
        <f>IF($BX29=0,"",VLOOKUP($BX29,'Absolutní-BODY'!$E$2:$W$161,7,FALSE))</f>
        <v>#N/A</v>
      </c>
      <c r="CC29" s="47" t="e">
        <f>IF($BX29=0,"",VLOOKUP($BX29,'Absolutní-BODY'!$E$2:$W$161,8,FALSE))</f>
        <v>#N/A</v>
      </c>
      <c r="CD29" s="47" t="e">
        <f>IF($BX29=0,"",VLOOKUP($BX29,'Absolutní-BODY'!$E$2:$W$161,9,FALSE))</f>
        <v>#N/A</v>
      </c>
      <c r="CE29" s="47" t="e">
        <f>IF($BX29=0,"",VLOOKUP($BX29,'Absolutní-BODY'!$E$2:$W$161,10,FALSE))</f>
        <v>#N/A</v>
      </c>
      <c r="CF29" s="48" t="e">
        <f>IF($BX29=0,"",VLOOKUP($BX29,'Absolutní-BODY'!$E$2:$W$161,11,FALSE))</f>
        <v>#N/A</v>
      </c>
      <c r="CG29" s="67" t="e">
        <f>VLOOKUP(SUM(($BV28*10)+BV29),'Absolutní-BODY'!$AI$2:$AL$161,4,FALSE)</f>
        <v>#N/A</v>
      </c>
      <c r="CH29" s="67" t="e">
        <f>VLOOKUP(SUM(($BV28*10)+BW29),'Absolutní-BODY'!$AI$2:$AL$161,4,FALSE)</f>
        <v>#N/A</v>
      </c>
      <c r="CI29" s="32" t="e">
        <f>IF(CE34=0,10000,CE34)</f>
        <v>#N/A</v>
      </c>
      <c r="CJ29" s="466">
        <v>4</v>
      </c>
      <c r="CK29" s="466">
        <v>3</v>
      </c>
      <c r="CL29" s="68"/>
      <c r="CN29" s="50">
        <v>3</v>
      </c>
      <c r="CO29" s="51" t="e">
        <f>IF(CP29=0,"",VLOOKUP($CP29,seznam!$A$1:$E$5084,2,FALSE))</f>
        <v>#N/A</v>
      </c>
      <c r="CP29" s="52" t="e">
        <f t="shared" si="25"/>
        <v>#N/A</v>
      </c>
      <c r="CQ29" s="52" t="e">
        <f>IF($CP29=0,"",VLOOKUP($CP29,'Absolutní-BODY'!$E$2:$W$161,4,FALSE))</f>
        <v>#N/A</v>
      </c>
      <c r="CR29" s="52" t="e">
        <f>IF($CP29=0,"",VLOOKUP($CP29,'Absolutní-BODY'!$E$2:$W$161,5,FALSE))</f>
        <v>#N/A</v>
      </c>
      <c r="CS29" s="52" t="e">
        <f>IF($CP29=0,"",VLOOKUP($CP29,'Absolutní-BODY'!$E$2:$W$161,6,FALSE))</f>
        <v>#N/A</v>
      </c>
      <c r="CT29" s="52" t="e">
        <f>IF($CP29=0,"",VLOOKUP($CP29,'Absolutní-BODY'!$E$2:$W$161,7,FALSE))</f>
        <v>#N/A</v>
      </c>
      <c r="CU29" s="53" t="e">
        <f>IF($CP29=0,"",VLOOKUP($CP29,'Absolutní-BODY'!$E$2:$W$161,8,FALSE))</f>
        <v>#N/A</v>
      </c>
      <c r="CV29" s="53" t="e">
        <f>IF($CP29=0,"",VLOOKUP($CP29,'Absolutní-BODY'!$E$2:$W$161,9,FALSE))</f>
        <v>#N/A</v>
      </c>
      <c r="CW29" s="53" t="e">
        <f>IF($CP29=0,"",VLOOKUP($CP29,'Absolutní-BODY'!$E$2:$W$161,10,FALSE))</f>
        <v>#N/A</v>
      </c>
      <c r="CX29" s="54" t="e">
        <f>IF($CP29=0,"",VLOOKUP($CP29,'Absolutní-BODY'!$E$2:$W$161,11,FALSE))</f>
        <v>#N/A</v>
      </c>
      <c r="CY29" s="42" t="e">
        <f>VLOOKUP(SUM(($CN26*10)+CN29),'Absolutní-BODY'!$AJ$2:$AL$161,3,FALSE)</f>
        <v>#N/A</v>
      </c>
      <c r="CZ29" s="42" t="e">
        <f>VLOOKUP(SUM(($CN26*10)+CO29),'Absolutní-BODY'!$AJ$2:$AL$161,3,FALSE)</f>
        <v>#N/A</v>
      </c>
      <c r="DA29" s="331" t="e">
        <f>IF(CW35=0,10000,CW35)</f>
        <v>#N/A</v>
      </c>
      <c r="DB29" s="68">
        <v>3</v>
      </c>
      <c r="DC29" s="68">
        <v>5</v>
      </c>
      <c r="DF29" s="50">
        <v>3</v>
      </c>
      <c r="DG29" s="51" t="e">
        <f>IF(DH29=0,"",VLOOKUP($DH29,seznam!$A$1:$E$5084,2,FALSE))</f>
        <v>#N/A</v>
      </c>
      <c r="DH29" s="52" t="e">
        <f t="shared" si="26"/>
        <v>#N/A</v>
      </c>
      <c r="DI29" s="52" t="e">
        <f>IF($DH29=0,"",VLOOKUP($DH29,'Absolutní-BODY'!$E$2:$W$161,4,FALSE))</f>
        <v>#N/A</v>
      </c>
      <c r="DJ29" s="52" t="e">
        <f>IF($DH29=0,"",VLOOKUP($DH29,'Absolutní-BODY'!$E$2:$W$161,5,FALSE))</f>
        <v>#N/A</v>
      </c>
      <c r="DK29" s="52" t="e">
        <f>IF($DH29=0,"",VLOOKUP($DH29,'Absolutní-BODY'!$E$2:$W$161,6,FALSE))</f>
        <v>#N/A</v>
      </c>
      <c r="DL29" s="52" t="e">
        <f>IF($DH29=0,"",VLOOKUP($DH29,'Absolutní-BODY'!$E$2:$W$161,7,FALSE))</f>
        <v>#N/A</v>
      </c>
      <c r="DM29" s="53" t="e">
        <f>IF($DH29=0,"",VLOOKUP($DH29,'Absolutní-BODY'!$E$2:$W$161,8,FALSE))</f>
        <v>#N/A</v>
      </c>
      <c r="DN29" s="53" t="e">
        <f>IF($DH29=0,"",VLOOKUP($DH29,'Absolutní-BODY'!$E$2:$W$161,9,FALSE))</f>
        <v>#N/A</v>
      </c>
      <c r="DO29" s="53" t="e">
        <f>IF($DH29=0,"",VLOOKUP($DH29,'Absolutní-BODY'!$E$2:$W$161,10,FALSE))</f>
        <v>#N/A</v>
      </c>
      <c r="DP29" s="54" t="e">
        <f>IF($DH29=0,"",VLOOKUP($DH29,'Absolutní-BODY'!$E$2:$W$161,11,FALSE))</f>
        <v>#N/A</v>
      </c>
      <c r="DQ29" s="42" t="e">
        <f>VLOOKUP(SUM(($DF26*10)+DF29),'Absolutní-BODY'!$AJ$2:$AL$161,3,FALSE)</f>
        <v>#N/A</v>
      </c>
      <c r="DR29" s="42" t="e">
        <f>VLOOKUP(SUM(($DF26*10)+DG29),'Absolutní-BODY'!$AJ$2:$AL$161,3,FALSE)</f>
        <v>#N/A</v>
      </c>
      <c r="DS29" s="331" t="e">
        <f>IF(DO35=0,10000,DO35)</f>
        <v>#N/A</v>
      </c>
      <c r="DT29" s="68">
        <v>3</v>
      </c>
      <c r="DU29" s="68">
        <v>5</v>
      </c>
      <c r="DZ29" s="42" t="e">
        <f>VLOOKUP(SUM(($B26*10)+DO29),'Absolutní-BODY'!$AE$2:$AL$161,8,FALSE)</f>
        <v>#N/A</v>
      </c>
      <c r="EA29" s="67" t="e">
        <f>VLOOKUP(SUM(($T28*10)+DP29),'Absolutní-BODY'!$AF$2:$AL$161,7,FALSE)</f>
        <v>#N/A</v>
      </c>
      <c r="EB29" s="67" t="e">
        <f>VLOOKUP(SUM(($AL28*10)+DQ29),'Absolutní-BODY'!$AG$2:$AL$161,6,FALSE)</f>
        <v>#N/A</v>
      </c>
      <c r="EC29" s="67" t="e">
        <f>VLOOKUP(SUM(($BD28*10)+DR29),'Absolutní-BODY'!$AH$2:$AL$161,5,FALSE)</f>
        <v>#N/A</v>
      </c>
      <c r="ED29" s="67" t="e">
        <f>VLOOKUP(SUM(($BV28*10)+DS29),'Absolutní-BODY'!$AI$2:$AL$161,4,FALSE)</f>
        <v>#N/A</v>
      </c>
      <c r="EE29" s="42" t="e">
        <f>VLOOKUP(SUM(($CN26*10)+DT29),'Absolutní-BODY'!$AJ$2:$AL$161,3,FALSE)</f>
        <v>#N/A</v>
      </c>
      <c r="EF29" s="42" t="e">
        <f>VLOOKUP(SUM(($DF26*10)+DU29),'Absolutní-BODY'!$AJ$2:$AL$161,3,FALSE)</f>
        <v>#N/A</v>
      </c>
    </row>
    <row r="30" spans="1:136" ht="15" customHeight="1" x14ac:dyDescent="0.2">
      <c r="B30" s="50">
        <v>4</v>
      </c>
      <c r="C30" s="51" t="e">
        <f>IF(D30=0,"",VLOOKUP($D30,seznam!$A$1:$E$5084,2,FALSE))</f>
        <v>#N/A</v>
      </c>
      <c r="D30" s="52" t="e">
        <f t="shared" si="24"/>
        <v>#N/A</v>
      </c>
      <c r="E30" s="52" t="e">
        <f>IF($D30=0,"",VLOOKUP($D30,'Absolutní-BODY'!$E$2:$W$161,4,FALSE))</f>
        <v>#N/A</v>
      </c>
      <c r="F30" s="52" t="e">
        <f>IF($D30=0,"",VLOOKUP($D30,'Absolutní-BODY'!$E$2:$W$161,5,FALSE))</f>
        <v>#N/A</v>
      </c>
      <c r="G30" s="52" t="e">
        <f>IF($D30=0,"",VLOOKUP($D30,'Absolutní-BODY'!$E$2:$W$161,6,FALSE))</f>
        <v>#N/A</v>
      </c>
      <c r="H30" s="52" t="e">
        <f>IF($D30=0,"",VLOOKUP($D30,'Absolutní-BODY'!$E$2:$W$161,7,FALSE))</f>
        <v>#N/A</v>
      </c>
      <c r="I30" s="53" t="e">
        <f>IF($D30=0,"",VLOOKUP($D30,'Absolutní-BODY'!$E$2:$W$161,8,FALSE))</f>
        <v>#N/A</v>
      </c>
      <c r="J30" s="53" t="e">
        <f>IF($D30=0,"",VLOOKUP($D30,'Absolutní-BODY'!$E$2:$W$161,9,FALSE))</f>
        <v>#N/A</v>
      </c>
      <c r="K30" s="53" t="e">
        <f>IF($D30=0,"",VLOOKUP($D30,'Absolutní-BODY'!$E$2:$W$161,10,FALSE))</f>
        <v>#N/A</v>
      </c>
      <c r="L30" s="54" t="e">
        <f>IF($D30=0,"",VLOOKUP($D30,'Absolutní-BODY'!$E$2:$W$161,11,FALSE))</f>
        <v>#N/A</v>
      </c>
      <c r="M30" s="42" t="e">
        <f>VLOOKUP(SUM(($B26*10)+B30),'Absolutní-BODY'!$AE$2:$AL$161,8,FALSE)</f>
        <v>#N/A</v>
      </c>
      <c r="N30" s="42" t="e">
        <f>VLOOKUP(SUM(($B26*10)+C30),'Absolutní-BODY'!$AE$2:$AL$161,8,FALSE)</f>
        <v>#N/A</v>
      </c>
      <c r="O30" s="331" t="e">
        <f>IF(K35=0,10000,K35)</f>
        <v>#N/A</v>
      </c>
      <c r="P30" s="68">
        <v>3</v>
      </c>
      <c r="Q30" s="68">
        <v>6</v>
      </c>
      <c r="T30" s="50">
        <v>2</v>
      </c>
      <c r="U30" s="51" t="e">
        <f>IF(V30=0,"",VLOOKUP($V30,seznam!$A$1:$E$5084,2,FALSE))</f>
        <v>#N/A</v>
      </c>
      <c r="V30" s="52" t="e">
        <f>IF(AE30="",0,AE30)</f>
        <v>#N/A</v>
      </c>
      <c r="W30" s="52" t="e">
        <f>IF($V30=0,"",VLOOKUP($V30,'Absolutní-BODY'!$E$2:$W$161,4,FALSE))</f>
        <v>#N/A</v>
      </c>
      <c r="X30" s="52" t="e">
        <f>IF($V30=0,"",VLOOKUP($V30,'Absolutní-BODY'!$E$2:$W$161,5,FALSE))</f>
        <v>#N/A</v>
      </c>
      <c r="Y30" s="52" t="e">
        <f>IF($V30=0,"",VLOOKUP($V30,'Absolutní-BODY'!$E$2:$W$161,6,FALSE))</f>
        <v>#N/A</v>
      </c>
      <c r="Z30" s="52" t="e">
        <f>IF($V30=0,"",VLOOKUP($V30,'Absolutní-BODY'!$E$2:$W$161,7,FALSE))</f>
        <v>#N/A</v>
      </c>
      <c r="AA30" s="53" t="e">
        <f>IF($V30=0,"",VLOOKUP($V30,'Absolutní-BODY'!$E$2:$W$161,8,FALSE))</f>
        <v>#N/A</v>
      </c>
      <c r="AB30" s="53" t="e">
        <f>IF($V30=0,"",VLOOKUP($V30,'Absolutní-BODY'!$E$2:$W$161,9,FALSE))</f>
        <v>#N/A</v>
      </c>
      <c r="AC30" s="53" t="e">
        <f>IF($V30=0,"",VLOOKUP($V30,'Absolutní-BODY'!$E$2:$W$161,10,FALSE))</f>
        <v>#N/A</v>
      </c>
      <c r="AD30" s="54" t="e">
        <f>IF($V30=0,"",VLOOKUP($V30,'Absolutní-BODY'!$E$2:$W$161,11,FALSE))</f>
        <v>#N/A</v>
      </c>
      <c r="AE30" s="67" t="e">
        <f>VLOOKUP(SUM(($T28*10)+T30),'Absolutní-BODY'!$AF$2:$AL$161,7,FALSE)</f>
        <v>#N/A</v>
      </c>
      <c r="AF30" s="67" t="e">
        <f>VLOOKUP(SUM(($T28*10)+U30),'Absolutní-BODY'!$AF$2:$AL$161,7,FALSE)</f>
        <v>#N/A</v>
      </c>
      <c r="AG30" s="331" t="e">
        <f>IF(AC34=0,10000,AC34)</f>
        <v>#N/A</v>
      </c>
      <c r="AH30" s="331">
        <v>4</v>
      </c>
      <c r="AI30" s="331">
        <v>4</v>
      </c>
      <c r="AJ30" s="331"/>
      <c r="AK30" s="334"/>
      <c r="AL30" s="50">
        <v>2</v>
      </c>
      <c r="AM30" s="51" t="e">
        <f>IF(AN30=0,"",VLOOKUP($AN30,seznam!$A$1:$E$5084,2,FALSE))</f>
        <v>#N/A</v>
      </c>
      <c r="AN30" s="52" t="e">
        <f>IF(AW30="",0,AW30)</f>
        <v>#N/A</v>
      </c>
      <c r="AO30" s="52" t="e">
        <f>IF($AN30=0,"",VLOOKUP($AN30,'Absolutní-BODY'!$E$2:$W$161,4,FALSE))</f>
        <v>#N/A</v>
      </c>
      <c r="AP30" s="52" t="e">
        <f>IF($AN30=0,"",VLOOKUP($AN30,'Absolutní-BODY'!$E$2:$W$161,5,FALSE))</f>
        <v>#N/A</v>
      </c>
      <c r="AQ30" s="52" t="e">
        <f>IF($AN30=0,"",VLOOKUP($AN30,'Absolutní-BODY'!$E$2:$W$161,6,FALSE))</f>
        <v>#N/A</v>
      </c>
      <c r="AR30" s="52" t="e">
        <f>IF($AN30=0,"",VLOOKUP($AN30,'Absolutní-BODY'!$E$2:$W$161,7,FALSE))</f>
        <v>#N/A</v>
      </c>
      <c r="AS30" s="53" t="e">
        <f>IF($AN30=0,"",VLOOKUP($AN30,'Absolutní-BODY'!$E$2:$W$161,8,FALSE))</f>
        <v>#N/A</v>
      </c>
      <c r="AT30" s="53" t="e">
        <f>IF($AN30=0,"",VLOOKUP($AN30,'Absolutní-BODY'!$E$2:$W$161,9,FALSE))</f>
        <v>#N/A</v>
      </c>
      <c r="AU30" s="53" t="e">
        <f>IF($AN30=0,"",VLOOKUP($AN30,'Absolutní-BODY'!$E$2:$W$161,10,FALSE))</f>
        <v>#N/A</v>
      </c>
      <c r="AV30" s="54" t="e">
        <f>IF($AN30=0,"",VLOOKUP($AN30,'Absolutní-BODY'!$E$2:$W$161,11,FALSE))</f>
        <v>#N/A</v>
      </c>
      <c r="AW30" s="67" t="e">
        <f>VLOOKUP(SUM(($AL28*10)+AL30),'Absolutní-BODY'!$AG$2:$AL$161,6,FALSE)</f>
        <v>#N/A</v>
      </c>
      <c r="AX30" s="67" t="e">
        <f>VLOOKUP(SUM(($AL28*10)+AM30),'Absolutní-BODY'!$AG$2:$AL$161,6,FALSE)</f>
        <v>#N/A</v>
      </c>
      <c r="AY30" s="331" t="e">
        <f>IF(AU34=0,10000,AU34)</f>
        <v>#N/A</v>
      </c>
      <c r="AZ30" s="331">
        <v>4</v>
      </c>
      <c r="BA30" s="331">
        <v>4</v>
      </c>
      <c r="BB30" s="331"/>
      <c r="BC30" s="334"/>
      <c r="BD30" s="50">
        <v>2</v>
      </c>
      <c r="BE30" s="51" t="e">
        <f>IF(BF30=0,"",VLOOKUP($BF30,seznam!$A$1:$E$5084,2,FALSE))</f>
        <v>#N/A</v>
      </c>
      <c r="BF30" s="52" t="e">
        <f>IF(BO30="",0,BO30)</f>
        <v>#N/A</v>
      </c>
      <c r="BG30" s="52" t="e">
        <f>IF($BF30=0,"",VLOOKUP($BF30,'Absolutní-BODY'!$E$2:$W$161,4,FALSE))</f>
        <v>#N/A</v>
      </c>
      <c r="BH30" s="52" t="e">
        <f>IF($BF30=0,"",VLOOKUP($BF30,'Absolutní-BODY'!$E$2:$W$161,5,FALSE))</f>
        <v>#N/A</v>
      </c>
      <c r="BI30" s="52" t="e">
        <f>IF($BF30=0,"",VLOOKUP($BF30,'Absolutní-BODY'!$E$2:$W$161,6,FALSE))</f>
        <v>#N/A</v>
      </c>
      <c r="BJ30" s="52" t="e">
        <f>IF($BF30=0,"",VLOOKUP($BF30,'Absolutní-BODY'!$E$2:$W$161,7,FALSE))</f>
        <v>#N/A</v>
      </c>
      <c r="BK30" s="53" t="e">
        <f>IF($BF30=0,"",VLOOKUP($BF30,'Absolutní-BODY'!$E$2:$W$161,8,FALSE))</f>
        <v>#N/A</v>
      </c>
      <c r="BL30" s="53" t="e">
        <f>IF($BF30=0,"",VLOOKUP($BF30,'Absolutní-BODY'!$E$2:$W$161,9,FALSE))</f>
        <v>#N/A</v>
      </c>
      <c r="BM30" s="53" t="e">
        <f>IF($BF30=0,"",VLOOKUP($BF30,'Absolutní-BODY'!$E$2:$W$161,10,FALSE))</f>
        <v>#N/A</v>
      </c>
      <c r="BN30" s="54" t="e">
        <f>IF($BF30=0,"",VLOOKUP($BF30,'Absolutní-BODY'!$E$2:$W$161,11,FALSE))</f>
        <v>#N/A</v>
      </c>
      <c r="BO30" s="67" t="e">
        <f>VLOOKUP(SUM(($BD28*10)+BD30),'Absolutní-BODY'!$AH$2:$AL$161,5,FALSE)</f>
        <v>#N/A</v>
      </c>
      <c r="BP30" s="67" t="e">
        <f>VLOOKUP(SUM(($BD28*10)+BE30),'Absolutní-BODY'!$AH$2:$AL$161,5,FALSE)</f>
        <v>#N/A</v>
      </c>
      <c r="BQ30" s="331" t="e">
        <f>IF(BM34=0,10000,BM34)</f>
        <v>#N/A</v>
      </c>
      <c r="BR30" s="331">
        <v>4</v>
      </c>
      <c r="BS30" s="331">
        <v>4</v>
      </c>
      <c r="BT30" s="331"/>
      <c r="BU30" s="334"/>
      <c r="BV30" s="50">
        <v>2</v>
      </c>
      <c r="BW30" s="51" t="e">
        <f>IF(BX30=0,"",VLOOKUP($BX30,seznam!$A$1:$E$5084,2,FALSE))</f>
        <v>#N/A</v>
      </c>
      <c r="BX30" s="52" t="e">
        <f>IF(CG30="",0,CG30)</f>
        <v>#N/A</v>
      </c>
      <c r="BY30" s="52" t="e">
        <f>IF($BX30=0,"",VLOOKUP($BX30,'Absolutní-BODY'!$E$2:$W$161,4,FALSE))</f>
        <v>#N/A</v>
      </c>
      <c r="BZ30" s="52" t="e">
        <f>IF($BX30=0,"",VLOOKUP($BX30,'Absolutní-BODY'!$E$2:$W$161,5,FALSE))</f>
        <v>#N/A</v>
      </c>
      <c r="CA30" s="52" t="e">
        <f>IF($BX30=0,"",VLOOKUP($BX30,'Absolutní-BODY'!$E$2:$W$161,6,FALSE))</f>
        <v>#N/A</v>
      </c>
      <c r="CB30" s="52" t="e">
        <f>IF($BX30=0,"",VLOOKUP($BX30,'Absolutní-BODY'!$E$2:$W$161,7,FALSE))</f>
        <v>#N/A</v>
      </c>
      <c r="CC30" s="53" t="e">
        <f>IF($BX30=0,"",VLOOKUP($BX30,'Absolutní-BODY'!$E$2:$W$161,8,FALSE))</f>
        <v>#N/A</v>
      </c>
      <c r="CD30" s="53" t="e">
        <f>IF($BX30=0,"",VLOOKUP($BX30,'Absolutní-BODY'!$E$2:$W$161,9,FALSE))</f>
        <v>#N/A</v>
      </c>
      <c r="CE30" s="53" t="e">
        <f>IF($BX30=0,"",VLOOKUP($BX30,'Absolutní-BODY'!$E$2:$W$161,10,FALSE))</f>
        <v>#N/A</v>
      </c>
      <c r="CF30" s="54" t="e">
        <f>IF($BX30=0,"",VLOOKUP($BX30,'Absolutní-BODY'!$E$2:$W$161,11,FALSE))</f>
        <v>#N/A</v>
      </c>
      <c r="CG30" s="67" t="e">
        <f>VLOOKUP(SUM(($BV28*10)+BV30),'Absolutní-BODY'!$AI$2:$AL$161,4,FALSE)</f>
        <v>#N/A</v>
      </c>
      <c r="CH30" s="67" t="e">
        <f>VLOOKUP(SUM(($BV28*10)+BW30),'Absolutní-BODY'!$AI$2:$AL$161,4,FALSE)</f>
        <v>#N/A</v>
      </c>
      <c r="CI30" s="32" t="e">
        <f>IF(CE34=0,10000,CE34)</f>
        <v>#N/A</v>
      </c>
      <c r="CJ30" s="466">
        <v>4</v>
      </c>
      <c r="CK30" s="466">
        <v>4</v>
      </c>
      <c r="CL30" s="68"/>
      <c r="CN30" s="50">
        <v>4</v>
      </c>
      <c r="CO30" s="51" t="e">
        <f>IF(CP30=0,"",VLOOKUP($CP30,seznam!$A$1:$E$5084,2,FALSE))</f>
        <v>#N/A</v>
      </c>
      <c r="CP30" s="52" t="e">
        <f t="shared" si="25"/>
        <v>#N/A</v>
      </c>
      <c r="CQ30" s="52" t="e">
        <f>IF($CP30=0,"",VLOOKUP($CP30,'Absolutní-BODY'!$E$2:$W$161,4,FALSE))</f>
        <v>#N/A</v>
      </c>
      <c r="CR30" s="52" t="e">
        <f>IF($CP30=0,"",VLOOKUP($CP30,'Absolutní-BODY'!$E$2:$W$161,5,FALSE))</f>
        <v>#N/A</v>
      </c>
      <c r="CS30" s="52" t="e">
        <f>IF($CP30=0,"",VLOOKUP($CP30,'Absolutní-BODY'!$E$2:$W$161,6,FALSE))</f>
        <v>#N/A</v>
      </c>
      <c r="CT30" s="52" t="e">
        <f>IF($CP30=0,"",VLOOKUP($CP30,'Absolutní-BODY'!$E$2:$W$161,7,FALSE))</f>
        <v>#N/A</v>
      </c>
      <c r="CU30" s="53" t="e">
        <f>IF($CP30=0,"",VLOOKUP($CP30,'Absolutní-BODY'!$E$2:$W$161,8,FALSE))</f>
        <v>#N/A</v>
      </c>
      <c r="CV30" s="53" t="e">
        <f>IF($CP30=0,"",VLOOKUP($CP30,'Absolutní-BODY'!$E$2:$W$161,9,FALSE))</f>
        <v>#N/A</v>
      </c>
      <c r="CW30" s="53" t="e">
        <f>IF($CP30=0,"",VLOOKUP($CP30,'Absolutní-BODY'!$E$2:$W$161,10,FALSE))</f>
        <v>#N/A</v>
      </c>
      <c r="CX30" s="54" t="e">
        <f>IF($CP30=0,"",VLOOKUP($CP30,'Absolutní-BODY'!$E$2:$W$161,11,FALSE))</f>
        <v>#N/A</v>
      </c>
      <c r="CY30" s="42" t="e">
        <f>VLOOKUP(SUM(($CN26*10)+CN30),'Absolutní-BODY'!$AJ$2:$AL$161,3,FALSE)</f>
        <v>#N/A</v>
      </c>
      <c r="CZ30" s="42" t="e">
        <f>VLOOKUP(SUM(($CN26*10)+CO30),'Absolutní-BODY'!$AJ$2:$AL$161,3,FALSE)</f>
        <v>#N/A</v>
      </c>
      <c r="DA30" s="331" t="e">
        <f>IF(CW35=0,10000,CW35)</f>
        <v>#N/A</v>
      </c>
      <c r="DB30" s="68">
        <v>3</v>
      </c>
      <c r="DC30" s="68">
        <v>6</v>
      </c>
      <c r="DF30" s="50">
        <v>4</v>
      </c>
      <c r="DG30" s="51" t="e">
        <f>IF(DH30=0,"",VLOOKUP($DH30,seznam!$A$1:$E$5084,2,FALSE))</f>
        <v>#N/A</v>
      </c>
      <c r="DH30" s="52" t="e">
        <f t="shared" si="26"/>
        <v>#N/A</v>
      </c>
      <c r="DI30" s="52" t="e">
        <f>IF($DH30=0,"",VLOOKUP($DH30,'Absolutní-BODY'!$E$2:$W$161,4,FALSE))</f>
        <v>#N/A</v>
      </c>
      <c r="DJ30" s="52" t="e">
        <f>IF($DH30=0,"",VLOOKUP($DH30,'Absolutní-BODY'!$E$2:$W$161,5,FALSE))</f>
        <v>#N/A</v>
      </c>
      <c r="DK30" s="52" t="e">
        <f>IF($DH30=0,"",VLOOKUP($DH30,'Absolutní-BODY'!$E$2:$W$161,6,FALSE))</f>
        <v>#N/A</v>
      </c>
      <c r="DL30" s="52" t="e">
        <f>IF($DH30=0,"",VLOOKUP($DH30,'Absolutní-BODY'!$E$2:$W$161,7,FALSE))</f>
        <v>#N/A</v>
      </c>
      <c r="DM30" s="53" t="e">
        <f>IF($DH30=0,"",VLOOKUP($DH30,'Absolutní-BODY'!$E$2:$W$161,8,FALSE))</f>
        <v>#N/A</v>
      </c>
      <c r="DN30" s="53" t="e">
        <f>IF($DH30=0,"",VLOOKUP($DH30,'Absolutní-BODY'!$E$2:$W$161,9,FALSE))</f>
        <v>#N/A</v>
      </c>
      <c r="DO30" s="53" t="e">
        <f>IF($DH30=0,"",VLOOKUP($DH30,'Absolutní-BODY'!$E$2:$W$161,10,FALSE))</f>
        <v>#N/A</v>
      </c>
      <c r="DP30" s="54" t="e">
        <f>IF($DH30=0,"",VLOOKUP($DH30,'Absolutní-BODY'!$E$2:$W$161,11,FALSE))</f>
        <v>#N/A</v>
      </c>
      <c r="DQ30" s="42" t="e">
        <f>VLOOKUP(SUM(($DF26*10)+DF30),'Absolutní-BODY'!$AJ$2:$AL$161,3,FALSE)</f>
        <v>#N/A</v>
      </c>
      <c r="DR30" s="42" t="e">
        <f>VLOOKUP(SUM(($DF26*10)+DG30),'Absolutní-BODY'!$AJ$2:$AL$161,3,FALSE)</f>
        <v>#N/A</v>
      </c>
      <c r="DS30" s="331" t="e">
        <f>IF(DO35=0,10000,DO35)</f>
        <v>#N/A</v>
      </c>
      <c r="DT30" s="68">
        <v>3</v>
      </c>
      <c r="DU30" s="68">
        <v>6</v>
      </c>
      <c r="DZ30" s="42" t="e">
        <f>VLOOKUP(SUM(($B26*10)+DO30),'Absolutní-BODY'!$AE$2:$AL$161,8,FALSE)</f>
        <v>#N/A</v>
      </c>
      <c r="EA30" s="67" t="e">
        <f>VLOOKUP(SUM(($T28*10)+DP30),'Absolutní-BODY'!$AF$2:$AL$161,7,FALSE)</f>
        <v>#N/A</v>
      </c>
      <c r="EB30" s="67" t="e">
        <f>VLOOKUP(SUM(($AL28*10)+DQ30),'Absolutní-BODY'!$AG$2:$AL$161,6,FALSE)</f>
        <v>#N/A</v>
      </c>
      <c r="EC30" s="67" t="e">
        <f>VLOOKUP(SUM(($BD28*10)+DR30),'Absolutní-BODY'!$AH$2:$AL$161,5,FALSE)</f>
        <v>#N/A</v>
      </c>
      <c r="ED30" s="67" t="e">
        <f>VLOOKUP(SUM(($BV28*10)+DS30),'Absolutní-BODY'!$AI$2:$AL$161,4,FALSE)</f>
        <v>#N/A</v>
      </c>
      <c r="EE30" s="42" t="e">
        <f>VLOOKUP(SUM(($CN26*10)+DT30),'Absolutní-BODY'!$AJ$2:$AL$161,3,FALSE)</f>
        <v>#N/A</v>
      </c>
      <c r="EF30" s="42" t="e">
        <f>VLOOKUP(SUM(($DF26*10)+DU30),'Absolutní-BODY'!$AJ$2:$AL$161,3,FALSE)</f>
        <v>#N/A</v>
      </c>
    </row>
    <row r="31" spans="1:136" ht="15" customHeight="1" x14ac:dyDescent="0.2">
      <c r="B31" s="50">
        <v>5</v>
      </c>
      <c r="C31" s="51" t="e">
        <f>IF(D31=0,"",VLOOKUP($D31,seznam!$A$1:$E$5084,2,FALSE))</f>
        <v>#N/A</v>
      </c>
      <c r="D31" s="52" t="e">
        <f t="shared" si="24"/>
        <v>#N/A</v>
      </c>
      <c r="E31" s="52" t="e">
        <f>IF($D31=0,"",VLOOKUP($D31,'Absolutní-BODY'!$E$2:$W$161,4,FALSE))</f>
        <v>#N/A</v>
      </c>
      <c r="F31" s="52" t="e">
        <f>IF($D31=0,"",VLOOKUP($D31,'Absolutní-BODY'!$E$2:$W$161,5,FALSE))</f>
        <v>#N/A</v>
      </c>
      <c r="G31" s="52" t="e">
        <f>IF($D31=0,"",VLOOKUP($D31,'Absolutní-BODY'!$E$2:$W$161,6,FALSE))</f>
        <v>#N/A</v>
      </c>
      <c r="H31" s="52" t="e">
        <f>IF($D31=0,"",VLOOKUP($D31,'Absolutní-BODY'!$E$2:$W$161,7,FALSE))</f>
        <v>#N/A</v>
      </c>
      <c r="I31" s="53" t="e">
        <f>IF($D31=0,"",VLOOKUP($D31,'Absolutní-BODY'!$E$2:$W$161,8,FALSE))</f>
        <v>#N/A</v>
      </c>
      <c r="J31" s="53" t="e">
        <f>IF($D31=0,"",VLOOKUP($D31,'Absolutní-BODY'!$E$2:$W$161,9,FALSE))</f>
        <v>#N/A</v>
      </c>
      <c r="K31" s="53" t="e">
        <f>IF($D31=0,"",VLOOKUP($D31,'Absolutní-BODY'!$E$2:$W$161,10,FALSE))</f>
        <v>#N/A</v>
      </c>
      <c r="L31" s="54" t="e">
        <f>IF($D31=0,"",VLOOKUP($D31,'Absolutní-BODY'!$E$2:$W$161,11,FALSE))</f>
        <v>#N/A</v>
      </c>
      <c r="M31" s="42" t="e">
        <f>VLOOKUP(SUM(($B26*10)+B31),'Absolutní-BODY'!$AE$2:$AL$161,8,FALSE)</f>
        <v>#N/A</v>
      </c>
      <c r="N31" s="42" t="e">
        <f>VLOOKUP(SUM(($B26*10)+C31),'Absolutní-BODY'!$AE$2:$AL$161,8,FALSE)</f>
        <v>#N/A</v>
      </c>
      <c r="O31" s="331" t="e">
        <f>IF(K35=0,10000,K35)</f>
        <v>#N/A</v>
      </c>
      <c r="P31" s="68">
        <v>3</v>
      </c>
      <c r="Q31" s="68">
        <v>7</v>
      </c>
      <c r="T31" s="50">
        <v>3</v>
      </c>
      <c r="U31" s="51" t="e">
        <f>IF(V31=0,"",VLOOKUP($V31,seznam!$A$1:$E$5084,2,FALSE))</f>
        <v>#N/A</v>
      </c>
      <c r="V31" s="52" t="e">
        <f>IF(AE31="",0,AE31)</f>
        <v>#N/A</v>
      </c>
      <c r="W31" s="52" t="e">
        <f>IF($V31=0,"",VLOOKUP($V31,'Absolutní-BODY'!$E$2:$W$161,4,FALSE))</f>
        <v>#N/A</v>
      </c>
      <c r="X31" s="52" t="e">
        <f>IF($V31=0,"",VLOOKUP($V31,'Absolutní-BODY'!$E$2:$W$161,5,FALSE))</f>
        <v>#N/A</v>
      </c>
      <c r="Y31" s="52" t="e">
        <f>IF($V31=0,"",VLOOKUP($V31,'Absolutní-BODY'!$E$2:$W$161,6,FALSE))</f>
        <v>#N/A</v>
      </c>
      <c r="Z31" s="52" t="e">
        <f>IF($V31=0,"",VLOOKUP($V31,'Absolutní-BODY'!$E$2:$W$161,7,FALSE))</f>
        <v>#N/A</v>
      </c>
      <c r="AA31" s="53" t="e">
        <f>IF($V31=0,"",VLOOKUP($V31,'Absolutní-BODY'!$E$2:$W$161,8,FALSE))</f>
        <v>#N/A</v>
      </c>
      <c r="AB31" s="53" t="e">
        <f>IF($V31=0,"",VLOOKUP($V31,'Absolutní-BODY'!$E$2:$W$161,9,FALSE))</f>
        <v>#N/A</v>
      </c>
      <c r="AC31" s="53" t="e">
        <f>IF($V31=0,"",VLOOKUP($V31,'Absolutní-BODY'!$E$2:$W$161,10,FALSE))</f>
        <v>#N/A</v>
      </c>
      <c r="AD31" s="54" t="e">
        <f>IF($V31=0,"",VLOOKUP($V31,'Absolutní-BODY'!$E$2:$W$161,11,FALSE))</f>
        <v>#N/A</v>
      </c>
      <c r="AE31" s="67" t="e">
        <f>VLOOKUP(SUM(($T28*10)+T31),'Absolutní-BODY'!$AF$2:$AL$161,7,FALSE)</f>
        <v>#N/A</v>
      </c>
      <c r="AF31" s="67" t="e">
        <f>VLOOKUP(SUM(($T28*10)+U31),'Absolutní-BODY'!$AF$2:$AL$161,7,FALSE)</f>
        <v>#N/A</v>
      </c>
      <c r="AG31" s="331" t="e">
        <f>IF(AC34=0,10000,AC34)</f>
        <v>#N/A</v>
      </c>
      <c r="AH31" s="331">
        <v>4</v>
      </c>
      <c r="AI31" s="331">
        <v>5</v>
      </c>
      <c r="AJ31" s="331"/>
      <c r="AK31" s="334"/>
      <c r="AL31" s="50">
        <v>3</v>
      </c>
      <c r="AM31" s="51" t="e">
        <f>IF(AN31=0,"",VLOOKUP($AN31,seznam!$A$1:$E$5084,2,FALSE))</f>
        <v>#N/A</v>
      </c>
      <c r="AN31" s="52" t="e">
        <f>IF(AW31="",0,AW31)</f>
        <v>#N/A</v>
      </c>
      <c r="AO31" s="52" t="e">
        <f>IF($AN31=0,"",VLOOKUP($AN31,'Absolutní-BODY'!$E$2:$W$161,4,FALSE))</f>
        <v>#N/A</v>
      </c>
      <c r="AP31" s="52" t="e">
        <f>IF($AN31=0,"",VLOOKUP($AN31,'Absolutní-BODY'!$E$2:$W$161,5,FALSE))</f>
        <v>#N/A</v>
      </c>
      <c r="AQ31" s="52" t="e">
        <f>IF($AN31=0,"",VLOOKUP($AN31,'Absolutní-BODY'!$E$2:$W$161,6,FALSE))</f>
        <v>#N/A</v>
      </c>
      <c r="AR31" s="52" t="e">
        <f>IF($AN31=0,"",VLOOKUP($AN31,'Absolutní-BODY'!$E$2:$W$161,7,FALSE))</f>
        <v>#N/A</v>
      </c>
      <c r="AS31" s="53" t="e">
        <f>IF($AN31=0,"",VLOOKUP($AN31,'Absolutní-BODY'!$E$2:$W$161,8,FALSE))</f>
        <v>#N/A</v>
      </c>
      <c r="AT31" s="53" t="e">
        <f>IF($AN31=0,"",VLOOKUP($AN31,'Absolutní-BODY'!$E$2:$W$161,9,FALSE))</f>
        <v>#N/A</v>
      </c>
      <c r="AU31" s="53" t="e">
        <f>IF($AN31=0,"",VLOOKUP($AN31,'Absolutní-BODY'!$E$2:$W$161,10,FALSE))</f>
        <v>#N/A</v>
      </c>
      <c r="AV31" s="54" t="e">
        <f>IF($AN31=0,"",VLOOKUP($AN31,'Absolutní-BODY'!$E$2:$W$161,11,FALSE))</f>
        <v>#N/A</v>
      </c>
      <c r="AW31" s="67" t="e">
        <f>VLOOKUP(SUM(($AL28*10)+AL31),'Absolutní-BODY'!$AG$2:$AL$161,6,FALSE)</f>
        <v>#N/A</v>
      </c>
      <c r="AX31" s="67" t="e">
        <f>VLOOKUP(SUM(($AL28*10)+AM31),'Absolutní-BODY'!$AG$2:$AL$161,6,FALSE)</f>
        <v>#N/A</v>
      </c>
      <c r="AY31" s="331" t="e">
        <f>IF(AU34=0,10000,AU34)</f>
        <v>#N/A</v>
      </c>
      <c r="AZ31" s="331">
        <v>4</v>
      </c>
      <c r="BA31" s="331">
        <v>5</v>
      </c>
      <c r="BB31" s="331"/>
      <c r="BC31" s="334"/>
      <c r="BD31" s="50">
        <v>3</v>
      </c>
      <c r="BE31" s="51" t="e">
        <f>IF(BF31=0,"",VLOOKUP($BF31,seznam!$A$1:$E$5084,2,FALSE))</f>
        <v>#N/A</v>
      </c>
      <c r="BF31" s="52" t="e">
        <f>IF(BO31="",0,BO31)</f>
        <v>#N/A</v>
      </c>
      <c r="BG31" s="52" t="e">
        <f>IF($BF31=0,"",VLOOKUP($BF31,'Absolutní-BODY'!$E$2:$W$161,4,FALSE))</f>
        <v>#N/A</v>
      </c>
      <c r="BH31" s="52" t="e">
        <f>IF($BF31=0,"",VLOOKUP($BF31,'Absolutní-BODY'!$E$2:$W$161,5,FALSE))</f>
        <v>#N/A</v>
      </c>
      <c r="BI31" s="52" t="e">
        <f>IF($BF31=0,"",VLOOKUP($BF31,'Absolutní-BODY'!$E$2:$W$161,6,FALSE))</f>
        <v>#N/A</v>
      </c>
      <c r="BJ31" s="52" t="e">
        <f>IF($BF31=0,"",VLOOKUP($BF31,'Absolutní-BODY'!$E$2:$W$161,7,FALSE))</f>
        <v>#N/A</v>
      </c>
      <c r="BK31" s="53" t="e">
        <f>IF($BF31=0,"",VLOOKUP($BF31,'Absolutní-BODY'!$E$2:$W$161,8,FALSE))</f>
        <v>#N/A</v>
      </c>
      <c r="BL31" s="53" t="e">
        <f>IF($BF31=0,"",VLOOKUP($BF31,'Absolutní-BODY'!$E$2:$W$161,9,FALSE))</f>
        <v>#N/A</v>
      </c>
      <c r="BM31" s="53" t="e">
        <f>IF($BF31=0,"",VLOOKUP($BF31,'Absolutní-BODY'!$E$2:$W$161,10,FALSE))</f>
        <v>#N/A</v>
      </c>
      <c r="BN31" s="54" t="e">
        <f>IF($BF31=0,"",VLOOKUP($BF31,'Absolutní-BODY'!$E$2:$W$161,11,FALSE))</f>
        <v>#N/A</v>
      </c>
      <c r="BO31" s="67" t="e">
        <f>VLOOKUP(SUM(($BD28*10)+BD31),'Absolutní-BODY'!$AH$2:$AL$161,5,FALSE)</f>
        <v>#N/A</v>
      </c>
      <c r="BP31" s="67" t="e">
        <f>VLOOKUP(SUM(($BD28*10)+BE31),'Absolutní-BODY'!$AH$2:$AL$161,5,FALSE)</f>
        <v>#N/A</v>
      </c>
      <c r="BQ31" s="331" t="e">
        <f>IF(BM34=0,10000,BM34)</f>
        <v>#N/A</v>
      </c>
      <c r="BR31" s="331">
        <v>4</v>
      </c>
      <c r="BS31" s="331">
        <v>5</v>
      </c>
      <c r="BT31" s="331"/>
      <c r="BU31" s="334"/>
      <c r="BV31" s="50">
        <v>3</v>
      </c>
      <c r="BW31" s="51" t="e">
        <f>IF(BX31=0,"",VLOOKUP($BX31,seznam!$A$1:$E$5084,2,FALSE))</f>
        <v>#N/A</v>
      </c>
      <c r="BX31" s="52" t="e">
        <f>IF(CG31="",0,CG31)</f>
        <v>#N/A</v>
      </c>
      <c r="BY31" s="52" t="e">
        <f>IF($BX31=0,"",VLOOKUP($BX31,'Absolutní-BODY'!$E$2:$W$161,4,FALSE))</f>
        <v>#N/A</v>
      </c>
      <c r="BZ31" s="52" t="e">
        <f>IF($BX31=0,"",VLOOKUP($BX31,'Absolutní-BODY'!$E$2:$W$161,5,FALSE))</f>
        <v>#N/A</v>
      </c>
      <c r="CA31" s="52" t="e">
        <f>IF($BX31=0,"",VLOOKUP($BX31,'Absolutní-BODY'!$E$2:$W$161,6,FALSE))</f>
        <v>#N/A</v>
      </c>
      <c r="CB31" s="52" t="e">
        <f>IF($BX31=0,"",VLOOKUP($BX31,'Absolutní-BODY'!$E$2:$W$161,7,FALSE))</f>
        <v>#N/A</v>
      </c>
      <c r="CC31" s="53" t="e">
        <f>IF($BX31=0,"",VLOOKUP($BX31,'Absolutní-BODY'!$E$2:$W$161,8,FALSE))</f>
        <v>#N/A</v>
      </c>
      <c r="CD31" s="53" t="e">
        <f>IF($BX31=0,"",VLOOKUP($BX31,'Absolutní-BODY'!$E$2:$W$161,9,FALSE))</f>
        <v>#N/A</v>
      </c>
      <c r="CE31" s="53" t="e">
        <f>IF($BX31=0,"",VLOOKUP($BX31,'Absolutní-BODY'!$E$2:$W$161,10,FALSE))</f>
        <v>#N/A</v>
      </c>
      <c r="CF31" s="54" t="e">
        <f>IF($BX31=0,"",VLOOKUP($BX31,'Absolutní-BODY'!$E$2:$W$161,11,FALSE))</f>
        <v>#N/A</v>
      </c>
      <c r="CG31" s="67" t="e">
        <f>VLOOKUP(SUM(($BV28*10)+BV31),'Absolutní-BODY'!$AI$2:$AL$161,4,FALSE)</f>
        <v>#N/A</v>
      </c>
      <c r="CH31" s="67" t="e">
        <f>VLOOKUP(SUM(($BV28*10)+BW31),'Absolutní-BODY'!$AI$2:$AL$161,4,FALSE)</f>
        <v>#N/A</v>
      </c>
      <c r="CI31" s="32" t="e">
        <f>IF(CE34=0,10000,CE34)</f>
        <v>#N/A</v>
      </c>
      <c r="CJ31" s="466">
        <v>4</v>
      </c>
      <c r="CK31" s="466">
        <v>5</v>
      </c>
      <c r="CL31" s="68"/>
      <c r="CN31" s="50">
        <v>5</v>
      </c>
      <c r="CO31" s="51" t="e">
        <f>IF(CP31=0,"",VLOOKUP($CP31,seznam!$A$1:$E$5084,2,FALSE))</f>
        <v>#N/A</v>
      </c>
      <c r="CP31" s="52" t="e">
        <f t="shared" si="25"/>
        <v>#N/A</v>
      </c>
      <c r="CQ31" s="52" t="e">
        <f>IF($CP31=0,"",VLOOKUP($CP31,'Absolutní-BODY'!$E$2:$W$161,4,FALSE))</f>
        <v>#N/A</v>
      </c>
      <c r="CR31" s="52" t="e">
        <f>IF($CP31=0,"",VLOOKUP($CP31,'Absolutní-BODY'!$E$2:$W$161,5,FALSE))</f>
        <v>#N/A</v>
      </c>
      <c r="CS31" s="52" t="e">
        <f>IF($CP31=0,"",VLOOKUP($CP31,'Absolutní-BODY'!$E$2:$W$161,6,FALSE))</f>
        <v>#N/A</v>
      </c>
      <c r="CT31" s="52" t="e">
        <f>IF($CP31=0,"",VLOOKUP($CP31,'Absolutní-BODY'!$E$2:$W$161,7,FALSE))</f>
        <v>#N/A</v>
      </c>
      <c r="CU31" s="53" t="e">
        <f>IF($CP31=0,"",VLOOKUP($CP31,'Absolutní-BODY'!$E$2:$W$161,8,FALSE))</f>
        <v>#N/A</v>
      </c>
      <c r="CV31" s="53" t="e">
        <f>IF($CP31=0,"",VLOOKUP($CP31,'Absolutní-BODY'!$E$2:$W$161,9,FALSE))</f>
        <v>#N/A</v>
      </c>
      <c r="CW31" s="53" t="e">
        <f>IF($CP31=0,"",VLOOKUP($CP31,'Absolutní-BODY'!$E$2:$W$161,10,FALSE))</f>
        <v>#N/A</v>
      </c>
      <c r="CX31" s="54" t="e">
        <f>IF($CP31=0,"",VLOOKUP($CP31,'Absolutní-BODY'!$E$2:$W$161,11,FALSE))</f>
        <v>#N/A</v>
      </c>
      <c r="CY31" s="42" t="e">
        <f>VLOOKUP(SUM(($CN26*10)+CN31),'Absolutní-BODY'!$AJ$2:$AL$161,3,FALSE)</f>
        <v>#N/A</v>
      </c>
      <c r="CZ31" s="42" t="e">
        <f>VLOOKUP(SUM(($CN26*10)+CO31),'Absolutní-BODY'!$AJ$2:$AL$161,3,FALSE)</f>
        <v>#N/A</v>
      </c>
      <c r="DA31" s="331" t="e">
        <f>IF(CW35=0,10000,CW35)</f>
        <v>#N/A</v>
      </c>
      <c r="DB31" s="68">
        <v>3</v>
      </c>
      <c r="DC31" s="68">
        <v>7</v>
      </c>
      <c r="DF31" s="50">
        <v>5</v>
      </c>
      <c r="DG31" s="51" t="e">
        <f>IF(DH31=0,"",VLOOKUP($DH31,seznam!$A$1:$E$5084,2,FALSE))</f>
        <v>#N/A</v>
      </c>
      <c r="DH31" s="52" t="e">
        <f t="shared" si="26"/>
        <v>#N/A</v>
      </c>
      <c r="DI31" s="52" t="e">
        <f>IF($DH31=0,"",VLOOKUP($DH31,'Absolutní-BODY'!$E$2:$W$161,4,FALSE))</f>
        <v>#N/A</v>
      </c>
      <c r="DJ31" s="52" t="e">
        <f>IF($DH31=0,"",VLOOKUP($DH31,'Absolutní-BODY'!$E$2:$W$161,5,FALSE))</f>
        <v>#N/A</v>
      </c>
      <c r="DK31" s="52" t="e">
        <f>IF($DH31=0,"",VLOOKUP($DH31,'Absolutní-BODY'!$E$2:$W$161,6,FALSE))</f>
        <v>#N/A</v>
      </c>
      <c r="DL31" s="52" t="e">
        <f>IF($DH31=0,"",VLOOKUP($DH31,'Absolutní-BODY'!$E$2:$W$161,7,FALSE))</f>
        <v>#N/A</v>
      </c>
      <c r="DM31" s="53" t="e">
        <f>IF($DH31=0,"",VLOOKUP($DH31,'Absolutní-BODY'!$E$2:$W$161,8,FALSE))</f>
        <v>#N/A</v>
      </c>
      <c r="DN31" s="53" t="e">
        <f>IF($DH31=0,"",VLOOKUP($DH31,'Absolutní-BODY'!$E$2:$W$161,9,FALSE))</f>
        <v>#N/A</v>
      </c>
      <c r="DO31" s="53" t="e">
        <f>IF($DH31=0,"",VLOOKUP($DH31,'Absolutní-BODY'!$E$2:$W$161,10,FALSE))</f>
        <v>#N/A</v>
      </c>
      <c r="DP31" s="54" t="e">
        <f>IF($DH31=0,"",VLOOKUP($DH31,'Absolutní-BODY'!$E$2:$W$161,11,FALSE))</f>
        <v>#N/A</v>
      </c>
      <c r="DQ31" s="42" t="e">
        <f>VLOOKUP(SUM(($DF26*10)+DF31),'Absolutní-BODY'!$AJ$2:$AL$161,3,FALSE)</f>
        <v>#N/A</v>
      </c>
      <c r="DR31" s="42" t="e">
        <f>VLOOKUP(SUM(($DF26*10)+DG31),'Absolutní-BODY'!$AJ$2:$AL$161,3,FALSE)</f>
        <v>#N/A</v>
      </c>
      <c r="DS31" s="331" t="e">
        <f>IF(DO35=0,10000,DO35)</f>
        <v>#N/A</v>
      </c>
      <c r="DT31" s="68">
        <v>3</v>
      </c>
      <c r="DU31" s="68">
        <v>7</v>
      </c>
      <c r="DZ31" s="42" t="e">
        <f>VLOOKUP(SUM(($B26*10)+DO31),'Absolutní-BODY'!$AE$2:$AL$161,8,FALSE)</f>
        <v>#N/A</v>
      </c>
      <c r="EA31" s="67" t="e">
        <f>VLOOKUP(SUM(($T28*10)+DP31),'Absolutní-BODY'!$AF$2:$AL$161,7,FALSE)</f>
        <v>#N/A</v>
      </c>
      <c r="EB31" s="67" t="e">
        <f>VLOOKUP(SUM(($AL28*10)+DQ31),'Absolutní-BODY'!$AG$2:$AL$161,6,FALSE)</f>
        <v>#N/A</v>
      </c>
      <c r="EC31" s="67" t="e">
        <f>VLOOKUP(SUM(($BD28*10)+DR31),'Absolutní-BODY'!$AH$2:$AL$161,5,FALSE)</f>
        <v>#N/A</v>
      </c>
      <c r="ED31" s="67" t="e">
        <f>VLOOKUP(SUM(($BV28*10)+DS31),'Absolutní-BODY'!$AI$2:$AL$161,4,FALSE)</f>
        <v>#N/A</v>
      </c>
      <c r="EE31" s="42" t="e">
        <f>VLOOKUP(SUM(($CN26*10)+DT31),'Absolutní-BODY'!$AJ$2:$AL$161,3,FALSE)</f>
        <v>#N/A</v>
      </c>
      <c r="EF31" s="42" t="e">
        <f>VLOOKUP(SUM(($DF26*10)+DU31),'Absolutní-BODY'!$AJ$2:$AL$161,3,FALSE)</f>
        <v>#N/A</v>
      </c>
    </row>
    <row r="32" spans="1:136" ht="15" customHeight="1" thickBot="1" x14ac:dyDescent="0.25">
      <c r="B32" s="50">
        <v>6</v>
      </c>
      <c r="C32" s="51" t="e">
        <f>IF(D32=0,"",VLOOKUP($D32,seznam!$A$1:$E$5084,2,FALSE))</f>
        <v>#N/A</v>
      </c>
      <c r="D32" s="52" t="e">
        <f t="shared" si="24"/>
        <v>#N/A</v>
      </c>
      <c r="E32" s="52" t="e">
        <f>IF($D32=0,"",VLOOKUP($D32,'Absolutní-BODY'!$E$2:$W$161,4,FALSE))</f>
        <v>#N/A</v>
      </c>
      <c r="F32" s="52" t="e">
        <f>IF($D32=0,"",VLOOKUP($D32,'Absolutní-BODY'!$E$2:$W$161,5,FALSE))</f>
        <v>#N/A</v>
      </c>
      <c r="G32" s="52" t="e">
        <f>IF($D32=0,"",VLOOKUP($D32,'Absolutní-BODY'!$E$2:$W$161,6,FALSE))</f>
        <v>#N/A</v>
      </c>
      <c r="H32" s="52" t="e">
        <f>IF($D32=0,"",VLOOKUP($D32,'Absolutní-BODY'!$E$2:$W$161,7,FALSE))</f>
        <v>#N/A</v>
      </c>
      <c r="I32" s="53" t="e">
        <f>IF($D32=0,"",VLOOKUP($D32,'Absolutní-BODY'!$E$2:$W$161,8,FALSE))</f>
        <v>#N/A</v>
      </c>
      <c r="J32" s="53" t="e">
        <f>IF($D32=0,"",VLOOKUP($D32,'Absolutní-BODY'!$E$2:$W$161,9,FALSE))</f>
        <v>#N/A</v>
      </c>
      <c r="K32" s="53" t="e">
        <f>IF($D32=0,"",VLOOKUP($D32,'Absolutní-BODY'!$E$2:$W$161,10,FALSE))</f>
        <v>#N/A</v>
      </c>
      <c r="L32" s="54" t="e">
        <f>IF($D32=0,"",VLOOKUP($D32,'Absolutní-BODY'!$E$2:$W$161,11,FALSE))</f>
        <v>#N/A</v>
      </c>
      <c r="M32" s="42" t="e">
        <f>VLOOKUP(SUM(($B26*10)+B32),'Absolutní-BODY'!$AE$2:$AL$161,8,FALSE)</f>
        <v>#N/A</v>
      </c>
      <c r="N32" s="42" t="e">
        <f>VLOOKUP(SUM(($B26*10)+C32),'Absolutní-BODY'!$AE$2:$AL$161,8,FALSE)</f>
        <v>#N/A</v>
      </c>
      <c r="O32" s="331" t="e">
        <f>IF(K35=0,10000,K35)</f>
        <v>#N/A</v>
      </c>
      <c r="P32" s="68">
        <v>3</v>
      </c>
      <c r="Q32" s="68">
        <v>8</v>
      </c>
      <c r="T32" s="55" t="s">
        <v>0</v>
      </c>
      <c r="U32" s="56" t="e">
        <f>IF(V32=0,"",VLOOKUP($V32,seznam!$A$1:$E$5084,2,FALSE))</f>
        <v>#N/A</v>
      </c>
      <c r="V32" s="57" t="e">
        <f>IF(AE32="",0,AE32)</f>
        <v>#N/A</v>
      </c>
      <c r="W32" s="57" t="e">
        <f>IF($V32=0,"",VLOOKUP($V32,'Absolutní-BODY'!$E$2:$W$161,4,FALSE))</f>
        <v>#N/A</v>
      </c>
      <c r="X32" s="57" t="e">
        <f>IF($V32=0,"",VLOOKUP($V32,'Absolutní-BODY'!$E$2:$W$161,5,FALSE))</f>
        <v>#N/A</v>
      </c>
      <c r="Y32" s="57" t="e">
        <f>IF($V32=0,"",VLOOKUP($V32,'Absolutní-BODY'!$E$2:$W$161,6,FALSE))</f>
        <v>#N/A</v>
      </c>
      <c r="Z32" s="57" t="e">
        <f>IF($V32=0,"",VLOOKUP($V32,'Absolutní-BODY'!$E$2:$W$161,7,FALSE))</f>
        <v>#N/A</v>
      </c>
      <c r="AA32" s="58" t="e">
        <f>IF($V32=0,"",VLOOKUP($V32,'Absolutní-BODY'!$E$2:$W$161,8,FALSE))</f>
        <v>#N/A</v>
      </c>
      <c r="AB32" s="58" t="e">
        <f>IF($V32=0,"",VLOOKUP($V32,'Absolutní-BODY'!$E$2:$W$161,9,FALSE))</f>
        <v>#N/A</v>
      </c>
      <c r="AC32" s="58" t="e">
        <f>IF($V32=0,"",VLOOKUP($V32,'Absolutní-BODY'!$E$2:$W$161,10,FALSE))</f>
        <v>#N/A</v>
      </c>
      <c r="AD32" s="59" t="e">
        <f>IF($V32=0,"",VLOOKUP($V32,'Absolutní-BODY'!$E$2:$W$161,11,FALSE))</f>
        <v>#N/A</v>
      </c>
      <c r="AE32" s="67" t="e">
        <f>VLOOKUP(SUM(($T28*10)+4),'Absolutní-BODY'!$AF$2:$AL$161,7,FALSE)</f>
        <v>#N/A</v>
      </c>
      <c r="AF32" s="67" t="e">
        <f>VLOOKUP(SUM(($T28*10)+4),'Absolutní-BODY'!$AF$2:$AL$161,7,FALSE)</f>
        <v>#N/A</v>
      </c>
      <c r="AG32" s="331" t="e">
        <f>IF(AC34=0,10000,AC34)</f>
        <v>#N/A</v>
      </c>
      <c r="AH32" s="331">
        <v>4</v>
      </c>
      <c r="AI32" s="331">
        <v>6</v>
      </c>
      <c r="AJ32" s="331"/>
      <c r="AK32" s="334"/>
      <c r="AL32" s="55" t="s">
        <v>0</v>
      </c>
      <c r="AM32" s="56" t="e">
        <f>IF(AN32=0,"",VLOOKUP($AN32,seznam!$A$1:$E$5084,2,FALSE))</f>
        <v>#N/A</v>
      </c>
      <c r="AN32" s="57" t="e">
        <f>IF(AW32="",0,AW32)</f>
        <v>#N/A</v>
      </c>
      <c r="AO32" s="57" t="e">
        <f>IF($AN32=0,"",VLOOKUP($AN32,'Absolutní-BODY'!$E$2:$W$161,4,FALSE))</f>
        <v>#N/A</v>
      </c>
      <c r="AP32" s="57" t="e">
        <f>IF($AN32=0,"",VLOOKUP($AN32,'Absolutní-BODY'!$E$2:$W$161,5,FALSE))</f>
        <v>#N/A</v>
      </c>
      <c r="AQ32" s="57" t="e">
        <f>IF($AN32=0,"",VLOOKUP($AN32,'Absolutní-BODY'!$E$2:$W$161,6,FALSE))</f>
        <v>#N/A</v>
      </c>
      <c r="AR32" s="57" t="e">
        <f>IF($AN32=0,"",VLOOKUP($AN32,'Absolutní-BODY'!$E$2:$W$161,7,FALSE))</f>
        <v>#N/A</v>
      </c>
      <c r="AS32" s="58" t="e">
        <f>IF($AN32=0,"",VLOOKUP($AN32,'Absolutní-BODY'!$E$2:$W$161,8,FALSE))</f>
        <v>#N/A</v>
      </c>
      <c r="AT32" s="58" t="e">
        <f>IF($AN32=0,"",VLOOKUP($AN32,'Absolutní-BODY'!$E$2:$W$161,9,FALSE))</f>
        <v>#N/A</v>
      </c>
      <c r="AU32" s="58" t="e">
        <f>IF($AN32=0,"",VLOOKUP($AN32,'Absolutní-BODY'!$E$2:$W$161,10,FALSE))</f>
        <v>#N/A</v>
      </c>
      <c r="AV32" s="59" t="e">
        <f>IF($AN32=0,"",VLOOKUP($AN32,'Absolutní-BODY'!$E$2:$W$161,11,FALSE))</f>
        <v>#N/A</v>
      </c>
      <c r="AW32" s="67" t="e">
        <f>VLOOKUP(SUM(($AL28*10)+4),'Absolutní-BODY'!$AG$2:$AL$161,6,FALSE)</f>
        <v>#N/A</v>
      </c>
      <c r="AX32" s="67" t="e">
        <f>VLOOKUP(SUM(($AL28*10)+4),'Absolutní-BODY'!$AG$2:$AL$161,6,FALSE)</f>
        <v>#N/A</v>
      </c>
      <c r="AY32" s="331" t="e">
        <f>IF(AU34=0,10000,AU34)</f>
        <v>#N/A</v>
      </c>
      <c r="AZ32" s="331">
        <v>4</v>
      </c>
      <c r="BA32" s="331">
        <v>6</v>
      </c>
      <c r="BB32" s="331"/>
      <c r="BC32" s="334"/>
      <c r="BD32" s="55" t="s">
        <v>0</v>
      </c>
      <c r="BE32" s="56" t="e">
        <f>IF(BF32=0,"",VLOOKUP($BF32,seznam!$A$1:$E$5084,2,FALSE))</f>
        <v>#N/A</v>
      </c>
      <c r="BF32" s="57" t="e">
        <f>IF(BO32="",0,BO32)</f>
        <v>#N/A</v>
      </c>
      <c r="BG32" s="57" t="e">
        <f>IF($BF32=0,"",VLOOKUP($BF32,'Absolutní-BODY'!$E$2:$W$161,4,FALSE))</f>
        <v>#N/A</v>
      </c>
      <c r="BH32" s="57" t="e">
        <f>IF($BF32=0,"",VLOOKUP($BF32,'Absolutní-BODY'!$E$2:$W$161,5,FALSE))</f>
        <v>#N/A</v>
      </c>
      <c r="BI32" s="57" t="e">
        <f>IF($BF32=0,"",VLOOKUP($BF32,'Absolutní-BODY'!$E$2:$W$161,6,FALSE))</f>
        <v>#N/A</v>
      </c>
      <c r="BJ32" s="57" t="e">
        <f>IF($BF32=0,"",VLOOKUP($BF32,'Absolutní-BODY'!$E$2:$W$161,7,FALSE))</f>
        <v>#N/A</v>
      </c>
      <c r="BK32" s="58" t="e">
        <f>IF($BF32=0,"",VLOOKUP($BF32,'Absolutní-BODY'!$E$2:$W$161,8,FALSE))</f>
        <v>#N/A</v>
      </c>
      <c r="BL32" s="58" t="e">
        <f>IF($BF32=0,"",VLOOKUP($BF32,'Absolutní-BODY'!$E$2:$W$161,9,FALSE))</f>
        <v>#N/A</v>
      </c>
      <c r="BM32" s="58" t="e">
        <f>IF($BF32=0,"",VLOOKUP($BF32,'Absolutní-BODY'!$E$2:$W$161,10,FALSE))</f>
        <v>#N/A</v>
      </c>
      <c r="BN32" s="59" t="e">
        <f>IF($BF32=0,"",VLOOKUP($BF32,'Absolutní-BODY'!$E$2:$W$161,11,FALSE))</f>
        <v>#N/A</v>
      </c>
      <c r="BO32" s="67" t="e">
        <f>VLOOKUP(SUM(($BD28*10)+4),'Absolutní-BODY'!$AH$2:$AL$161,5,FALSE)</f>
        <v>#N/A</v>
      </c>
      <c r="BP32" s="67" t="e">
        <f>VLOOKUP(SUM(($BD28*10)+4),'Absolutní-BODY'!$AH$2:$AL$161,5,FALSE)</f>
        <v>#N/A</v>
      </c>
      <c r="BQ32" s="331" t="e">
        <f>IF(BM34=0,10000,BM34)</f>
        <v>#N/A</v>
      </c>
      <c r="BR32" s="331">
        <v>4</v>
      </c>
      <c r="BS32" s="331">
        <v>6</v>
      </c>
      <c r="BT32" s="331"/>
      <c r="BU32" s="334"/>
      <c r="BV32" s="55" t="s">
        <v>0</v>
      </c>
      <c r="BW32" s="56" t="e">
        <f>IF(BX32=0,"",VLOOKUP($BX32,seznam!$A$1:$E$5084,2,FALSE))</f>
        <v>#N/A</v>
      </c>
      <c r="BX32" s="57" t="e">
        <f>IF(CG32="",0,CG32)</f>
        <v>#N/A</v>
      </c>
      <c r="BY32" s="57" t="e">
        <f>IF($BX32=0,"",VLOOKUP($BX32,'Absolutní-BODY'!$E$2:$W$161,4,FALSE))</f>
        <v>#N/A</v>
      </c>
      <c r="BZ32" s="57" t="e">
        <f>IF($BX32=0,"",VLOOKUP($BX32,'Absolutní-BODY'!$E$2:$W$161,5,FALSE))</f>
        <v>#N/A</v>
      </c>
      <c r="CA32" s="57" t="e">
        <f>IF($BX32=0,"",VLOOKUP($BX32,'Absolutní-BODY'!$E$2:$W$161,6,FALSE))</f>
        <v>#N/A</v>
      </c>
      <c r="CB32" s="57" t="e">
        <f>IF($BX32=0,"",VLOOKUP($BX32,'Absolutní-BODY'!$E$2:$W$161,7,FALSE))</f>
        <v>#N/A</v>
      </c>
      <c r="CC32" s="58" t="e">
        <f>IF($BX32=0,"",VLOOKUP($BX32,'Absolutní-BODY'!$E$2:$W$161,8,FALSE))</f>
        <v>#N/A</v>
      </c>
      <c r="CD32" s="58" t="e">
        <f>IF($BX32=0,"",VLOOKUP($BX32,'Absolutní-BODY'!$E$2:$W$161,9,FALSE))</f>
        <v>#N/A</v>
      </c>
      <c r="CE32" s="58" t="e">
        <f>IF($BX32=0,"",VLOOKUP($BX32,'Absolutní-BODY'!$E$2:$W$161,10,FALSE))</f>
        <v>#N/A</v>
      </c>
      <c r="CF32" s="59" t="e">
        <f>IF($BX32=0,"",VLOOKUP($BX32,'Absolutní-BODY'!$E$2:$W$161,11,FALSE))</f>
        <v>#N/A</v>
      </c>
      <c r="CG32" s="67" t="e">
        <f>VLOOKUP(SUM(($BV28*10)+4),'Absolutní-BODY'!$AI$2:$AL$161,4,FALSE)</f>
        <v>#N/A</v>
      </c>
      <c r="CH32" s="67" t="e">
        <f>VLOOKUP(SUM(($BV28*10)+4),'Absolutní-BODY'!$AI$2:$AL$161,4,FALSE)</f>
        <v>#N/A</v>
      </c>
      <c r="CI32" s="32" t="e">
        <f>IF(CE34=0,10000,CE34)</f>
        <v>#N/A</v>
      </c>
      <c r="CJ32" s="466">
        <v>4</v>
      </c>
      <c r="CK32" s="466">
        <v>6</v>
      </c>
      <c r="CL32" s="68"/>
      <c r="CN32" s="50">
        <v>6</v>
      </c>
      <c r="CO32" s="51" t="e">
        <f>IF(CP32=0,"",VLOOKUP($CP32,seznam!$A$1:$E$5084,2,FALSE))</f>
        <v>#N/A</v>
      </c>
      <c r="CP32" s="52" t="e">
        <f t="shared" si="25"/>
        <v>#N/A</v>
      </c>
      <c r="CQ32" s="52" t="e">
        <f>IF($CP32=0,"",VLOOKUP($CP32,'Absolutní-BODY'!$E$2:$W$161,4,FALSE))</f>
        <v>#N/A</v>
      </c>
      <c r="CR32" s="52" t="e">
        <f>IF($CP32=0,"",VLOOKUP($CP32,'Absolutní-BODY'!$E$2:$W$161,5,FALSE))</f>
        <v>#N/A</v>
      </c>
      <c r="CS32" s="52" t="e">
        <f>IF($CP32=0,"",VLOOKUP($CP32,'Absolutní-BODY'!$E$2:$W$161,6,FALSE))</f>
        <v>#N/A</v>
      </c>
      <c r="CT32" s="52" t="e">
        <f>IF($CP32=0,"",VLOOKUP($CP32,'Absolutní-BODY'!$E$2:$W$161,7,FALSE))</f>
        <v>#N/A</v>
      </c>
      <c r="CU32" s="53" t="e">
        <f>IF($CP32=0,"",VLOOKUP($CP32,'Absolutní-BODY'!$E$2:$W$161,8,FALSE))</f>
        <v>#N/A</v>
      </c>
      <c r="CV32" s="53" t="e">
        <f>IF($CP32=0,"",VLOOKUP($CP32,'Absolutní-BODY'!$E$2:$W$161,9,FALSE))</f>
        <v>#N/A</v>
      </c>
      <c r="CW32" s="53" t="e">
        <f>IF($CP32=0,"",VLOOKUP($CP32,'Absolutní-BODY'!$E$2:$W$161,10,FALSE))</f>
        <v>#N/A</v>
      </c>
      <c r="CX32" s="54" t="e">
        <f>IF($CP32=0,"",VLOOKUP($CP32,'Absolutní-BODY'!$E$2:$W$161,11,FALSE))</f>
        <v>#N/A</v>
      </c>
      <c r="CY32" s="42" t="e">
        <f>VLOOKUP(SUM(($CN26*10)+CN32),'Absolutní-BODY'!$AJ$2:$AL$161,3,FALSE)</f>
        <v>#N/A</v>
      </c>
      <c r="CZ32" s="42" t="e">
        <f>VLOOKUP(SUM(($CN26*10)+CO32),'Absolutní-BODY'!$AJ$2:$AL$161,3,FALSE)</f>
        <v>#N/A</v>
      </c>
      <c r="DA32" s="331" t="e">
        <f>IF(CW35=0,10000,CW35)</f>
        <v>#N/A</v>
      </c>
      <c r="DB32" s="68">
        <v>3</v>
      </c>
      <c r="DC32" s="68">
        <v>8</v>
      </c>
      <c r="DF32" s="50">
        <v>6</v>
      </c>
      <c r="DG32" s="51" t="e">
        <f>IF(DH32=0,"",VLOOKUP($DH32,seznam!$A$1:$E$5084,2,FALSE))</f>
        <v>#N/A</v>
      </c>
      <c r="DH32" s="52" t="e">
        <f t="shared" si="26"/>
        <v>#N/A</v>
      </c>
      <c r="DI32" s="52" t="e">
        <f>IF($DH32=0,"",VLOOKUP($DH32,'Absolutní-BODY'!$E$2:$W$161,4,FALSE))</f>
        <v>#N/A</v>
      </c>
      <c r="DJ32" s="52" t="e">
        <f>IF($DH32=0,"",VLOOKUP($DH32,'Absolutní-BODY'!$E$2:$W$161,5,FALSE))</f>
        <v>#N/A</v>
      </c>
      <c r="DK32" s="52" t="e">
        <f>IF($DH32=0,"",VLOOKUP($DH32,'Absolutní-BODY'!$E$2:$W$161,6,FALSE))</f>
        <v>#N/A</v>
      </c>
      <c r="DL32" s="52" t="e">
        <f>IF($DH32=0,"",VLOOKUP($DH32,'Absolutní-BODY'!$E$2:$W$161,7,FALSE))</f>
        <v>#N/A</v>
      </c>
      <c r="DM32" s="53" t="e">
        <f>IF($DH32=0,"",VLOOKUP($DH32,'Absolutní-BODY'!$E$2:$W$161,8,FALSE))</f>
        <v>#N/A</v>
      </c>
      <c r="DN32" s="53" t="e">
        <f>IF($DH32=0,"",VLOOKUP($DH32,'Absolutní-BODY'!$E$2:$W$161,9,FALSE))</f>
        <v>#N/A</v>
      </c>
      <c r="DO32" s="53" t="e">
        <f>IF($DH32=0,"",VLOOKUP($DH32,'Absolutní-BODY'!$E$2:$W$161,10,FALSE))</f>
        <v>#N/A</v>
      </c>
      <c r="DP32" s="54" t="e">
        <f>IF($DH32=0,"",VLOOKUP($DH32,'Absolutní-BODY'!$E$2:$W$161,11,FALSE))</f>
        <v>#N/A</v>
      </c>
      <c r="DQ32" s="42" t="e">
        <f>VLOOKUP(SUM(($DF26*10)+DF32),'Absolutní-BODY'!$AJ$2:$AL$161,3,FALSE)</f>
        <v>#N/A</v>
      </c>
      <c r="DR32" s="42" t="e">
        <f>VLOOKUP(SUM(($DF26*10)+DG32),'Absolutní-BODY'!$AJ$2:$AL$161,3,FALSE)</f>
        <v>#N/A</v>
      </c>
      <c r="DS32" s="331" t="e">
        <f>IF(DO35=0,10000,DO35)</f>
        <v>#N/A</v>
      </c>
      <c r="DT32" s="68">
        <v>3</v>
      </c>
      <c r="DU32" s="68">
        <v>8</v>
      </c>
      <c r="DZ32" s="42" t="e">
        <f>VLOOKUP(SUM(($B26*10)+DO32),'Absolutní-BODY'!$AE$2:$AL$161,8,FALSE)</f>
        <v>#N/A</v>
      </c>
      <c r="EA32" s="67" t="e">
        <f>VLOOKUP(SUM(($T28*10)+4),'Absolutní-BODY'!$AF$2:$AL$161,7,FALSE)</f>
        <v>#N/A</v>
      </c>
      <c r="EB32" s="67" t="e">
        <f>VLOOKUP(SUM(($AL28*10)+4),'Absolutní-BODY'!$AG$2:$AL$161,6,FALSE)</f>
        <v>#N/A</v>
      </c>
      <c r="EC32" s="67" t="e">
        <f>VLOOKUP(SUM(($BD28*10)+4),'Absolutní-BODY'!$AH$2:$AL$161,5,FALSE)</f>
        <v>#N/A</v>
      </c>
      <c r="ED32" s="67" t="e">
        <f>VLOOKUP(SUM(($BV28*10)+4),'Absolutní-BODY'!$AI$2:$AL$161,4,FALSE)</f>
        <v>#N/A</v>
      </c>
      <c r="EE32" s="42" t="e">
        <f>VLOOKUP(SUM(($CN26*10)+DT32),'Absolutní-BODY'!$AJ$2:$AL$161,3,FALSE)</f>
        <v>#N/A</v>
      </c>
      <c r="EF32" s="42" t="e">
        <f>VLOOKUP(SUM(($DF26*10)+DU32),'Absolutní-BODY'!$AJ$2:$AL$161,3,FALSE)</f>
        <v>#N/A</v>
      </c>
    </row>
    <row r="33" spans="1:136" ht="15" customHeight="1" thickBot="1" x14ac:dyDescent="0.25">
      <c r="B33" s="55" t="s">
        <v>0</v>
      </c>
      <c r="C33" s="56" t="e">
        <f>IF(D33=0,"",VLOOKUP($D33,seznam!$A$1:$E$5084,2,FALSE))</f>
        <v>#N/A</v>
      </c>
      <c r="D33" s="57" t="e">
        <f t="shared" si="24"/>
        <v>#N/A</v>
      </c>
      <c r="E33" s="57" t="e">
        <f>IF($D33=0,"",VLOOKUP($D33,'Absolutní-BODY'!$E$2:$W$161,4,FALSE))</f>
        <v>#N/A</v>
      </c>
      <c r="F33" s="57" t="e">
        <f>IF($D33=0,"",VLOOKUP($D33,'Absolutní-BODY'!$E$2:$W$161,5,FALSE))</f>
        <v>#N/A</v>
      </c>
      <c r="G33" s="57" t="e">
        <f>IF($D33=0,"",VLOOKUP($D33,'Absolutní-BODY'!$E$2:$W$161,6,FALSE))</f>
        <v>#N/A</v>
      </c>
      <c r="H33" s="57" t="e">
        <f>IF($D33=0,"",VLOOKUP($D33,'Absolutní-BODY'!$E$2:$W$161,7,FALSE))</f>
        <v>#N/A</v>
      </c>
      <c r="I33" s="58" t="e">
        <f>IF($D33=0,"",VLOOKUP($D33,'Absolutní-BODY'!$E$2:$W$161,8,FALSE))</f>
        <v>#N/A</v>
      </c>
      <c r="J33" s="58" t="e">
        <f>IF($D33=0,"",VLOOKUP($D33,'Absolutní-BODY'!$E$2:$W$161,9,FALSE))</f>
        <v>#N/A</v>
      </c>
      <c r="K33" s="58" t="e">
        <f>IF($D33=0,"",VLOOKUP($D33,'Absolutní-BODY'!$E$2:$W$161,10,FALSE))</f>
        <v>#N/A</v>
      </c>
      <c r="L33" s="59" t="e">
        <f>IF($D33=0,"",VLOOKUP($D33,'Absolutní-BODY'!$E$2:$W$161,11,FALSE))</f>
        <v>#N/A</v>
      </c>
      <c r="M33" s="42" t="e">
        <f>VLOOKUP(SUM(($B26*10)+7),'Absolutní-BODY'!$AE$2:$AL$161,8,FALSE)</f>
        <v>#N/A</v>
      </c>
      <c r="N33" s="42" t="e">
        <f>VLOOKUP(SUM(($B26*10)+7),'Absolutní-BODY'!$AE$2:$AL$161,8,FALSE)</f>
        <v>#N/A</v>
      </c>
      <c r="O33" s="331" t="e">
        <f>IF(K35=0,10000,K35)</f>
        <v>#N/A</v>
      </c>
      <c r="P33" s="68">
        <v>3</v>
      </c>
      <c r="Q33" s="68">
        <v>9</v>
      </c>
      <c r="T33" s="60"/>
      <c r="U33" s="61"/>
      <c r="V33" s="61"/>
      <c r="W33" s="62" t="e">
        <f t="shared" ref="W33:AD33" si="27">SUM(W29:W32)</f>
        <v>#N/A</v>
      </c>
      <c r="X33" s="63" t="e">
        <f t="shared" si="27"/>
        <v>#N/A</v>
      </c>
      <c r="Y33" s="63" t="e">
        <f t="shared" si="27"/>
        <v>#N/A</v>
      </c>
      <c r="Z33" s="63" t="e">
        <f t="shared" si="27"/>
        <v>#N/A</v>
      </c>
      <c r="AA33" s="64" t="e">
        <f t="shared" si="27"/>
        <v>#N/A</v>
      </c>
      <c r="AB33" s="64" t="e">
        <f t="shared" si="27"/>
        <v>#N/A</v>
      </c>
      <c r="AC33" s="64" t="e">
        <f t="shared" si="27"/>
        <v>#N/A</v>
      </c>
      <c r="AD33" s="65" t="e">
        <f t="shared" si="27"/>
        <v>#N/A</v>
      </c>
      <c r="AG33" s="331" t="e">
        <f>IF(AC34=0,10000,AC34)</f>
        <v>#N/A</v>
      </c>
      <c r="AH33" s="68">
        <v>4</v>
      </c>
      <c r="AI33" s="68">
        <v>7</v>
      </c>
      <c r="AL33" s="60"/>
      <c r="AM33" s="61"/>
      <c r="AN33" s="61"/>
      <c r="AO33" s="62" t="e">
        <f t="shared" ref="AO33:AV33" si="28">SUM(AO29:AO32)</f>
        <v>#N/A</v>
      </c>
      <c r="AP33" s="63" t="e">
        <f t="shared" si="28"/>
        <v>#N/A</v>
      </c>
      <c r="AQ33" s="63" t="e">
        <f t="shared" si="28"/>
        <v>#N/A</v>
      </c>
      <c r="AR33" s="63" t="e">
        <f t="shared" si="28"/>
        <v>#N/A</v>
      </c>
      <c r="AS33" s="64" t="e">
        <f t="shared" si="28"/>
        <v>#N/A</v>
      </c>
      <c r="AT33" s="64" t="e">
        <f t="shared" si="28"/>
        <v>#N/A</v>
      </c>
      <c r="AU33" s="64" t="e">
        <f t="shared" si="28"/>
        <v>#N/A</v>
      </c>
      <c r="AV33" s="65" t="e">
        <f t="shared" si="28"/>
        <v>#N/A</v>
      </c>
      <c r="AY33" s="331" t="e">
        <f>IF(AU34=0,10000,AU34)</f>
        <v>#N/A</v>
      </c>
      <c r="AZ33" s="68">
        <v>4</v>
      </c>
      <c r="BA33" s="68">
        <v>7</v>
      </c>
      <c r="BB33" s="68"/>
      <c r="BD33" s="60"/>
      <c r="BE33" s="61"/>
      <c r="BF33" s="61"/>
      <c r="BG33" s="62" t="e">
        <f t="shared" ref="BG33:BN33" si="29">SUM(BG29:BG32)</f>
        <v>#N/A</v>
      </c>
      <c r="BH33" s="63" t="e">
        <f t="shared" si="29"/>
        <v>#N/A</v>
      </c>
      <c r="BI33" s="63" t="e">
        <f t="shared" si="29"/>
        <v>#N/A</v>
      </c>
      <c r="BJ33" s="63" t="e">
        <f t="shared" si="29"/>
        <v>#N/A</v>
      </c>
      <c r="BK33" s="64" t="e">
        <f t="shared" si="29"/>
        <v>#N/A</v>
      </c>
      <c r="BL33" s="64" t="e">
        <f t="shared" si="29"/>
        <v>#N/A</v>
      </c>
      <c r="BM33" s="64" t="e">
        <f t="shared" si="29"/>
        <v>#N/A</v>
      </c>
      <c r="BN33" s="65" t="e">
        <f t="shared" si="29"/>
        <v>#N/A</v>
      </c>
      <c r="BQ33" s="331" t="e">
        <f>IF(BM34=0,10000,BM34)</f>
        <v>#N/A</v>
      </c>
      <c r="BR33" s="68">
        <v>4</v>
      </c>
      <c r="BS33" s="68">
        <v>7</v>
      </c>
      <c r="BT33" s="68"/>
      <c r="BV33" s="60"/>
      <c r="BW33" s="61"/>
      <c r="BX33" s="61"/>
      <c r="BY33" s="62" t="e">
        <f t="shared" ref="BY33:CF33" si="30">SUM(BY29:BY32)</f>
        <v>#N/A</v>
      </c>
      <c r="BZ33" s="63" t="e">
        <f t="shared" si="30"/>
        <v>#N/A</v>
      </c>
      <c r="CA33" s="63" t="e">
        <f t="shared" si="30"/>
        <v>#N/A</v>
      </c>
      <c r="CB33" s="63" t="e">
        <f t="shared" si="30"/>
        <v>#N/A</v>
      </c>
      <c r="CC33" s="64" t="e">
        <f t="shared" si="30"/>
        <v>#N/A</v>
      </c>
      <c r="CD33" s="64" t="e">
        <f t="shared" si="30"/>
        <v>#N/A</v>
      </c>
      <c r="CE33" s="64" t="e">
        <f t="shared" si="30"/>
        <v>#N/A</v>
      </c>
      <c r="CF33" s="65" t="e">
        <f t="shared" si="30"/>
        <v>#N/A</v>
      </c>
      <c r="CI33" s="32" t="e">
        <f>IF(CE34=0,10000,CE34)</f>
        <v>#N/A</v>
      </c>
      <c r="CJ33" s="466">
        <v>4</v>
      </c>
      <c r="CK33" s="466">
        <v>7</v>
      </c>
      <c r="CL33" s="68"/>
      <c r="CN33" s="55" t="s">
        <v>0</v>
      </c>
      <c r="CO33" s="56" t="e">
        <f>IF(CP33=0,"",VLOOKUP($CP33,seznam!$A$1:$E$5084,2,FALSE))</f>
        <v>#N/A</v>
      </c>
      <c r="CP33" s="57" t="e">
        <f t="shared" si="25"/>
        <v>#N/A</v>
      </c>
      <c r="CQ33" s="57" t="e">
        <f>IF($CP33=0,"",VLOOKUP($CP33,'Absolutní-BODY'!$E$2:$W$161,4,FALSE))</f>
        <v>#N/A</v>
      </c>
      <c r="CR33" s="57" t="e">
        <f>IF($CP33=0,"",VLOOKUP($CP33,'Absolutní-BODY'!$E$2:$W$161,5,FALSE))</f>
        <v>#N/A</v>
      </c>
      <c r="CS33" s="57" t="e">
        <f>IF($CP33=0,"",VLOOKUP($CP33,'Absolutní-BODY'!$E$2:$W$161,6,FALSE))</f>
        <v>#N/A</v>
      </c>
      <c r="CT33" s="57" t="e">
        <f>IF($CP33=0,"",VLOOKUP($CP33,'Absolutní-BODY'!$E$2:$W$161,7,FALSE))</f>
        <v>#N/A</v>
      </c>
      <c r="CU33" s="58" t="e">
        <f>IF($CP33=0,"",VLOOKUP($CP33,'Absolutní-BODY'!$E$2:$W$161,8,FALSE))</f>
        <v>#N/A</v>
      </c>
      <c r="CV33" s="58" t="e">
        <f>IF($CP33=0,"",VLOOKUP($CP33,'Absolutní-BODY'!$E$2:$W$161,9,FALSE))</f>
        <v>#N/A</v>
      </c>
      <c r="CW33" s="58" t="e">
        <f>IF($CP33=0,"",VLOOKUP($CP33,'Absolutní-BODY'!$E$2:$W$161,10,FALSE))</f>
        <v>#N/A</v>
      </c>
      <c r="CX33" s="59" t="e">
        <f>IF($CP33=0,"",VLOOKUP($CP33,'Absolutní-BODY'!$E$2:$W$161,11,FALSE))</f>
        <v>#N/A</v>
      </c>
      <c r="CY33" s="42" t="e">
        <f>VLOOKUP(SUM(($CN26*10)+7),'Absolutní-BODY'!$AJ$2:$AL$161,3,FALSE)</f>
        <v>#N/A</v>
      </c>
      <c r="CZ33" s="42" t="e">
        <f>VLOOKUP(SUM(($CN26*10)+7),'Absolutní-BODY'!$AJ$2:$AL$161,3,FALSE)</f>
        <v>#N/A</v>
      </c>
      <c r="DA33" s="331" t="e">
        <f>IF(CW35=0,10000,CW35)</f>
        <v>#N/A</v>
      </c>
      <c r="DB33" s="68">
        <v>3</v>
      </c>
      <c r="DC33" s="68">
        <v>9</v>
      </c>
      <c r="DF33" s="55" t="s">
        <v>0</v>
      </c>
      <c r="DG33" s="56" t="e">
        <f>IF(DH33=0,"",VLOOKUP($DH33,seznam!$A$1:$E$5084,2,FALSE))</f>
        <v>#N/A</v>
      </c>
      <c r="DH33" s="57" t="e">
        <f t="shared" si="26"/>
        <v>#N/A</v>
      </c>
      <c r="DI33" s="57" t="e">
        <f>IF($DH33=0,"",VLOOKUP($DH33,'Absolutní-BODY'!$E$2:$W$161,4,FALSE))</f>
        <v>#N/A</v>
      </c>
      <c r="DJ33" s="57" t="e">
        <f>IF($DH33=0,"",VLOOKUP($DH33,'Absolutní-BODY'!$E$2:$W$161,5,FALSE))</f>
        <v>#N/A</v>
      </c>
      <c r="DK33" s="57" t="e">
        <f>IF($DH33=0,"",VLOOKUP($DH33,'Absolutní-BODY'!$E$2:$W$161,6,FALSE))</f>
        <v>#N/A</v>
      </c>
      <c r="DL33" s="57" t="e">
        <f>IF($DH33=0,"",VLOOKUP($DH33,'Absolutní-BODY'!$E$2:$W$161,7,FALSE))</f>
        <v>#N/A</v>
      </c>
      <c r="DM33" s="58" t="e">
        <f>IF($DH33=0,"",VLOOKUP($DH33,'Absolutní-BODY'!$E$2:$W$161,8,FALSE))</f>
        <v>#N/A</v>
      </c>
      <c r="DN33" s="58" t="e">
        <f>IF($DH33=0,"",VLOOKUP($DH33,'Absolutní-BODY'!$E$2:$W$161,9,FALSE))</f>
        <v>#N/A</v>
      </c>
      <c r="DO33" s="58" t="e">
        <f>IF($DH33=0,"",VLOOKUP($DH33,'Absolutní-BODY'!$E$2:$W$161,10,FALSE))</f>
        <v>#N/A</v>
      </c>
      <c r="DP33" s="59" t="e">
        <f>IF($DH33=0,"",VLOOKUP($DH33,'Absolutní-BODY'!$E$2:$W$161,11,FALSE))</f>
        <v>#N/A</v>
      </c>
      <c r="DQ33" s="42" t="e">
        <f>VLOOKUP(SUM(($DF26*10)+7),'Absolutní-BODY'!$AJ$2:$AL$161,3,FALSE)</f>
        <v>#N/A</v>
      </c>
      <c r="DR33" s="42" t="e">
        <f>VLOOKUP(SUM(($DF26*10)+7),'Absolutní-BODY'!$AJ$2:$AL$161,3,FALSE)</f>
        <v>#N/A</v>
      </c>
      <c r="DS33" s="331" t="e">
        <f>IF(DO35=0,10000,DO35)</f>
        <v>#N/A</v>
      </c>
      <c r="DT33" s="68">
        <v>3</v>
      </c>
      <c r="DU33" s="68">
        <v>9</v>
      </c>
      <c r="DZ33" s="42" t="e">
        <f>VLOOKUP(SUM(($B26*10)+7),'Absolutní-BODY'!$AE$2:$AL$161,8,FALSE)</f>
        <v>#N/A</v>
      </c>
      <c r="EE33" s="42" t="e">
        <f>VLOOKUP(SUM(($CN26*10)+7),'Absolutní-BODY'!$AJ$2:$AL$161,3,FALSE)</f>
        <v>#N/A</v>
      </c>
      <c r="EF33" s="42" t="e">
        <f>VLOOKUP(SUM(($DF26*10)+7),'Absolutní-BODY'!$AJ$2:$AL$161,3,FALSE)</f>
        <v>#N/A</v>
      </c>
    </row>
    <row r="34" spans="1:136" ht="15" customHeight="1" thickBot="1" x14ac:dyDescent="0.25">
      <c r="B34" s="60"/>
      <c r="C34" s="61"/>
      <c r="D34" s="61"/>
      <c r="E34" s="62" t="e">
        <f t="shared" ref="E34:L34" si="31">SUM(E27:E33)</f>
        <v>#N/A</v>
      </c>
      <c r="F34" s="63" t="e">
        <f t="shared" si="31"/>
        <v>#N/A</v>
      </c>
      <c r="G34" s="63" t="e">
        <f t="shared" si="31"/>
        <v>#N/A</v>
      </c>
      <c r="H34" s="63" t="e">
        <f t="shared" si="31"/>
        <v>#N/A</v>
      </c>
      <c r="I34" s="64" t="e">
        <f t="shared" si="31"/>
        <v>#N/A</v>
      </c>
      <c r="J34" s="64" t="e">
        <f t="shared" si="31"/>
        <v>#N/A</v>
      </c>
      <c r="K34" s="64" t="e">
        <f t="shared" si="31"/>
        <v>#N/A</v>
      </c>
      <c r="L34" s="65" t="e">
        <f t="shared" si="31"/>
        <v>#N/A</v>
      </c>
      <c r="M34" s="42"/>
      <c r="N34" s="42"/>
      <c r="O34" s="331" t="e">
        <f>IF(K35=0,10000,K35)</f>
        <v>#N/A</v>
      </c>
      <c r="P34" s="68">
        <v>3</v>
      </c>
      <c r="Q34" s="68">
        <v>10</v>
      </c>
      <c r="T34" s="318" t="e">
        <f>U28</f>
        <v>#N/A</v>
      </c>
      <c r="U34" s="315"/>
      <c r="V34" s="345">
        <f>AJ34</f>
        <v>0</v>
      </c>
      <c r="W34" s="317" t="s">
        <v>18</v>
      </c>
      <c r="X34" s="66"/>
      <c r="Y34" s="539" t="e">
        <f>SUM(W33:AD33)</f>
        <v>#N/A</v>
      </c>
      <c r="Z34" s="540"/>
      <c r="AA34" s="435" t="s">
        <v>1</v>
      </c>
      <c r="AB34" s="129"/>
      <c r="AC34" s="541" t="e">
        <f>SUM(W33:AD33)</f>
        <v>#N/A</v>
      </c>
      <c r="AD34" s="540"/>
      <c r="AG34" s="331" t="e">
        <f>IF(AC34=0,10000,AC34)</f>
        <v>#N/A</v>
      </c>
      <c r="AH34" s="68">
        <v>4</v>
      </c>
      <c r="AI34" s="68">
        <v>8</v>
      </c>
      <c r="AJ34" s="332">
        <f>IF(AJ26&lt;1,0,AJ26-1)</f>
        <v>0</v>
      </c>
      <c r="AL34" s="318" t="e">
        <f>AM28</f>
        <v>#N/A</v>
      </c>
      <c r="AM34" s="315"/>
      <c r="AN34" s="345">
        <f>BB34</f>
        <v>0</v>
      </c>
      <c r="AO34" s="317" t="s">
        <v>18</v>
      </c>
      <c r="AP34" s="66"/>
      <c r="AQ34" s="539" t="e">
        <f>SUM(AO33:AV33)</f>
        <v>#N/A</v>
      </c>
      <c r="AR34" s="540"/>
      <c r="AS34" s="435" t="s">
        <v>1</v>
      </c>
      <c r="AT34" s="129"/>
      <c r="AU34" s="541" t="e">
        <f>SUM(AO33:AV33)</f>
        <v>#N/A</v>
      </c>
      <c r="AV34" s="540"/>
      <c r="AY34" s="331" t="e">
        <f>IF(AU34=0,10000,AU34)</f>
        <v>#N/A</v>
      </c>
      <c r="AZ34" s="68">
        <v>4</v>
      </c>
      <c r="BA34" s="68">
        <v>8</v>
      </c>
      <c r="BB34" s="332">
        <f>IF(BB26&lt;1,0,BB26-1)</f>
        <v>0</v>
      </c>
      <c r="BD34" s="318" t="e">
        <f>BE28</f>
        <v>#N/A</v>
      </c>
      <c r="BE34" s="315"/>
      <c r="BF34" s="345">
        <f>BT34</f>
        <v>0</v>
      </c>
      <c r="BG34" s="317" t="s">
        <v>18</v>
      </c>
      <c r="BH34" s="66"/>
      <c r="BI34" s="539" t="e">
        <f>SUM(BG33:BN33)</f>
        <v>#N/A</v>
      </c>
      <c r="BJ34" s="540"/>
      <c r="BK34" s="435" t="s">
        <v>1</v>
      </c>
      <c r="BL34" s="129"/>
      <c r="BM34" s="541" t="e">
        <f>SUM(BG33:BN33)</f>
        <v>#N/A</v>
      </c>
      <c r="BN34" s="540"/>
      <c r="BQ34" s="331" t="e">
        <f>IF(BM34=0,10000,BM34)</f>
        <v>#N/A</v>
      </c>
      <c r="BR34" s="68">
        <v>4</v>
      </c>
      <c r="BS34" s="68">
        <v>8</v>
      </c>
      <c r="BT34" s="332">
        <f>IF(BT26&lt;1,0,BT26-1)</f>
        <v>0</v>
      </c>
      <c r="BV34" s="318" t="e">
        <f>BW28</f>
        <v>#N/A</v>
      </c>
      <c r="BW34" s="315"/>
      <c r="BX34" s="345">
        <f>CL34</f>
        <v>0</v>
      </c>
      <c r="BY34" s="317" t="s">
        <v>18</v>
      </c>
      <c r="BZ34" s="66"/>
      <c r="CA34" s="539" t="e">
        <f>SUM(BY33:CF33)</f>
        <v>#N/A</v>
      </c>
      <c r="CB34" s="540"/>
      <c r="CC34" s="435" t="s">
        <v>1</v>
      </c>
      <c r="CD34" s="129"/>
      <c r="CE34" s="541" t="e">
        <f>SUM(BY33:CF33)</f>
        <v>#N/A</v>
      </c>
      <c r="CF34" s="540"/>
      <c r="CI34" s="467" t="e">
        <f>IF(CE34=0,10000,CE34)</f>
        <v>#N/A</v>
      </c>
      <c r="CJ34" s="468">
        <v>4</v>
      </c>
      <c r="CK34" s="468">
        <v>8</v>
      </c>
      <c r="CL34" s="332">
        <f>IF(CL26&lt;1,0,CL26-1)</f>
        <v>0</v>
      </c>
      <c r="CN34" s="60"/>
      <c r="CO34" s="61"/>
      <c r="CP34" s="61"/>
      <c r="CQ34" s="62" t="e">
        <f t="shared" ref="CQ34:CX34" si="32">SUM(CQ27:CQ33)</f>
        <v>#N/A</v>
      </c>
      <c r="CR34" s="63" t="e">
        <f t="shared" si="32"/>
        <v>#N/A</v>
      </c>
      <c r="CS34" s="63" t="e">
        <f t="shared" si="32"/>
        <v>#N/A</v>
      </c>
      <c r="CT34" s="63" t="e">
        <f t="shared" si="32"/>
        <v>#N/A</v>
      </c>
      <c r="CU34" s="64" t="e">
        <f t="shared" si="32"/>
        <v>#N/A</v>
      </c>
      <c r="CV34" s="64" t="e">
        <f t="shared" si="32"/>
        <v>#N/A</v>
      </c>
      <c r="CW34" s="64" t="e">
        <f t="shared" si="32"/>
        <v>#N/A</v>
      </c>
      <c r="CX34" s="65" t="e">
        <f t="shared" si="32"/>
        <v>#N/A</v>
      </c>
      <c r="CY34" s="42"/>
      <c r="CZ34" s="42"/>
      <c r="DA34" s="331" t="e">
        <f>IF(CW35=0,10000,CW35)</f>
        <v>#N/A</v>
      </c>
      <c r="DB34" s="68">
        <v>3</v>
      </c>
      <c r="DC34" s="68">
        <v>10</v>
      </c>
      <c r="DF34" s="60"/>
      <c r="DG34" s="61"/>
      <c r="DH34" s="61"/>
      <c r="DI34" s="62" t="e">
        <f t="shared" ref="DI34:DP34" si="33">SUM(DI27:DI33)</f>
        <v>#N/A</v>
      </c>
      <c r="DJ34" s="63" t="e">
        <f t="shared" si="33"/>
        <v>#N/A</v>
      </c>
      <c r="DK34" s="63" t="e">
        <f t="shared" si="33"/>
        <v>#N/A</v>
      </c>
      <c r="DL34" s="63" t="e">
        <f t="shared" si="33"/>
        <v>#N/A</v>
      </c>
      <c r="DM34" s="64" t="e">
        <f t="shared" si="33"/>
        <v>#N/A</v>
      </c>
      <c r="DN34" s="64" t="e">
        <f t="shared" si="33"/>
        <v>#N/A</v>
      </c>
      <c r="DO34" s="64" t="e">
        <f t="shared" si="33"/>
        <v>#N/A</v>
      </c>
      <c r="DP34" s="65" t="e">
        <f t="shared" si="33"/>
        <v>#N/A</v>
      </c>
      <c r="DQ34" s="42"/>
      <c r="DR34" s="42"/>
      <c r="DS34" s="331" t="e">
        <f>IF(DO35=0,10000,DO35)</f>
        <v>#N/A</v>
      </c>
      <c r="DT34" s="68">
        <v>3</v>
      </c>
      <c r="DU34" s="68">
        <v>10</v>
      </c>
      <c r="DZ34" s="42"/>
      <c r="EE34" s="42"/>
      <c r="EF34" s="42"/>
    </row>
    <row r="35" spans="1:136" ht="15" customHeight="1" thickBot="1" x14ac:dyDescent="0.25">
      <c r="B35" s="432"/>
      <c r="C35" s="315"/>
      <c r="D35" s="345">
        <f>R35</f>
        <v>0</v>
      </c>
      <c r="E35" s="317" t="s">
        <v>18</v>
      </c>
      <c r="F35" s="66"/>
      <c r="G35" s="539" t="e">
        <f>SUM(E34:L34)</f>
        <v>#N/A</v>
      </c>
      <c r="H35" s="540"/>
      <c r="I35" s="435" t="s">
        <v>1</v>
      </c>
      <c r="J35" s="129"/>
      <c r="K35" s="541" t="e">
        <f>SUM(E34:L34)</f>
        <v>#N/A</v>
      </c>
      <c r="L35" s="540"/>
      <c r="M35" s="67"/>
      <c r="N35" s="67"/>
      <c r="O35" s="331" t="e">
        <f>IF(K35=0,10000,K35)</f>
        <v>#N/A</v>
      </c>
      <c r="P35" s="68">
        <v>3</v>
      </c>
      <c r="Q35" s="331">
        <v>11</v>
      </c>
      <c r="R35" s="332">
        <f>IF(R24&lt;1,0,R24-1)</f>
        <v>0</v>
      </c>
      <c r="S35" s="37" t="s">
        <v>3466</v>
      </c>
      <c r="AE35" s="37"/>
      <c r="AF35" s="37"/>
      <c r="AG35" s="331" t="e">
        <f>IF(AC42=0,10000,AC42)</f>
        <v>#N/A</v>
      </c>
      <c r="AH35" s="68">
        <v>5</v>
      </c>
      <c r="AI35" s="68">
        <v>1</v>
      </c>
      <c r="AK35" s="37" t="s">
        <v>3466</v>
      </c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7"/>
      <c r="AX35" s="37"/>
      <c r="AY35" s="331" t="e">
        <f>IF(AU42=0,10000,AU42)</f>
        <v>#N/A</v>
      </c>
      <c r="AZ35" s="68">
        <v>5</v>
      </c>
      <c r="BA35" s="68">
        <v>1</v>
      </c>
      <c r="BB35" s="68"/>
      <c r="BC35" s="37" t="s">
        <v>3466</v>
      </c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7"/>
      <c r="BP35" s="37"/>
      <c r="BQ35" s="331" t="e">
        <f>IF(BM42=0,10000,BM42)</f>
        <v>#N/A</v>
      </c>
      <c r="BR35" s="68">
        <v>5</v>
      </c>
      <c r="BS35" s="68">
        <v>1</v>
      </c>
      <c r="BT35" s="68"/>
      <c r="BU35" s="37" t="s">
        <v>3466</v>
      </c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7"/>
      <c r="CH35" s="37"/>
      <c r="CI35" s="32" t="e">
        <f>IF(CE42=0,10000,CE42)</f>
        <v>#N/A</v>
      </c>
      <c r="CJ35" s="466">
        <v>5</v>
      </c>
      <c r="CK35" s="466">
        <v>1</v>
      </c>
      <c r="CL35" s="68"/>
      <c r="CN35" s="432"/>
      <c r="CO35" s="315"/>
      <c r="CP35" s="345">
        <f>DD35</f>
        <v>0</v>
      </c>
      <c r="CQ35" s="317" t="s">
        <v>18</v>
      </c>
      <c r="CR35" s="66"/>
      <c r="CS35" s="539" t="e">
        <f>SUM(CQ34:CX34)</f>
        <v>#N/A</v>
      </c>
      <c r="CT35" s="540"/>
      <c r="CU35" s="435" t="s">
        <v>1</v>
      </c>
      <c r="CV35" s="129"/>
      <c r="CW35" s="541" t="e">
        <f>SUM(CQ34:CX34)</f>
        <v>#N/A</v>
      </c>
      <c r="CX35" s="540"/>
      <c r="CY35" s="67"/>
      <c r="CZ35" s="67"/>
      <c r="DA35" s="331" t="e">
        <f>IF(CW35=0,10000,CW35)</f>
        <v>#N/A</v>
      </c>
      <c r="DB35" s="68">
        <v>3</v>
      </c>
      <c r="DC35" s="331">
        <v>11</v>
      </c>
      <c r="DD35" s="332">
        <f>IF(DD24&lt;1,0,DD24-1)</f>
        <v>0</v>
      </c>
      <c r="DF35" s="432"/>
      <c r="DG35" s="315"/>
      <c r="DH35" s="345">
        <f>DV35</f>
        <v>0</v>
      </c>
      <c r="DI35" s="317" t="s">
        <v>18</v>
      </c>
      <c r="DJ35" s="66"/>
      <c r="DK35" s="539" t="e">
        <f>SUM(DI34:DP34)</f>
        <v>#N/A</v>
      </c>
      <c r="DL35" s="540"/>
      <c r="DM35" s="435" t="s">
        <v>1</v>
      </c>
      <c r="DN35" s="129"/>
      <c r="DO35" s="541" t="e">
        <f>SUM(DI34:DP34)</f>
        <v>#N/A</v>
      </c>
      <c r="DP35" s="540"/>
      <c r="DQ35" s="67"/>
      <c r="DR35" s="67"/>
      <c r="DS35" s="331" t="e">
        <f>IF(DO35=0,10000,DO35)</f>
        <v>#N/A</v>
      </c>
      <c r="DT35" s="68">
        <v>3</v>
      </c>
      <c r="DU35" s="331">
        <v>11</v>
      </c>
      <c r="DV35" s="332">
        <f>IF(DV24&lt;1,0,DV24-1)</f>
        <v>0</v>
      </c>
      <c r="DZ35" s="67"/>
      <c r="EA35" s="37"/>
      <c r="EB35" s="37"/>
      <c r="EC35" s="37"/>
      <c r="ED35" s="37"/>
      <c r="EE35" s="67"/>
      <c r="EF35" s="67"/>
    </row>
    <row r="36" spans="1:136" s="334" customFormat="1" ht="15" customHeight="1" thickBot="1" x14ac:dyDescent="0.25">
      <c r="A36" s="447" t="s">
        <v>3467</v>
      </c>
      <c r="B36" s="447"/>
      <c r="C36" s="38"/>
      <c r="D36" s="38"/>
      <c r="E36" s="447"/>
      <c r="F36" s="447"/>
      <c r="G36" s="38"/>
      <c r="H36" s="448"/>
      <c r="I36" s="38"/>
      <c r="J36" s="38"/>
      <c r="K36" s="448"/>
      <c r="L36" s="38"/>
      <c r="O36" s="331" t="e">
        <f>IF(K46=0,10000,K46)</f>
        <v>#N/A</v>
      </c>
      <c r="P36" s="331">
        <v>4</v>
      </c>
      <c r="Q36" s="331">
        <v>1</v>
      </c>
      <c r="R36" s="331"/>
      <c r="T36" s="49">
        <v>5</v>
      </c>
      <c r="U36" s="313" t="e">
        <f>IF(T36="","",VLOOKUP(T36,'Absolutní-BODY'!$AO$2:$AU$57,7,FALSE))</f>
        <v>#N/A</v>
      </c>
      <c r="V36" s="40" t="s">
        <v>9</v>
      </c>
      <c r="W36" s="40">
        <v>1</v>
      </c>
      <c r="X36" s="40">
        <v>2</v>
      </c>
      <c r="Y36" s="40">
        <v>3</v>
      </c>
      <c r="Z36" s="43">
        <v>4</v>
      </c>
      <c r="AA36" s="40">
        <v>5</v>
      </c>
      <c r="AB36" s="40">
        <v>6</v>
      </c>
      <c r="AC36" s="43">
        <v>7</v>
      </c>
      <c r="AD36" s="40">
        <v>8</v>
      </c>
      <c r="AG36" s="331" t="e">
        <f>IF(AC42=0,10000,AC42)</f>
        <v>#N/A</v>
      </c>
      <c r="AH36" s="331">
        <v>5</v>
      </c>
      <c r="AI36" s="331">
        <v>2</v>
      </c>
      <c r="AJ36" s="331"/>
      <c r="AL36" s="49">
        <v>5</v>
      </c>
      <c r="AM36" s="313" t="e">
        <f>IF(AL36="","",VLOOKUP(AL36,'Absolutní-BODY'!$AP$2:$AU$57,6,FALSE))</f>
        <v>#N/A</v>
      </c>
      <c r="AN36" s="40" t="s">
        <v>9</v>
      </c>
      <c r="AO36" s="40">
        <v>1</v>
      </c>
      <c r="AP36" s="40">
        <v>2</v>
      </c>
      <c r="AQ36" s="40">
        <v>3</v>
      </c>
      <c r="AR36" s="43">
        <v>4</v>
      </c>
      <c r="AS36" s="40">
        <v>5</v>
      </c>
      <c r="AT36" s="40">
        <v>6</v>
      </c>
      <c r="AU36" s="43">
        <v>7</v>
      </c>
      <c r="AV36" s="40">
        <v>8</v>
      </c>
      <c r="AY36" s="331" t="e">
        <f>IF(AU42=0,10000,AU42)</f>
        <v>#N/A</v>
      </c>
      <c r="AZ36" s="331">
        <v>5</v>
      </c>
      <c r="BA36" s="331">
        <v>2</v>
      </c>
      <c r="BB36" s="331"/>
      <c r="BD36" s="49">
        <v>5</v>
      </c>
      <c r="BE36" s="313" t="e">
        <f>IF(BD36="","",VLOOKUP(BD36,'Absolutní-BODY'!$AQ$2:$AU$57,5,FALSE))</f>
        <v>#N/A</v>
      </c>
      <c r="BF36" s="40" t="s">
        <v>9</v>
      </c>
      <c r="BG36" s="40">
        <v>1</v>
      </c>
      <c r="BH36" s="40">
        <v>2</v>
      </c>
      <c r="BI36" s="40">
        <v>3</v>
      </c>
      <c r="BJ36" s="43">
        <v>4</v>
      </c>
      <c r="BK36" s="40">
        <v>5</v>
      </c>
      <c r="BL36" s="40">
        <v>6</v>
      </c>
      <c r="BM36" s="43">
        <v>7</v>
      </c>
      <c r="BN36" s="40">
        <v>8</v>
      </c>
      <c r="BQ36" s="331" t="e">
        <f>IF(BM42=0,10000,BM42)</f>
        <v>#N/A</v>
      </c>
      <c r="BR36" s="331">
        <v>5</v>
      </c>
      <c r="BS36" s="331">
        <v>2</v>
      </c>
      <c r="BT36" s="331"/>
      <c r="BV36" s="49">
        <v>5</v>
      </c>
      <c r="BW36" s="313" t="e">
        <f>IF(BV36="","",VLOOKUP(BV36,'Absolutní-BODY'!$AR$2:$AU$57,4,FALSE))</f>
        <v>#N/A</v>
      </c>
      <c r="BX36" s="40" t="s">
        <v>9</v>
      </c>
      <c r="BY36" s="40">
        <v>1</v>
      </c>
      <c r="BZ36" s="40">
        <v>2</v>
      </c>
      <c r="CA36" s="40">
        <v>3</v>
      </c>
      <c r="CB36" s="43">
        <v>4</v>
      </c>
      <c r="CC36" s="40">
        <v>5</v>
      </c>
      <c r="CD36" s="40">
        <v>6</v>
      </c>
      <c r="CE36" s="43">
        <v>7</v>
      </c>
      <c r="CF36" s="40">
        <v>8</v>
      </c>
      <c r="CI36" s="32" t="e">
        <f>IF(CE42=0,10000,CE42)</f>
        <v>#N/A</v>
      </c>
      <c r="CJ36" s="32">
        <v>5</v>
      </c>
      <c r="CK36" s="32">
        <v>2</v>
      </c>
      <c r="CL36" s="331"/>
      <c r="CM36" s="447" t="s">
        <v>3467</v>
      </c>
      <c r="CN36" s="447"/>
      <c r="CO36" s="38"/>
      <c r="CP36" s="38"/>
      <c r="CQ36" s="447"/>
      <c r="CR36" s="447"/>
      <c r="CS36" s="38"/>
      <c r="CT36" s="448"/>
      <c r="CU36" s="38"/>
      <c r="CV36" s="38"/>
      <c r="CW36" s="448"/>
      <c r="CX36" s="38"/>
      <c r="DA36" s="331" t="e">
        <f>IF(CW46=0,10000,CW46)</f>
        <v>#N/A</v>
      </c>
      <c r="DB36" s="331">
        <v>4</v>
      </c>
      <c r="DC36" s="331">
        <v>1</v>
      </c>
      <c r="DD36" s="331"/>
      <c r="DE36" s="447" t="s">
        <v>3467</v>
      </c>
      <c r="DF36" s="447"/>
      <c r="DG36" s="38"/>
      <c r="DH36" s="38"/>
      <c r="DI36" s="447"/>
      <c r="DJ36" s="447"/>
      <c r="DK36" s="38"/>
      <c r="DL36" s="448"/>
      <c r="DM36" s="38"/>
      <c r="DN36" s="38"/>
      <c r="DO36" s="448"/>
      <c r="DP36" s="38"/>
      <c r="DS36" s="331" t="e">
        <f>IF(DO46=0,10000,DO46)</f>
        <v>#N/A</v>
      </c>
      <c r="DT36" s="331">
        <v>4</v>
      </c>
      <c r="DU36" s="331">
        <v>1</v>
      </c>
      <c r="DV36" s="331"/>
    </row>
    <row r="37" spans="1:136" s="334" customFormat="1" ht="15" customHeight="1" thickBot="1" x14ac:dyDescent="0.25">
      <c r="A37" s="49"/>
      <c r="B37" s="331">
        <v>4</v>
      </c>
      <c r="C37" s="313" t="e">
        <f>IF(B37="","",VLOOKUP(B37,'Absolutní-BODY'!$AN$2:$AU$57,8,FALSE))</f>
        <v>#N/A</v>
      </c>
      <c r="D37" s="40" t="s">
        <v>9</v>
      </c>
      <c r="E37" s="40">
        <v>1</v>
      </c>
      <c r="F37" s="40">
        <v>2</v>
      </c>
      <c r="G37" s="40">
        <v>3</v>
      </c>
      <c r="H37" s="43">
        <v>4</v>
      </c>
      <c r="I37" s="40">
        <v>5</v>
      </c>
      <c r="J37" s="40">
        <v>6</v>
      </c>
      <c r="K37" s="43">
        <v>7</v>
      </c>
      <c r="L37" s="40">
        <v>8</v>
      </c>
      <c r="O37" s="331" t="e">
        <f>IF(K46=0,10000,K46)</f>
        <v>#N/A</v>
      </c>
      <c r="P37" s="331">
        <v>4</v>
      </c>
      <c r="Q37" s="331">
        <v>2</v>
      </c>
      <c r="R37" s="331"/>
      <c r="T37" s="44">
        <v>1</v>
      </c>
      <c r="U37" s="45" t="e">
        <f>IF(V37=0,"",VLOOKUP($V37,seznam!$A$1:$E$5084,2,FALSE))</f>
        <v>#N/A</v>
      </c>
      <c r="V37" s="46" t="e">
        <f>IF(AE37="",0,AE37)</f>
        <v>#N/A</v>
      </c>
      <c r="W37" s="46" t="e">
        <f>IF($V37=0,"",VLOOKUP($V37,'Absolutní-BODY'!$E$2:$W$161,4,FALSE))</f>
        <v>#N/A</v>
      </c>
      <c r="X37" s="46" t="e">
        <f>IF($V37=0,"",VLOOKUP($V37,'Absolutní-BODY'!$E$2:$W$161,5,FALSE))</f>
        <v>#N/A</v>
      </c>
      <c r="Y37" s="46" t="e">
        <f>IF($V37=0,"",VLOOKUP($V37,'Absolutní-BODY'!$E$2:$W$161,6,FALSE))</f>
        <v>#N/A</v>
      </c>
      <c r="Z37" s="46" t="e">
        <f>IF($V37=0,"",VLOOKUP($V37,'Absolutní-BODY'!$E$2:$W$161,7,FALSE))</f>
        <v>#N/A</v>
      </c>
      <c r="AA37" s="47" t="e">
        <f>IF($V37=0,"",VLOOKUP($V37,'Absolutní-BODY'!$E$2:$W$161,8,FALSE))</f>
        <v>#N/A</v>
      </c>
      <c r="AB37" s="47" t="e">
        <f>IF($V37=0,"",VLOOKUP($V37,'Absolutní-BODY'!$E$2:$W$161,9,FALSE))</f>
        <v>#N/A</v>
      </c>
      <c r="AC37" s="47" t="e">
        <f>IF($V37=0,"",VLOOKUP($V37,'Absolutní-BODY'!$E$2:$W$161,10,FALSE))</f>
        <v>#N/A</v>
      </c>
      <c r="AD37" s="48" t="e">
        <f>IF($V37=0,"",VLOOKUP($V37,'Absolutní-BODY'!$E$2:$W$161,11,FALSE))</f>
        <v>#N/A</v>
      </c>
      <c r="AE37" s="67" t="e">
        <f>VLOOKUP(SUM(($T36*10)+T37),'Absolutní-BODY'!$AF$2:$AL$161,7,FALSE)</f>
        <v>#N/A</v>
      </c>
      <c r="AF37" s="67" t="e">
        <f>VLOOKUP(SUM(($T36*10)+U37),'Absolutní-BODY'!$AF$2:$AL$161,7,FALSE)</f>
        <v>#N/A</v>
      </c>
      <c r="AG37" s="331" t="e">
        <f>IF(AC42=0,10000,AC42)</f>
        <v>#N/A</v>
      </c>
      <c r="AH37" s="331">
        <v>5</v>
      </c>
      <c r="AI37" s="331">
        <v>3</v>
      </c>
      <c r="AJ37" s="331"/>
      <c r="AL37" s="44">
        <v>1</v>
      </c>
      <c r="AM37" s="45" t="e">
        <f>IF(AN37=0,"",VLOOKUP($AN37,seznam!$A$1:$E$5084,2,FALSE))</f>
        <v>#N/A</v>
      </c>
      <c r="AN37" s="46" t="e">
        <f>IF(AW37="",0,AW37)</f>
        <v>#N/A</v>
      </c>
      <c r="AO37" s="46" t="e">
        <f>IF($AN37=0,"",VLOOKUP($AN37,'Absolutní-BODY'!$E$2:$W$161,4,FALSE))</f>
        <v>#N/A</v>
      </c>
      <c r="AP37" s="46" t="e">
        <f>IF($AN37=0,"",VLOOKUP($AN37,'Absolutní-BODY'!$E$2:$W$161,5,FALSE))</f>
        <v>#N/A</v>
      </c>
      <c r="AQ37" s="46" t="e">
        <f>IF($AN37=0,"",VLOOKUP($AN37,'Absolutní-BODY'!$E$2:$W$161,6,FALSE))</f>
        <v>#N/A</v>
      </c>
      <c r="AR37" s="46" t="e">
        <f>IF($AN37=0,"",VLOOKUP($AN37,'Absolutní-BODY'!$E$2:$W$161,7,FALSE))</f>
        <v>#N/A</v>
      </c>
      <c r="AS37" s="47" t="e">
        <f>IF($AN37=0,"",VLOOKUP($AN37,'Absolutní-BODY'!$E$2:$W$161,8,FALSE))</f>
        <v>#N/A</v>
      </c>
      <c r="AT37" s="47" t="e">
        <f>IF($AN37=0,"",VLOOKUP($AN37,'Absolutní-BODY'!$E$2:$W$161,9,FALSE))</f>
        <v>#N/A</v>
      </c>
      <c r="AU37" s="47" t="e">
        <f>IF($AN37=0,"",VLOOKUP($AN37,'Absolutní-BODY'!$E$2:$W$161,10,FALSE))</f>
        <v>#N/A</v>
      </c>
      <c r="AV37" s="48" t="e">
        <f>IF($AN37=0,"",VLOOKUP($AN37,'Absolutní-BODY'!$E$2:$W$161,11,FALSE))</f>
        <v>#N/A</v>
      </c>
      <c r="AW37" s="67" t="e">
        <f>VLOOKUP(SUM(($AL36*10)+AL37),'Absolutní-BODY'!$AG$2:$AL$161,6,FALSE)</f>
        <v>#N/A</v>
      </c>
      <c r="AX37" s="67" t="e">
        <f>VLOOKUP(SUM(($AL36*10)+AM37),'Absolutní-BODY'!$AG$2:$AL$161,6,FALSE)</f>
        <v>#N/A</v>
      </c>
      <c r="AY37" s="331" t="e">
        <f>IF(AU42=0,10000,AU42)</f>
        <v>#N/A</v>
      </c>
      <c r="AZ37" s="331">
        <v>5</v>
      </c>
      <c r="BA37" s="331">
        <v>3</v>
      </c>
      <c r="BB37" s="331"/>
      <c r="BD37" s="44">
        <v>1</v>
      </c>
      <c r="BE37" s="45" t="e">
        <f>IF(BF37=0,"",VLOOKUP($BF37,seznam!$A$1:$E$5084,2,FALSE))</f>
        <v>#N/A</v>
      </c>
      <c r="BF37" s="46" t="e">
        <f>IF(BO37="",0,BO37)</f>
        <v>#N/A</v>
      </c>
      <c r="BG37" s="46" t="e">
        <f>IF($BF37=0,"",VLOOKUP($BF37,'Absolutní-BODY'!$E$2:$W$161,4,FALSE))</f>
        <v>#N/A</v>
      </c>
      <c r="BH37" s="46" t="e">
        <f>IF($BF37=0,"",VLOOKUP($BF37,'Absolutní-BODY'!$E$2:$W$161,5,FALSE))</f>
        <v>#N/A</v>
      </c>
      <c r="BI37" s="46" t="e">
        <f>IF($BF37=0,"",VLOOKUP($BF37,'Absolutní-BODY'!$E$2:$W$161,6,FALSE))</f>
        <v>#N/A</v>
      </c>
      <c r="BJ37" s="46" t="e">
        <f>IF($BF37=0,"",VLOOKUP($BF37,'Absolutní-BODY'!$E$2:$W$161,7,FALSE))</f>
        <v>#N/A</v>
      </c>
      <c r="BK37" s="47" t="e">
        <f>IF($BF37=0,"",VLOOKUP($BF37,'Absolutní-BODY'!$E$2:$W$161,8,FALSE))</f>
        <v>#N/A</v>
      </c>
      <c r="BL37" s="47" t="e">
        <f>IF($BF37=0,"",VLOOKUP($BF37,'Absolutní-BODY'!$E$2:$W$161,9,FALSE))</f>
        <v>#N/A</v>
      </c>
      <c r="BM37" s="47" t="e">
        <f>IF($BF37=0,"",VLOOKUP($BF37,'Absolutní-BODY'!$E$2:$W$161,10,FALSE))</f>
        <v>#N/A</v>
      </c>
      <c r="BN37" s="48" t="e">
        <f>IF($BF37=0,"",VLOOKUP($BF37,'Absolutní-BODY'!$E$2:$W$161,11,FALSE))</f>
        <v>#N/A</v>
      </c>
      <c r="BO37" s="67" t="e">
        <f>VLOOKUP(SUM(($BD36*10)+BD37),'Absolutní-BODY'!$AH$2:$AL$161,5,FALSE)</f>
        <v>#N/A</v>
      </c>
      <c r="BP37" s="67" t="e">
        <f>VLOOKUP(SUM(($BD36*10)+BE37),'Absolutní-BODY'!$AH$2:$AL$161,5,FALSE)</f>
        <v>#N/A</v>
      </c>
      <c r="BQ37" s="331" t="e">
        <f>IF(BM42=0,10000,BM42)</f>
        <v>#N/A</v>
      </c>
      <c r="BR37" s="331">
        <v>5</v>
      </c>
      <c r="BS37" s="331">
        <v>3</v>
      </c>
      <c r="BT37" s="331"/>
      <c r="BV37" s="44">
        <v>1</v>
      </c>
      <c r="BW37" s="45" t="e">
        <f>IF(BX37=0,"",VLOOKUP($BX37,seznam!$A$1:$E$5084,2,FALSE))</f>
        <v>#N/A</v>
      </c>
      <c r="BX37" s="46" t="e">
        <f>IF(CG37="",0,CG37)</f>
        <v>#N/A</v>
      </c>
      <c r="BY37" s="46" t="e">
        <f>IF($BX37=0,"",VLOOKUP($BX37,'Absolutní-BODY'!$E$2:$W$161,4,FALSE))</f>
        <v>#N/A</v>
      </c>
      <c r="BZ37" s="46" t="e">
        <f>IF($BX37=0,"",VLOOKUP($BX37,'Absolutní-BODY'!$E$2:$W$161,5,FALSE))</f>
        <v>#N/A</v>
      </c>
      <c r="CA37" s="46" t="e">
        <f>IF($BX37=0,"",VLOOKUP($BX37,'Absolutní-BODY'!$E$2:$W$161,6,FALSE))</f>
        <v>#N/A</v>
      </c>
      <c r="CB37" s="46" t="e">
        <f>IF($BX37=0,"",VLOOKUP($BX37,'Absolutní-BODY'!$E$2:$W$161,7,FALSE))</f>
        <v>#N/A</v>
      </c>
      <c r="CC37" s="47" t="e">
        <f>IF($BX37=0,"",VLOOKUP($BX37,'Absolutní-BODY'!$E$2:$W$161,8,FALSE))</f>
        <v>#N/A</v>
      </c>
      <c r="CD37" s="47" t="e">
        <f>IF($BX37=0,"",VLOOKUP($BX37,'Absolutní-BODY'!$E$2:$W$161,9,FALSE))</f>
        <v>#N/A</v>
      </c>
      <c r="CE37" s="47" t="e">
        <f>IF($BX37=0,"",VLOOKUP($BX37,'Absolutní-BODY'!$E$2:$W$161,10,FALSE))</f>
        <v>#N/A</v>
      </c>
      <c r="CF37" s="48" t="e">
        <f>IF($BX37=0,"",VLOOKUP($BX37,'Absolutní-BODY'!$E$2:$W$161,11,FALSE))</f>
        <v>#N/A</v>
      </c>
      <c r="CG37" s="67" t="e">
        <f>VLOOKUP(SUM(($BV36*10)+BV37),'Absolutní-BODY'!$AI$2:$AL$161,4,FALSE)</f>
        <v>#N/A</v>
      </c>
      <c r="CH37" s="67" t="e">
        <f>VLOOKUP(SUM(($BV36*10)+BW37),'Absolutní-BODY'!$AI$2:$AL$161,4,FALSE)</f>
        <v>#N/A</v>
      </c>
      <c r="CI37" s="32" t="e">
        <f>IF(CE42=0,10000,CE42)</f>
        <v>#N/A</v>
      </c>
      <c r="CJ37" s="32">
        <v>5</v>
      </c>
      <c r="CK37" s="32">
        <v>3</v>
      </c>
      <c r="CL37" s="331"/>
      <c r="CM37" s="49"/>
      <c r="CN37" s="331">
        <v>4</v>
      </c>
      <c r="CO37" s="313" t="e">
        <f>IF(CN37="","",VLOOKUP(CN37,'Absolutní-BODY'!$AS$2:$AU$57,3,FALSE))</f>
        <v>#N/A</v>
      </c>
      <c r="CP37" s="40" t="s">
        <v>9</v>
      </c>
      <c r="CQ37" s="40">
        <v>1</v>
      </c>
      <c r="CR37" s="40">
        <v>2</v>
      </c>
      <c r="CS37" s="40">
        <v>3</v>
      </c>
      <c r="CT37" s="43">
        <v>4</v>
      </c>
      <c r="CU37" s="40">
        <v>5</v>
      </c>
      <c r="CV37" s="40">
        <v>6</v>
      </c>
      <c r="CW37" s="43">
        <v>7</v>
      </c>
      <c r="CX37" s="40">
        <v>8</v>
      </c>
      <c r="DA37" s="331" t="e">
        <f>IF(CW46=0,10000,CW46)</f>
        <v>#N/A</v>
      </c>
      <c r="DB37" s="331">
        <v>4</v>
      </c>
      <c r="DC37" s="331">
        <v>2</v>
      </c>
      <c r="DD37" s="331"/>
      <c r="DE37" s="49"/>
      <c r="DF37" s="331">
        <v>8</v>
      </c>
      <c r="DG37" s="313" t="e">
        <f>IF(DF37="","",VLOOKUP(DF37,'Absolutní-BODY'!$AS$2:$AU$57,3,FALSE))</f>
        <v>#N/A</v>
      </c>
      <c r="DH37" s="40" t="s">
        <v>9</v>
      </c>
      <c r="DI37" s="40">
        <v>1</v>
      </c>
      <c r="DJ37" s="40">
        <v>2</v>
      </c>
      <c r="DK37" s="40">
        <v>3</v>
      </c>
      <c r="DL37" s="43">
        <v>4</v>
      </c>
      <c r="DM37" s="40">
        <v>5</v>
      </c>
      <c r="DN37" s="40">
        <v>6</v>
      </c>
      <c r="DO37" s="43">
        <v>7</v>
      </c>
      <c r="DP37" s="40">
        <v>8</v>
      </c>
      <c r="DS37" s="331" t="e">
        <f>IF(DO46=0,10000,DO46)</f>
        <v>#N/A</v>
      </c>
      <c r="DT37" s="331">
        <v>4</v>
      </c>
      <c r="DU37" s="331">
        <v>2</v>
      </c>
      <c r="DV37" s="331"/>
      <c r="EA37" s="67" t="e">
        <f>VLOOKUP(SUM(($T36*10)+DP37),'Absolutní-BODY'!$AF$2:$AL$161,7,FALSE)</f>
        <v>#N/A</v>
      </c>
      <c r="EB37" s="67" t="e">
        <f>VLOOKUP(SUM(($AL36*10)+DQ37),'Absolutní-BODY'!$AG$2:$AL$161,6,FALSE)</f>
        <v>#N/A</v>
      </c>
      <c r="EC37" s="67" t="e">
        <f>VLOOKUP(SUM(($BD36*10)+DR37),'Absolutní-BODY'!$AH$2:$AL$161,5,FALSE)</f>
        <v>#N/A</v>
      </c>
      <c r="ED37" s="67" t="e">
        <f>VLOOKUP(SUM(($BV36*10)+DS37),'Absolutní-BODY'!$AI$2:$AL$161,4,FALSE)</f>
        <v>#N/A</v>
      </c>
    </row>
    <row r="38" spans="1:136" ht="15" customHeight="1" x14ac:dyDescent="0.2">
      <c r="B38" s="44">
        <v>1</v>
      </c>
      <c r="C38" s="45" t="e">
        <f>IF(D38=0,"",VLOOKUP($D38,seznam!$A$1:$E$5084,2,FALSE))</f>
        <v>#N/A</v>
      </c>
      <c r="D38" s="46" t="e">
        <f t="shared" ref="D38:D44" si="34">IF(M38="",0,M38)</f>
        <v>#N/A</v>
      </c>
      <c r="E38" s="46" t="e">
        <f>IF($D38=0,"",VLOOKUP($D38,'Absolutní-BODY'!$E$2:$W$161,4,FALSE))</f>
        <v>#N/A</v>
      </c>
      <c r="F38" s="46" t="e">
        <f>IF($D38=0,"",VLOOKUP($D38,'Absolutní-BODY'!$E$2:$W$161,5,FALSE))</f>
        <v>#N/A</v>
      </c>
      <c r="G38" s="46" t="e">
        <f>IF($D38=0,"",VLOOKUP($D38,'Absolutní-BODY'!$E$2:$W$161,6,FALSE))</f>
        <v>#N/A</v>
      </c>
      <c r="H38" s="46" t="e">
        <f>IF($D38=0,"",VLOOKUP($D38,'Absolutní-BODY'!$E$2:$W$161,7,FALSE))</f>
        <v>#N/A</v>
      </c>
      <c r="I38" s="47" t="e">
        <f>IF($D38=0,"",VLOOKUP($D38,'Absolutní-BODY'!$E$2:$W$161,8,FALSE))</f>
        <v>#N/A</v>
      </c>
      <c r="J38" s="47" t="e">
        <f>IF($D38=0,"",VLOOKUP($D38,'Absolutní-BODY'!$E$2:$W$161,9,FALSE))</f>
        <v>#N/A</v>
      </c>
      <c r="K38" s="47" t="e">
        <f>IF($D38=0,"",VLOOKUP($D38,'Absolutní-BODY'!$E$2:$W$161,10,FALSE))</f>
        <v>#N/A</v>
      </c>
      <c r="L38" s="48" t="e">
        <f>IF($D38=0,"",VLOOKUP($D38,'Absolutní-BODY'!$E$2:$W$161,11,FALSE))</f>
        <v>#N/A</v>
      </c>
      <c r="M38" s="42" t="e">
        <f>VLOOKUP(SUM(($B37*10)+B38),'Absolutní-BODY'!$AE$2:$AL$161,8,FALSE)</f>
        <v>#N/A</v>
      </c>
      <c r="N38" s="42" t="e">
        <f>VLOOKUP(SUM(($B37*10)+C38),'Absolutní-BODY'!$AE$2:$AL$161,8,FALSE)</f>
        <v>#N/A</v>
      </c>
      <c r="O38" s="331" t="e">
        <f>IF(K46=0,10000,K46)</f>
        <v>#N/A</v>
      </c>
      <c r="P38" s="68">
        <v>4</v>
      </c>
      <c r="Q38" s="68">
        <v>3</v>
      </c>
      <c r="T38" s="50">
        <v>2</v>
      </c>
      <c r="U38" s="51" t="e">
        <f>IF(V38=0,"",VLOOKUP($V38,seznam!$A$1:$E$5084,2,FALSE))</f>
        <v>#N/A</v>
      </c>
      <c r="V38" s="52" t="e">
        <f>IF(AE38="",0,AE38)</f>
        <v>#N/A</v>
      </c>
      <c r="W38" s="52" t="e">
        <f>IF($V38=0,"",VLOOKUP($V38,'Absolutní-BODY'!$E$2:$W$161,4,FALSE))</f>
        <v>#N/A</v>
      </c>
      <c r="X38" s="52" t="e">
        <f>IF($V38=0,"",VLOOKUP($V38,'Absolutní-BODY'!$E$2:$W$161,5,FALSE))</f>
        <v>#N/A</v>
      </c>
      <c r="Y38" s="52" t="e">
        <f>IF($V38=0,"",VLOOKUP($V38,'Absolutní-BODY'!$E$2:$W$161,6,FALSE))</f>
        <v>#N/A</v>
      </c>
      <c r="Z38" s="52" t="e">
        <f>IF($V38=0,"",VLOOKUP($V38,'Absolutní-BODY'!$E$2:$W$161,7,FALSE))</f>
        <v>#N/A</v>
      </c>
      <c r="AA38" s="53" t="e">
        <f>IF($V38=0,"",VLOOKUP($V38,'Absolutní-BODY'!$E$2:$W$161,8,FALSE))</f>
        <v>#N/A</v>
      </c>
      <c r="AB38" s="53" t="e">
        <f>IF($V38=0,"",VLOOKUP($V38,'Absolutní-BODY'!$E$2:$W$161,9,FALSE))</f>
        <v>#N/A</v>
      </c>
      <c r="AC38" s="53" t="e">
        <f>IF($V38=0,"",VLOOKUP($V38,'Absolutní-BODY'!$E$2:$W$161,10,FALSE))</f>
        <v>#N/A</v>
      </c>
      <c r="AD38" s="54" t="e">
        <f>IF($V38=0,"",VLOOKUP($V38,'Absolutní-BODY'!$E$2:$W$161,11,FALSE))</f>
        <v>#N/A</v>
      </c>
      <c r="AE38" s="67" t="e">
        <f>VLOOKUP(SUM(($T36*10)+T38),'Absolutní-BODY'!$AF$2:$AL$161,7,FALSE)</f>
        <v>#N/A</v>
      </c>
      <c r="AF38" s="67" t="e">
        <f>VLOOKUP(SUM(($T36*10)+U38),'Absolutní-BODY'!$AF$2:$AL$161,7,FALSE)</f>
        <v>#N/A</v>
      </c>
      <c r="AG38" s="331" t="e">
        <f>IF(AC42=0,10000,AC42)</f>
        <v>#N/A</v>
      </c>
      <c r="AH38" s="331">
        <v>5</v>
      </c>
      <c r="AI38" s="331">
        <v>4</v>
      </c>
      <c r="AJ38" s="331"/>
      <c r="AK38" s="334"/>
      <c r="AL38" s="50">
        <v>2</v>
      </c>
      <c r="AM38" s="51" t="e">
        <f>IF(AN38=0,"",VLOOKUP($AN38,seznam!$A$1:$E$5084,2,FALSE))</f>
        <v>#N/A</v>
      </c>
      <c r="AN38" s="52" t="e">
        <f>IF(AW38="",0,AW38)</f>
        <v>#N/A</v>
      </c>
      <c r="AO38" s="52" t="e">
        <f>IF($AN38=0,"",VLOOKUP($AN38,'Absolutní-BODY'!$E$2:$W$161,4,FALSE))</f>
        <v>#N/A</v>
      </c>
      <c r="AP38" s="52" t="e">
        <f>IF($AN38=0,"",VLOOKUP($AN38,'Absolutní-BODY'!$E$2:$W$161,5,FALSE))</f>
        <v>#N/A</v>
      </c>
      <c r="AQ38" s="52" t="e">
        <f>IF($AN38=0,"",VLOOKUP($AN38,'Absolutní-BODY'!$E$2:$W$161,6,FALSE))</f>
        <v>#N/A</v>
      </c>
      <c r="AR38" s="52" t="e">
        <f>IF($AN38=0,"",VLOOKUP($AN38,'Absolutní-BODY'!$E$2:$W$161,7,FALSE))</f>
        <v>#N/A</v>
      </c>
      <c r="AS38" s="53" t="e">
        <f>IF($AN38=0,"",VLOOKUP($AN38,'Absolutní-BODY'!$E$2:$W$161,8,FALSE))</f>
        <v>#N/A</v>
      </c>
      <c r="AT38" s="53" t="e">
        <f>IF($AN38=0,"",VLOOKUP($AN38,'Absolutní-BODY'!$E$2:$W$161,9,FALSE))</f>
        <v>#N/A</v>
      </c>
      <c r="AU38" s="53" t="e">
        <f>IF($AN38=0,"",VLOOKUP($AN38,'Absolutní-BODY'!$E$2:$W$161,10,FALSE))</f>
        <v>#N/A</v>
      </c>
      <c r="AV38" s="54" t="e">
        <f>IF($AN38=0,"",VLOOKUP($AN38,'Absolutní-BODY'!$E$2:$W$161,11,FALSE))</f>
        <v>#N/A</v>
      </c>
      <c r="AW38" s="67" t="e">
        <f>VLOOKUP(SUM(($AL36*10)+AL38),'Absolutní-BODY'!$AG$2:$AL$161,6,FALSE)</f>
        <v>#N/A</v>
      </c>
      <c r="AX38" s="67" t="e">
        <f>VLOOKUP(SUM(($AL36*10)+AM38),'Absolutní-BODY'!$AG$2:$AL$161,6,FALSE)</f>
        <v>#N/A</v>
      </c>
      <c r="AY38" s="331" t="e">
        <f>IF(AU42=0,10000,AU42)</f>
        <v>#N/A</v>
      </c>
      <c r="AZ38" s="331">
        <v>5</v>
      </c>
      <c r="BA38" s="331">
        <v>4</v>
      </c>
      <c r="BB38" s="331"/>
      <c r="BC38" s="334"/>
      <c r="BD38" s="50">
        <v>2</v>
      </c>
      <c r="BE38" s="51" t="e">
        <f>IF(BF38=0,"",VLOOKUP($BF38,seznam!$A$1:$E$5084,2,FALSE))</f>
        <v>#N/A</v>
      </c>
      <c r="BF38" s="52" t="e">
        <f>IF(BO38="",0,BO38)</f>
        <v>#N/A</v>
      </c>
      <c r="BG38" s="52" t="e">
        <f>IF($BF38=0,"",VLOOKUP($BF38,'Absolutní-BODY'!$E$2:$W$161,4,FALSE))</f>
        <v>#N/A</v>
      </c>
      <c r="BH38" s="52" t="e">
        <f>IF($BF38=0,"",VLOOKUP($BF38,'Absolutní-BODY'!$E$2:$W$161,5,FALSE))</f>
        <v>#N/A</v>
      </c>
      <c r="BI38" s="52" t="e">
        <f>IF($BF38=0,"",VLOOKUP($BF38,'Absolutní-BODY'!$E$2:$W$161,6,FALSE))</f>
        <v>#N/A</v>
      </c>
      <c r="BJ38" s="52" t="e">
        <f>IF($BF38=0,"",VLOOKUP($BF38,'Absolutní-BODY'!$E$2:$W$161,7,FALSE))</f>
        <v>#N/A</v>
      </c>
      <c r="BK38" s="53" t="e">
        <f>IF($BF38=0,"",VLOOKUP($BF38,'Absolutní-BODY'!$E$2:$W$161,8,FALSE))</f>
        <v>#N/A</v>
      </c>
      <c r="BL38" s="53" t="e">
        <f>IF($BF38=0,"",VLOOKUP($BF38,'Absolutní-BODY'!$E$2:$W$161,9,FALSE))</f>
        <v>#N/A</v>
      </c>
      <c r="BM38" s="53" t="e">
        <f>IF($BF38=0,"",VLOOKUP($BF38,'Absolutní-BODY'!$E$2:$W$161,10,FALSE))</f>
        <v>#N/A</v>
      </c>
      <c r="BN38" s="54" t="e">
        <f>IF($BF38=0,"",VLOOKUP($BF38,'Absolutní-BODY'!$E$2:$W$161,11,FALSE))</f>
        <v>#N/A</v>
      </c>
      <c r="BO38" s="67" t="e">
        <f>VLOOKUP(SUM(($BD36*10)+BD38),'Absolutní-BODY'!$AH$2:$AL$161,5,FALSE)</f>
        <v>#N/A</v>
      </c>
      <c r="BP38" s="67" t="e">
        <f>VLOOKUP(SUM(($BD36*10)+BE38),'Absolutní-BODY'!$AH$2:$AL$161,5,FALSE)</f>
        <v>#N/A</v>
      </c>
      <c r="BQ38" s="331" t="e">
        <f>IF(BM42=0,10000,BM42)</f>
        <v>#N/A</v>
      </c>
      <c r="BR38" s="331">
        <v>5</v>
      </c>
      <c r="BS38" s="331">
        <v>4</v>
      </c>
      <c r="BT38" s="331"/>
      <c r="BU38" s="334"/>
      <c r="BV38" s="50">
        <v>2</v>
      </c>
      <c r="BW38" s="51" t="e">
        <f>IF(BX38=0,"",VLOOKUP($BX38,seznam!$A$1:$E$5084,2,FALSE))</f>
        <v>#N/A</v>
      </c>
      <c r="BX38" s="52" t="e">
        <f>IF(CG38="",0,CG38)</f>
        <v>#N/A</v>
      </c>
      <c r="BY38" s="52" t="e">
        <f>IF($BX38=0,"",VLOOKUP($BX38,'Absolutní-BODY'!$E$2:$W$161,4,FALSE))</f>
        <v>#N/A</v>
      </c>
      <c r="BZ38" s="52" t="e">
        <f>IF($BX38=0,"",VLOOKUP($BX38,'Absolutní-BODY'!$E$2:$W$161,5,FALSE))</f>
        <v>#N/A</v>
      </c>
      <c r="CA38" s="52" t="e">
        <f>IF($BX38=0,"",VLOOKUP($BX38,'Absolutní-BODY'!$E$2:$W$161,6,FALSE))</f>
        <v>#N/A</v>
      </c>
      <c r="CB38" s="52" t="e">
        <f>IF($BX38=0,"",VLOOKUP($BX38,'Absolutní-BODY'!$E$2:$W$161,7,FALSE))</f>
        <v>#N/A</v>
      </c>
      <c r="CC38" s="53" t="e">
        <f>IF($BX38=0,"",VLOOKUP($BX38,'Absolutní-BODY'!$E$2:$W$161,8,FALSE))</f>
        <v>#N/A</v>
      </c>
      <c r="CD38" s="53" t="e">
        <f>IF($BX38=0,"",VLOOKUP($BX38,'Absolutní-BODY'!$E$2:$W$161,9,FALSE))</f>
        <v>#N/A</v>
      </c>
      <c r="CE38" s="53" t="e">
        <f>IF($BX38=0,"",VLOOKUP($BX38,'Absolutní-BODY'!$E$2:$W$161,10,FALSE))</f>
        <v>#N/A</v>
      </c>
      <c r="CF38" s="54" t="e">
        <f>IF($BX38=0,"",VLOOKUP($BX38,'Absolutní-BODY'!$E$2:$W$161,11,FALSE))</f>
        <v>#N/A</v>
      </c>
      <c r="CG38" s="67" t="e">
        <f>VLOOKUP(SUM(($BV36*10)+BV38),'Absolutní-BODY'!$AI$2:$AL$161,4,FALSE)</f>
        <v>#N/A</v>
      </c>
      <c r="CH38" s="67" t="e">
        <f>VLOOKUP(SUM(($BV36*10)+BW38),'Absolutní-BODY'!$AI$2:$AL$161,4,FALSE)</f>
        <v>#N/A</v>
      </c>
      <c r="CI38" s="32" t="e">
        <f>IF(CE42=0,10000,CE42)</f>
        <v>#N/A</v>
      </c>
      <c r="CJ38" s="466">
        <v>5</v>
      </c>
      <c r="CK38" s="466">
        <v>4</v>
      </c>
      <c r="CL38" s="68"/>
      <c r="CN38" s="44">
        <v>1</v>
      </c>
      <c r="CO38" s="45" t="e">
        <f>IF(CP38=0,"",VLOOKUP($CP38,seznam!$A$1:$E$5084,2,FALSE))</f>
        <v>#N/A</v>
      </c>
      <c r="CP38" s="46" t="e">
        <f t="shared" ref="CP38:CP44" si="35">IF(CY38="",0,CY38)</f>
        <v>#N/A</v>
      </c>
      <c r="CQ38" s="46" t="e">
        <f>IF($CP38=0,"",VLOOKUP($CP38,'Absolutní-BODY'!$E$2:$W$161,4,FALSE))</f>
        <v>#N/A</v>
      </c>
      <c r="CR38" s="46" t="e">
        <f>IF($CP38=0,"",VLOOKUP($CP38,'Absolutní-BODY'!$E$2:$W$161,5,FALSE))</f>
        <v>#N/A</v>
      </c>
      <c r="CS38" s="46" t="e">
        <f>IF($CP38=0,"",VLOOKUP($CP38,'Absolutní-BODY'!$E$2:$W$161,6,FALSE))</f>
        <v>#N/A</v>
      </c>
      <c r="CT38" s="46" t="e">
        <f>IF($CP38=0,"",VLOOKUP($CP38,'Absolutní-BODY'!$E$2:$W$161,7,FALSE))</f>
        <v>#N/A</v>
      </c>
      <c r="CU38" s="47" t="e">
        <f>IF($CP38=0,"",VLOOKUP($CP38,'Absolutní-BODY'!$E$2:$W$161,8,FALSE))</f>
        <v>#N/A</v>
      </c>
      <c r="CV38" s="47" t="e">
        <f>IF($CP38=0,"",VLOOKUP($CP38,'Absolutní-BODY'!$E$2:$W$161,9,FALSE))</f>
        <v>#N/A</v>
      </c>
      <c r="CW38" s="47" t="e">
        <f>IF($CP38=0,"",VLOOKUP($CP38,'Absolutní-BODY'!$E$2:$W$161,10,FALSE))</f>
        <v>#N/A</v>
      </c>
      <c r="CX38" s="48" t="e">
        <f>IF($CP38=0,"",VLOOKUP($CP38,'Absolutní-BODY'!$E$2:$W$161,11,FALSE))</f>
        <v>#N/A</v>
      </c>
      <c r="CY38" s="42" t="e">
        <f>VLOOKUP(SUM(($CN37*10)+CN38),'Absolutní-BODY'!$AJ$2:$AL$161,3,FALSE)</f>
        <v>#N/A</v>
      </c>
      <c r="CZ38" s="42" t="e">
        <f>VLOOKUP(SUM(($CN37*10)+CO38),'Absolutní-BODY'!$AJ$2:$AL$161,3,FALSE)</f>
        <v>#N/A</v>
      </c>
      <c r="DA38" s="331" t="e">
        <f>IF(CW46=0,10000,CW46)</f>
        <v>#N/A</v>
      </c>
      <c r="DB38" s="68">
        <v>4</v>
      </c>
      <c r="DC38" s="68">
        <v>3</v>
      </c>
      <c r="DF38" s="44">
        <v>1</v>
      </c>
      <c r="DG38" s="45" t="e">
        <f>IF(DH38=0,"",VLOOKUP($DH38,seznam!$A$1:$E$5084,2,FALSE))</f>
        <v>#N/A</v>
      </c>
      <c r="DH38" s="46" t="e">
        <f t="shared" ref="DH38:DH44" si="36">IF(DQ38="",0,DQ38)</f>
        <v>#N/A</v>
      </c>
      <c r="DI38" s="46" t="e">
        <f>IF($DH38=0,"",VLOOKUP($DH38,'Absolutní-BODY'!$E$2:$W$161,4,FALSE))</f>
        <v>#N/A</v>
      </c>
      <c r="DJ38" s="46" t="e">
        <f>IF($DH38=0,"",VLOOKUP($DH38,'Absolutní-BODY'!$E$2:$W$161,5,FALSE))</f>
        <v>#N/A</v>
      </c>
      <c r="DK38" s="46" t="e">
        <f>IF($DH38=0,"",VLOOKUP($DH38,'Absolutní-BODY'!$E$2:$W$161,6,FALSE))</f>
        <v>#N/A</v>
      </c>
      <c r="DL38" s="46" t="e">
        <f>IF($DH38=0,"",VLOOKUP($DH38,'Absolutní-BODY'!$E$2:$W$161,7,FALSE))</f>
        <v>#N/A</v>
      </c>
      <c r="DM38" s="47" t="e">
        <f>IF($DH38=0,"",VLOOKUP($DH38,'Absolutní-BODY'!$E$2:$W$161,8,FALSE))</f>
        <v>#N/A</v>
      </c>
      <c r="DN38" s="47" t="e">
        <f>IF($DH38=0,"",VLOOKUP($DH38,'Absolutní-BODY'!$E$2:$W$161,9,FALSE))</f>
        <v>#N/A</v>
      </c>
      <c r="DO38" s="47" t="e">
        <f>IF($DH38=0,"",VLOOKUP($DH38,'Absolutní-BODY'!$E$2:$W$161,10,FALSE))</f>
        <v>#N/A</v>
      </c>
      <c r="DP38" s="48" t="e">
        <f>IF($DH38=0,"",VLOOKUP($DH38,'Absolutní-BODY'!$E$2:$W$161,11,FALSE))</f>
        <v>#N/A</v>
      </c>
      <c r="DQ38" s="42" t="e">
        <f>VLOOKUP(SUM(($DF37*10)+DF38),'Absolutní-BODY'!$AJ$2:$AL$161,3,FALSE)</f>
        <v>#N/A</v>
      </c>
      <c r="DR38" s="42" t="e">
        <f>VLOOKUP(SUM(($DF37*10)+DG38),'Absolutní-BODY'!$AJ$2:$AL$161,3,FALSE)</f>
        <v>#N/A</v>
      </c>
      <c r="DS38" s="331" t="e">
        <f>IF(DO46=0,10000,DO46)</f>
        <v>#N/A</v>
      </c>
      <c r="DT38" s="68">
        <v>4</v>
      </c>
      <c r="DU38" s="68">
        <v>3</v>
      </c>
      <c r="DZ38" s="42" t="e">
        <f>VLOOKUP(SUM(($B37*10)+DO38),'Absolutní-BODY'!$AE$2:$AL$161,8,FALSE)</f>
        <v>#N/A</v>
      </c>
      <c r="EA38" s="67" t="e">
        <f>VLOOKUP(SUM(($T36*10)+DP38),'Absolutní-BODY'!$AF$2:$AL$161,7,FALSE)</f>
        <v>#N/A</v>
      </c>
      <c r="EB38" s="67" t="e">
        <f>VLOOKUP(SUM(($AL36*10)+DQ38),'Absolutní-BODY'!$AG$2:$AL$161,6,FALSE)</f>
        <v>#N/A</v>
      </c>
      <c r="EC38" s="67" t="e">
        <f>VLOOKUP(SUM(($BD36*10)+DR38),'Absolutní-BODY'!$AH$2:$AL$161,5,FALSE)</f>
        <v>#N/A</v>
      </c>
      <c r="ED38" s="67" t="e">
        <f>VLOOKUP(SUM(($BV36*10)+DS38),'Absolutní-BODY'!$AI$2:$AL$161,4,FALSE)</f>
        <v>#N/A</v>
      </c>
      <c r="EE38" s="42" t="e">
        <f>VLOOKUP(SUM(($CN37*10)+DT38),'Absolutní-BODY'!$AJ$2:$AL$161,3,FALSE)</f>
        <v>#N/A</v>
      </c>
      <c r="EF38" s="42" t="e">
        <f>VLOOKUP(SUM(($DF37*10)+DU38),'Absolutní-BODY'!$AJ$2:$AL$161,3,FALSE)</f>
        <v>#N/A</v>
      </c>
    </row>
    <row r="39" spans="1:136" ht="15" customHeight="1" x14ac:dyDescent="0.2">
      <c r="B39" s="50">
        <v>2</v>
      </c>
      <c r="C39" s="51" t="e">
        <f>IF(D39=0,"",VLOOKUP($D39,seznam!$A$1:$E$5084,2,FALSE))</f>
        <v>#N/A</v>
      </c>
      <c r="D39" s="52" t="e">
        <f t="shared" si="34"/>
        <v>#N/A</v>
      </c>
      <c r="E39" s="52" t="e">
        <f>IF($D39=0,"",VLOOKUP($D39,'Absolutní-BODY'!$E$2:$W$161,4,FALSE))</f>
        <v>#N/A</v>
      </c>
      <c r="F39" s="52" t="e">
        <f>IF($D39=0,"",VLOOKUP($D39,'Absolutní-BODY'!$E$2:$W$161,5,FALSE))</f>
        <v>#N/A</v>
      </c>
      <c r="G39" s="52" t="e">
        <f>IF($D39=0,"",VLOOKUP($D39,'Absolutní-BODY'!$E$2:$W$161,6,FALSE))</f>
        <v>#N/A</v>
      </c>
      <c r="H39" s="52" t="e">
        <f>IF($D39=0,"",VLOOKUP($D39,'Absolutní-BODY'!$E$2:$W$161,7,FALSE))</f>
        <v>#N/A</v>
      </c>
      <c r="I39" s="53" t="e">
        <f>IF($D39=0,"",VLOOKUP($D39,'Absolutní-BODY'!$E$2:$W$161,8,FALSE))</f>
        <v>#N/A</v>
      </c>
      <c r="J39" s="53" t="e">
        <f>IF($D39=0,"",VLOOKUP($D39,'Absolutní-BODY'!$E$2:$W$161,9,FALSE))</f>
        <v>#N/A</v>
      </c>
      <c r="K39" s="53" t="e">
        <f>IF($D39=0,"",VLOOKUP($D39,'Absolutní-BODY'!$E$2:$W$161,10,FALSE))</f>
        <v>#N/A</v>
      </c>
      <c r="L39" s="54" t="e">
        <f>IF($D39=0,"",VLOOKUP($D39,'Absolutní-BODY'!$E$2:$W$161,11,FALSE))</f>
        <v>#N/A</v>
      </c>
      <c r="M39" s="42" t="e">
        <f>VLOOKUP(SUM(($B37*10)+B39),'Absolutní-BODY'!$AE$2:$AL$161,8,FALSE)</f>
        <v>#N/A</v>
      </c>
      <c r="N39" s="42" t="e">
        <f>VLOOKUP(SUM(($B37*10)+C39),'Absolutní-BODY'!$AE$2:$AL$161,8,FALSE)</f>
        <v>#N/A</v>
      </c>
      <c r="O39" s="331" t="e">
        <f>IF(K46=0,10000,K46)</f>
        <v>#N/A</v>
      </c>
      <c r="P39" s="68">
        <v>4</v>
      </c>
      <c r="Q39" s="68">
        <v>4</v>
      </c>
      <c r="T39" s="50">
        <v>3</v>
      </c>
      <c r="U39" s="51" t="e">
        <f>IF(V39=0,"",VLOOKUP($V39,seznam!$A$1:$E$5084,2,FALSE))</f>
        <v>#N/A</v>
      </c>
      <c r="V39" s="52" t="e">
        <f>IF(AE39="",0,AE39)</f>
        <v>#N/A</v>
      </c>
      <c r="W39" s="52" t="e">
        <f>IF($V39=0,"",VLOOKUP($V39,'Absolutní-BODY'!$E$2:$W$161,4,FALSE))</f>
        <v>#N/A</v>
      </c>
      <c r="X39" s="52" t="e">
        <f>IF($V39=0,"",VLOOKUP($V39,'Absolutní-BODY'!$E$2:$W$161,5,FALSE))</f>
        <v>#N/A</v>
      </c>
      <c r="Y39" s="52" t="e">
        <f>IF($V39=0,"",VLOOKUP($V39,'Absolutní-BODY'!$E$2:$W$161,6,FALSE))</f>
        <v>#N/A</v>
      </c>
      <c r="Z39" s="52" t="e">
        <f>IF($V39=0,"",VLOOKUP($V39,'Absolutní-BODY'!$E$2:$W$161,7,FALSE))</f>
        <v>#N/A</v>
      </c>
      <c r="AA39" s="53" t="e">
        <f>IF($V39=0,"",VLOOKUP($V39,'Absolutní-BODY'!$E$2:$W$161,8,FALSE))</f>
        <v>#N/A</v>
      </c>
      <c r="AB39" s="53" t="e">
        <f>IF($V39=0,"",VLOOKUP($V39,'Absolutní-BODY'!$E$2:$W$161,9,FALSE))</f>
        <v>#N/A</v>
      </c>
      <c r="AC39" s="53" t="e">
        <f>IF($V39=0,"",VLOOKUP($V39,'Absolutní-BODY'!$E$2:$W$161,10,FALSE))</f>
        <v>#N/A</v>
      </c>
      <c r="AD39" s="54" t="e">
        <f>IF($V39=0,"",VLOOKUP($V39,'Absolutní-BODY'!$E$2:$W$161,11,FALSE))</f>
        <v>#N/A</v>
      </c>
      <c r="AE39" s="67" t="e">
        <f>VLOOKUP(SUM(($T36*10)+T39),'Absolutní-BODY'!$AF$2:$AL$161,7,FALSE)</f>
        <v>#N/A</v>
      </c>
      <c r="AF39" s="67" t="e">
        <f>VLOOKUP(SUM(($T36*10)+U39),'Absolutní-BODY'!$AF$2:$AL$161,7,FALSE)</f>
        <v>#N/A</v>
      </c>
      <c r="AG39" s="331" t="e">
        <f>IF(AC42=0,10000,AC42)</f>
        <v>#N/A</v>
      </c>
      <c r="AH39" s="331">
        <v>5</v>
      </c>
      <c r="AI39" s="331">
        <v>5</v>
      </c>
      <c r="AJ39" s="331"/>
      <c r="AK39" s="334"/>
      <c r="AL39" s="50">
        <v>3</v>
      </c>
      <c r="AM39" s="51" t="e">
        <f>IF(AN39=0,"",VLOOKUP($AN39,seznam!$A$1:$E$5084,2,FALSE))</f>
        <v>#N/A</v>
      </c>
      <c r="AN39" s="52" t="e">
        <f>IF(AW39="",0,AW39)</f>
        <v>#N/A</v>
      </c>
      <c r="AO39" s="52" t="e">
        <f>IF($AN39=0,"",VLOOKUP($AN39,'Absolutní-BODY'!$E$2:$W$161,4,FALSE))</f>
        <v>#N/A</v>
      </c>
      <c r="AP39" s="52" t="e">
        <f>IF($AN39=0,"",VLOOKUP($AN39,'Absolutní-BODY'!$E$2:$W$161,5,FALSE))</f>
        <v>#N/A</v>
      </c>
      <c r="AQ39" s="52" t="e">
        <f>IF($AN39=0,"",VLOOKUP($AN39,'Absolutní-BODY'!$E$2:$W$161,6,FALSE))</f>
        <v>#N/A</v>
      </c>
      <c r="AR39" s="52" t="e">
        <f>IF($AN39=0,"",VLOOKUP($AN39,'Absolutní-BODY'!$E$2:$W$161,7,FALSE))</f>
        <v>#N/A</v>
      </c>
      <c r="AS39" s="53" t="e">
        <f>IF($AN39=0,"",VLOOKUP($AN39,'Absolutní-BODY'!$E$2:$W$161,8,FALSE))</f>
        <v>#N/A</v>
      </c>
      <c r="AT39" s="53" t="e">
        <f>IF($AN39=0,"",VLOOKUP($AN39,'Absolutní-BODY'!$E$2:$W$161,9,FALSE))</f>
        <v>#N/A</v>
      </c>
      <c r="AU39" s="53" t="e">
        <f>IF($AN39=0,"",VLOOKUP($AN39,'Absolutní-BODY'!$E$2:$W$161,10,FALSE))</f>
        <v>#N/A</v>
      </c>
      <c r="AV39" s="54" t="e">
        <f>IF($AN39=0,"",VLOOKUP($AN39,'Absolutní-BODY'!$E$2:$W$161,11,FALSE))</f>
        <v>#N/A</v>
      </c>
      <c r="AW39" s="67" t="e">
        <f>VLOOKUP(SUM(($AL36*10)+AL39),'Absolutní-BODY'!$AG$2:$AL$161,6,FALSE)</f>
        <v>#N/A</v>
      </c>
      <c r="AX39" s="67" t="e">
        <f>VLOOKUP(SUM(($AL36*10)+AM39),'Absolutní-BODY'!$AG$2:$AL$161,6,FALSE)</f>
        <v>#N/A</v>
      </c>
      <c r="AY39" s="331" t="e">
        <f>IF(AU42=0,10000,AU42)</f>
        <v>#N/A</v>
      </c>
      <c r="AZ39" s="331">
        <v>5</v>
      </c>
      <c r="BA39" s="331">
        <v>5</v>
      </c>
      <c r="BB39" s="331"/>
      <c r="BC39" s="334"/>
      <c r="BD39" s="50">
        <v>3</v>
      </c>
      <c r="BE39" s="51" t="e">
        <f>IF(BF39=0,"",VLOOKUP($BF39,seznam!$A$1:$E$5084,2,FALSE))</f>
        <v>#N/A</v>
      </c>
      <c r="BF39" s="52" t="e">
        <f>IF(BO39="",0,BO39)</f>
        <v>#N/A</v>
      </c>
      <c r="BG39" s="52" t="e">
        <f>IF($BF39=0,"",VLOOKUP($BF39,'Absolutní-BODY'!$E$2:$W$161,4,FALSE))</f>
        <v>#N/A</v>
      </c>
      <c r="BH39" s="52" t="e">
        <f>IF($BF39=0,"",VLOOKUP($BF39,'Absolutní-BODY'!$E$2:$W$161,5,FALSE))</f>
        <v>#N/A</v>
      </c>
      <c r="BI39" s="52" t="e">
        <f>IF($BF39=0,"",VLOOKUP($BF39,'Absolutní-BODY'!$E$2:$W$161,6,FALSE))</f>
        <v>#N/A</v>
      </c>
      <c r="BJ39" s="52" t="e">
        <f>IF($BF39=0,"",VLOOKUP($BF39,'Absolutní-BODY'!$E$2:$W$161,7,FALSE))</f>
        <v>#N/A</v>
      </c>
      <c r="BK39" s="53" t="e">
        <f>IF($BF39=0,"",VLOOKUP($BF39,'Absolutní-BODY'!$E$2:$W$161,8,FALSE))</f>
        <v>#N/A</v>
      </c>
      <c r="BL39" s="53" t="e">
        <f>IF($BF39=0,"",VLOOKUP($BF39,'Absolutní-BODY'!$E$2:$W$161,9,FALSE))</f>
        <v>#N/A</v>
      </c>
      <c r="BM39" s="53" t="e">
        <f>IF($BF39=0,"",VLOOKUP($BF39,'Absolutní-BODY'!$E$2:$W$161,10,FALSE))</f>
        <v>#N/A</v>
      </c>
      <c r="BN39" s="54" t="e">
        <f>IF($BF39=0,"",VLOOKUP($BF39,'Absolutní-BODY'!$E$2:$W$161,11,FALSE))</f>
        <v>#N/A</v>
      </c>
      <c r="BO39" s="67" t="e">
        <f>VLOOKUP(SUM(($BD36*10)+BD39),'Absolutní-BODY'!$AH$2:$AL$161,5,FALSE)</f>
        <v>#N/A</v>
      </c>
      <c r="BP39" s="67" t="e">
        <f>VLOOKUP(SUM(($BD36*10)+BE39),'Absolutní-BODY'!$AH$2:$AL$161,5,FALSE)</f>
        <v>#N/A</v>
      </c>
      <c r="BQ39" s="331" t="e">
        <f>IF(BM42=0,10000,BM42)</f>
        <v>#N/A</v>
      </c>
      <c r="BR39" s="331">
        <v>5</v>
      </c>
      <c r="BS39" s="331">
        <v>5</v>
      </c>
      <c r="BT39" s="331"/>
      <c r="BU39" s="334"/>
      <c r="BV39" s="50">
        <v>3</v>
      </c>
      <c r="BW39" s="51" t="e">
        <f>IF(BX39=0,"",VLOOKUP($BX39,seznam!$A$1:$E$5084,2,FALSE))</f>
        <v>#N/A</v>
      </c>
      <c r="BX39" s="52" t="e">
        <f>IF(CG39="",0,CG39)</f>
        <v>#N/A</v>
      </c>
      <c r="BY39" s="52" t="e">
        <f>IF($BX39=0,"",VLOOKUP($BX39,'Absolutní-BODY'!$E$2:$W$161,4,FALSE))</f>
        <v>#N/A</v>
      </c>
      <c r="BZ39" s="52" t="e">
        <f>IF($BX39=0,"",VLOOKUP($BX39,'Absolutní-BODY'!$E$2:$W$161,5,FALSE))</f>
        <v>#N/A</v>
      </c>
      <c r="CA39" s="52" t="e">
        <f>IF($BX39=0,"",VLOOKUP($BX39,'Absolutní-BODY'!$E$2:$W$161,6,FALSE))</f>
        <v>#N/A</v>
      </c>
      <c r="CB39" s="52" t="e">
        <f>IF($BX39=0,"",VLOOKUP($BX39,'Absolutní-BODY'!$E$2:$W$161,7,FALSE))</f>
        <v>#N/A</v>
      </c>
      <c r="CC39" s="53" t="e">
        <f>IF($BX39=0,"",VLOOKUP($BX39,'Absolutní-BODY'!$E$2:$W$161,8,FALSE))</f>
        <v>#N/A</v>
      </c>
      <c r="CD39" s="53" t="e">
        <f>IF($BX39=0,"",VLOOKUP($BX39,'Absolutní-BODY'!$E$2:$W$161,9,FALSE))</f>
        <v>#N/A</v>
      </c>
      <c r="CE39" s="53" t="e">
        <f>IF($BX39=0,"",VLOOKUP($BX39,'Absolutní-BODY'!$E$2:$W$161,10,FALSE))</f>
        <v>#N/A</v>
      </c>
      <c r="CF39" s="54" t="e">
        <f>IF($BX39=0,"",VLOOKUP($BX39,'Absolutní-BODY'!$E$2:$W$161,11,FALSE))</f>
        <v>#N/A</v>
      </c>
      <c r="CG39" s="67" t="e">
        <f>VLOOKUP(SUM(($BV36*10)+BV39),'Absolutní-BODY'!$AI$2:$AL$161,4,FALSE)</f>
        <v>#N/A</v>
      </c>
      <c r="CH39" s="67" t="e">
        <f>VLOOKUP(SUM(($BV36*10)+BW39),'Absolutní-BODY'!$AI$2:$AL$161,4,FALSE)</f>
        <v>#N/A</v>
      </c>
      <c r="CI39" s="32" t="e">
        <f>IF(CE42=0,10000,CE42)</f>
        <v>#N/A</v>
      </c>
      <c r="CJ39" s="466">
        <v>5</v>
      </c>
      <c r="CK39" s="466">
        <v>5</v>
      </c>
      <c r="CL39" s="68"/>
      <c r="CN39" s="50">
        <v>2</v>
      </c>
      <c r="CO39" s="51" t="e">
        <f>IF(CP39=0,"",VLOOKUP($CP39,seznam!$A$1:$E$5084,2,FALSE))</f>
        <v>#N/A</v>
      </c>
      <c r="CP39" s="52" t="e">
        <f t="shared" si="35"/>
        <v>#N/A</v>
      </c>
      <c r="CQ39" s="52" t="e">
        <f>IF($CP39=0,"",VLOOKUP($CP39,'Absolutní-BODY'!$E$2:$W$161,4,FALSE))</f>
        <v>#N/A</v>
      </c>
      <c r="CR39" s="52" t="e">
        <f>IF($CP39=0,"",VLOOKUP($CP39,'Absolutní-BODY'!$E$2:$W$161,5,FALSE))</f>
        <v>#N/A</v>
      </c>
      <c r="CS39" s="52" t="e">
        <f>IF($CP39=0,"",VLOOKUP($CP39,'Absolutní-BODY'!$E$2:$W$161,6,FALSE))</f>
        <v>#N/A</v>
      </c>
      <c r="CT39" s="52" t="e">
        <f>IF($CP39=0,"",VLOOKUP($CP39,'Absolutní-BODY'!$E$2:$W$161,7,FALSE))</f>
        <v>#N/A</v>
      </c>
      <c r="CU39" s="53" t="e">
        <f>IF($CP39=0,"",VLOOKUP($CP39,'Absolutní-BODY'!$E$2:$W$161,8,FALSE))</f>
        <v>#N/A</v>
      </c>
      <c r="CV39" s="53" t="e">
        <f>IF($CP39=0,"",VLOOKUP($CP39,'Absolutní-BODY'!$E$2:$W$161,9,FALSE))</f>
        <v>#N/A</v>
      </c>
      <c r="CW39" s="53" t="e">
        <f>IF($CP39=0,"",VLOOKUP($CP39,'Absolutní-BODY'!$E$2:$W$161,10,FALSE))</f>
        <v>#N/A</v>
      </c>
      <c r="CX39" s="54" t="e">
        <f>IF($CP39=0,"",VLOOKUP($CP39,'Absolutní-BODY'!$E$2:$W$161,11,FALSE))</f>
        <v>#N/A</v>
      </c>
      <c r="CY39" s="42" t="e">
        <f>VLOOKUP(SUM(($CN37*10)+CN39),'Absolutní-BODY'!$AJ$2:$AL$161,3,FALSE)</f>
        <v>#N/A</v>
      </c>
      <c r="CZ39" s="42" t="e">
        <f>VLOOKUP(SUM(($CN37*10)+CO39),'Absolutní-BODY'!$AJ$2:$AL$161,3,FALSE)</f>
        <v>#N/A</v>
      </c>
      <c r="DA39" s="331" t="e">
        <f>IF(CW46=0,10000,CW46)</f>
        <v>#N/A</v>
      </c>
      <c r="DB39" s="68">
        <v>4</v>
      </c>
      <c r="DC39" s="68">
        <v>4</v>
      </c>
      <c r="DF39" s="50">
        <v>2</v>
      </c>
      <c r="DG39" s="51" t="e">
        <f>IF(DH39=0,"",VLOOKUP($DH39,seznam!$A$1:$E$5084,2,FALSE))</f>
        <v>#N/A</v>
      </c>
      <c r="DH39" s="52" t="e">
        <f t="shared" si="36"/>
        <v>#N/A</v>
      </c>
      <c r="DI39" s="52" t="e">
        <f>IF($DH39=0,"",VLOOKUP($DH39,'Absolutní-BODY'!$E$2:$W$161,4,FALSE))</f>
        <v>#N/A</v>
      </c>
      <c r="DJ39" s="52" t="e">
        <f>IF($DH39=0,"",VLOOKUP($DH39,'Absolutní-BODY'!$E$2:$W$161,5,FALSE))</f>
        <v>#N/A</v>
      </c>
      <c r="DK39" s="52" t="e">
        <f>IF($DH39=0,"",VLOOKUP($DH39,'Absolutní-BODY'!$E$2:$W$161,6,FALSE))</f>
        <v>#N/A</v>
      </c>
      <c r="DL39" s="52" t="e">
        <f>IF($DH39=0,"",VLOOKUP($DH39,'Absolutní-BODY'!$E$2:$W$161,7,FALSE))</f>
        <v>#N/A</v>
      </c>
      <c r="DM39" s="53" t="e">
        <f>IF($DH39=0,"",VLOOKUP($DH39,'Absolutní-BODY'!$E$2:$W$161,8,FALSE))</f>
        <v>#N/A</v>
      </c>
      <c r="DN39" s="53" t="e">
        <f>IF($DH39=0,"",VLOOKUP($DH39,'Absolutní-BODY'!$E$2:$W$161,9,FALSE))</f>
        <v>#N/A</v>
      </c>
      <c r="DO39" s="53" t="e">
        <f>IF($DH39=0,"",VLOOKUP($DH39,'Absolutní-BODY'!$E$2:$W$161,10,FALSE))</f>
        <v>#N/A</v>
      </c>
      <c r="DP39" s="54" t="e">
        <f>IF($DH39=0,"",VLOOKUP($DH39,'Absolutní-BODY'!$E$2:$W$161,11,FALSE))</f>
        <v>#N/A</v>
      </c>
      <c r="DQ39" s="42" t="e">
        <f>VLOOKUP(SUM(($DF37*10)+DF39),'Absolutní-BODY'!$AJ$2:$AL$161,3,FALSE)</f>
        <v>#N/A</v>
      </c>
      <c r="DR39" s="42" t="e">
        <f>VLOOKUP(SUM(($DF37*10)+DG39),'Absolutní-BODY'!$AJ$2:$AL$161,3,FALSE)</f>
        <v>#N/A</v>
      </c>
      <c r="DS39" s="331" t="e">
        <f>IF(DO46=0,10000,DO46)</f>
        <v>#N/A</v>
      </c>
      <c r="DT39" s="68">
        <v>4</v>
      </c>
      <c r="DU39" s="68">
        <v>4</v>
      </c>
      <c r="DZ39" s="42" t="e">
        <f>VLOOKUP(SUM(($B37*10)+DO39),'Absolutní-BODY'!$AE$2:$AL$161,8,FALSE)</f>
        <v>#N/A</v>
      </c>
      <c r="EA39" s="67" t="e">
        <f>VLOOKUP(SUM(($T36*10)+DP39),'Absolutní-BODY'!$AF$2:$AL$161,7,FALSE)</f>
        <v>#N/A</v>
      </c>
      <c r="EB39" s="67" t="e">
        <f>VLOOKUP(SUM(($AL36*10)+DQ39),'Absolutní-BODY'!$AG$2:$AL$161,6,FALSE)</f>
        <v>#N/A</v>
      </c>
      <c r="EC39" s="67" t="e">
        <f>VLOOKUP(SUM(($BD36*10)+DR39),'Absolutní-BODY'!$AH$2:$AL$161,5,FALSE)</f>
        <v>#N/A</v>
      </c>
      <c r="ED39" s="67" t="e">
        <f>VLOOKUP(SUM(($BV36*10)+DS39),'Absolutní-BODY'!$AI$2:$AL$161,4,FALSE)</f>
        <v>#N/A</v>
      </c>
      <c r="EE39" s="42" t="e">
        <f>VLOOKUP(SUM(($CN37*10)+DT39),'Absolutní-BODY'!$AJ$2:$AL$161,3,FALSE)</f>
        <v>#N/A</v>
      </c>
      <c r="EF39" s="42" t="e">
        <f>VLOOKUP(SUM(($DF37*10)+DU39),'Absolutní-BODY'!$AJ$2:$AL$161,3,FALSE)</f>
        <v>#N/A</v>
      </c>
    </row>
    <row r="40" spans="1:136" ht="15" customHeight="1" thickBot="1" x14ac:dyDescent="0.25">
      <c r="B40" s="50">
        <v>3</v>
      </c>
      <c r="C40" s="51" t="e">
        <f>IF(D40=0,"",VLOOKUP($D40,seznam!$A$1:$E$5084,2,FALSE))</f>
        <v>#N/A</v>
      </c>
      <c r="D40" s="52" t="e">
        <f t="shared" si="34"/>
        <v>#N/A</v>
      </c>
      <c r="E40" s="52" t="e">
        <f>IF($D40=0,"",VLOOKUP($D40,'Absolutní-BODY'!$E$2:$W$161,4,FALSE))</f>
        <v>#N/A</v>
      </c>
      <c r="F40" s="52" t="e">
        <f>IF($D40=0,"",VLOOKUP($D40,'Absolutní-BODY'!$E$2:$W$161,5,FALSE))</f>
        <v>#N/A</v>
      </c>
      <c r="G40" s="52" t="e">
        <f>IF($D40=0,"",VLOOKUP($D40,'Absolutní-BODY'!$E$2:$W$161,6,FALSE))</f>
        <v>#N/A</v>
      </c>
      <c r="H40" s="52" t="e">
        <f>IF($D40=0,"",VLOOKUP($D40,'Absolutní-BODY'!$E$2:$W$161,7,FALSE))</f>
        <v>#N/A</v>
      </c>
      <c r="I40" s="53" t="e">
        <f>IF($D40=0,"",VLOOKUP($D40,'Absolutní-BODY'!$E$2:$W$161,8,FALSE))</f>
        <v>#N/A</v>
      </c>
      <c r="J40" s="53" t="e">
        <f>IF($D40=0,"",VLOOKUP($D40,'Absolutní-BODY'!$E$2:$W$161,9,FALSE))</f>
        <v>#N/A</v>
      </c>
      <c r="K40" s="53" t="e">
        <f>IF($D40=0,"",VLOOKUP($D40,'Absolutní-BODY'!$E$2:$W$161,10,FALSE))</f>
        <v>#N/A</v>
      </c>
      <c r="L40" s="54" t="e">
        <f>IF($D40=0,"",VLOOKUP($D40,'Absolutní-BODY'!$E$2:$W$161,11,FALSE))</f>
        <v>#N/A</v>
      </c>
      <c r="M40" s="42" t="e">
        <f>VLOOKUP(SUM(($B37*10)+B40),'Absolutní-BODY'!$AE$2:$AL$161,8,FALSE)</f>
        <v>#N/A</v>
      </c>
      <c r="N40" s="42" t="e">
        <f>VLOOKUP(SUM(($B37*10)+C40),'Absolutní-BODY'!$AE$2:$AL$161,8,FALSE)</f>
        <v>#N/A</v>
      </c>
      <c r="O40" s="331" t="e">
        <f>IF(K46=0,10000,K46)</f>
        <v>#N/A</v>
      </c>
      <c r="P40" s="68">
        <v>4</v>
      </c>
      <c r="Q40" s="68">
        <v>5</v>
      </c>
      <c r="T40" s="55" t="s">
        <v>0</v>
      </c>
      <c r="U40" s="56" t="e">
        <f>IF(V40=0,"",VLOOKUP($V40,seznam!$A$1:$E$5084,2,FALSE))</f>
        <v>#N/A</v>
      </c>
      <c r="V40" s="57" t="e">
        <f>IF(AE40="",0,AE40)</f>
        <v>#N/A</v>
      </c>
      <c r="W40" s="57" t="e">
        <f>IF($V40=0,"",VLOOKUP($V40,'Absolutní-BODY'!$E$2:$W$161,4,FALSE))</f>
        <v>#N/A</v>
      </c>
      <c r="X40" s="57" t="e">
        <f>IF($V40=0,"",VLOOKUP($V40,'Absolutní-BODY'!$E$2:$W$161,5,FALSE))</f>
        <v>#N/A</v>
      </c>
      <c r="Y40" s="57" t="e">
        <f>IF($V40=0,"",VLOOKUP($V40,'Absolutní-BODY'!$E$2:$W$161,6,FALSE))</f>
        <v>#N/A</v>
      </c>
      <c r="Z40" s="57" t="e">
        <f>IF($V40=0,"",VLOOKUP($V40,'Absolutní-BODY'!$E$2:$W$161,7,FALSE))</f>
        <v>#N/A</v>
      </c>
      <c r="AA40" s="58" t="e">
        <f>IF($V40=0,"",VLOOKUP($V40,'Absolutní-BODY'!$E$2:$W$161,8,FALSE))</f>
        <v>#N/A</v>
      </c>
      <c r="AB40" s="58" t="e">
        <f>IF($V40=0,"",VLOOKUP($V40,'Absolutní-BODY'!$E$2:$W$161,9,FALSE))</f>
        <v>#N/A</v>
      </c>
      <c r="AC40" s="58" t="e">
        <f>IF($V40=0,"",VLOOKUP($V40,'Absolutní-BODY'!$E$2:$W$161,10,FALSE))</f>
        <v>#N/A</v>
      </c>
      <c r="AD40" s="59" t="e">
        <f>IF($V40=0,"",VLOOKUP($V40,'Absolutní-BODY'!$E$2:$W$161,11,FALSE))</f>
        <v>#N/A</v>
      </c>
      <c r="AE40" s="67" t="e">
        <f>VLOOKUP(SUM(($T36*10)+4),'Absolutní-BODY'!$AF$2:$AL$161,7,FALSE)</f>
        <v>#N/A</v>
      </c>
      <c r="AF40" s="67" t="e">
        <f>VLOOKUP(SUM(($T36*10)+4),'Absolutní-BODY'!$AF$2:$AL$161,7,FALSE)</f>
        <v>#N/A</v>
      </c>
      <c r="AG40" s="331" t="e">
        <f>IF(AC42=0,10000,AC42)</f>
        <v>#N/A</v>
      </c>
      <c r="AH40" s="331">
        <v>5</v>
      </c>
      <c r="AI40" s="331">
        <v>6</v>
      </c>
      <c r="AJ40" s="331"/>
      <c r="AK40" s="334"/>
      <c r="AL40" s="55" t="s">
        <v>0</v>
      </c>
      <c r="AM40" s="56" t="e">
        <f>IF(AN40=0,"",VLOOKUP($AN40,seznam!$A$1:$E$5084,2,FALSE))</f>
        <v>#N/A</v>
      </c>
      <c r="AN40" s="57" t="e">
        <f>IF(AW40="",0,AW40)</f>
        <v>#N/A</v>
      </c>
      <c r="AO40" s="57" t="e">
        <f>IF($AN40=0,"",VLOOKUP($AN40,'Absolutní-BODY'!$E$2:$W$161,4,FALSE))</f>
        <v>#N/A</v>
      </c>
      <c r="AP40" s="57" t="e">
        <f>IF($AN40=0,"",VLOOKUP($AN40,'Absolutní-BODY'!$E$2:$W$161,5,FALSE))</f>
        <v>#N/A</v>
      </c>
      <c r="AQ40" s="57" t="e">
        <f>IF($AN40=0,"",VLOOKUP($AN40,'Absolutní-BODY'!$E$2:$W$161,6,FALSE))</f>
        <v>#N/A</v>
      </c>
      <c r="AR40" s="57" t="e">
        <f>IF($AN40=0,"",VLOOKUP($AN40,'Absolutní-BODY'!$E$2:$W$161,7,FALSE))</f>
        <v>#N/A</v>
      </c>
      <c r="AS40" s="58" t="e">
        <f>IF($AN40=0,"",VLOOKUP($AN40,'Absolutní-BODY'!$E$2:$W$161,8,FALSE))</f>
        <v>#N/A</v>
      </c>
      <c r="AT40" s="58" t="e">
        <f>IF($AN40=0,"",VLOOKUP($AN40,'Absolutní-BODY'!$E$2:$W$161,9,FALSE))</f>
        <v>#N/A</v>
      </c>
      <c r="AU40" s="58" t="e">
        <f>IF($AN40=0,"",VLOOKUP($AN40,'Absolutní-BODY'!$E$2:$W$161,10,FALSE))</f>
        <v>#N/A</v>
      </c>
      <c r="AV40" s="59" t="e">
        <f>IF($AN40=0,"",VLOOKUP($AN40,'Absolutní-BODY'!$E$2:$W$161,11,FALSE))</f>
        <v>#N/A</v>
      </c>
      <c r="AW40" s="67" t="e">
        <f>VLOOKUP(SUM(($AL36*10)+4),'Absolutní-BODY'!$AG$2:$AL$161,6,FALSE)</f>
        <v>#N/A</v>
      </c>
      <c r="AX40" s="67" t="e">
        <f>VLOOKUP(SUM(($AL36*10)+4),'Absolutní-BODY'!$AG$2:$AL$161,6,FALSE)</f>
        <v>#N/A</v>
      </c>
      <c r="AY40" s="331" t="e">
        <f>IF(AU42=0,10000,AU42)</f>
        <v>#N/A</v>
      </c>
      <c r="AZ40" s="331">
        <v>5</v>
      </c>
      <c r="BA40" s="331">
        <v>6</v>
      </c>
      <c r="BB40" s="331"/>
      <c r="BC40" s="334"/>
      <c r="BD40" s="55" t="s">
        <v>0</v>
      </c>
      <c r="BE40" s="56" t="e">
        <f>IF(BF40=0,"",VLOOKUP($BF40,seznam!$A$1:$E$5084,2,FALSE))</f>
        <v>#N/A</v>
      </c>
      <c r="BF40" s="57" t="e">
        <f>IF(BO40="",0,BO40)</f>
        <v>#N/A</v>
      </c>
      <c r="BG40" s="57" t="e">
        <f>IF($BF40=0,"",VLOOKUP($BF40,'Absolutní-BODY'!$E$2:$W$161,4,FALSE))</f>
        <v>#N/A</v>
      </c>
      <c r="BH40" s="57" t="e">
        <f>IF($BF40=0,"",VLOOKUP($BF40,'Absolutní-BODY'!$E$2:$W$161,5,FALSE))</f>
        <v>#N/A</v>
      </c>
      <c r="BI40" s="57" t="e">
        <f>IF($BF40=0,"",VLOOKUP($BF40,'Absolutní-BODY'!$E$2:$W$161,6,FALSE))</f>
        <v>#N/A</v>
      </c>
      <c r="BJ40" s="57" t="e">
        <f>IF($BF40=0,"",VLOOKUP($BF40,'Absolutní-BODY'!$E$2:$W$161,7,FALSE))</f>
        <v>#N/A</v>
      </c>
      <c r="BK40" s="58" t="e">
        <f>IF($BF40=0,"",VLOOKUP($BF40,'Absolutní-BODY'!$E$2:$W$161,8,FALSE))</f>
        <v>#N/A</v>
      </c>
      <c r="BL40" s="58" t="e">
        <f>IF($BF40=0,"",VLOOKUP($BF40,'Absolutní-BODY'!$E$2:$W$161,9,FALSE))</f>
        <v>#N/A</v>
      </c>
      <c r="BM40" s="58" t="e">
        <f>IF($BF40=0,"",VLOOKUP($BF40,'Absolutní-BODY'!$E$2:$W$161,10,FALSE))</f>
        <v>#N/A</v>
      </c>
      <c r="BN40" s="59" t="e">
        <f>IF($BF40=0,"",VLOOKUP($BF40,'Absolutní-BODY'!$E$2:$W$161,11,FALSE))</f>
        <v>#N/A</v>
      </c>
      <c r="BO40" s="67" t="e">
        <f>VLOOKUP(SUM(($BD36*10)+4),'Absolutní-BODY'!$AH$2:$AL$161,5,FALSE)</f>
        <v>#N/A</v>
      </c>
      <c r="BP40" s="67" t="e">
        <f>VLOOKUP(SUM(($BD36*10)+4),'Absolutní-BODY'!$AH$2:$AL$161,5,FALSE)</f>
        <v>#N/A</v>
      </c>
      <c r="BQ40" s="331" t="e">
        <f>IF(BM42=0,10000,BM42)</f>
        <v>#N/A</v>
      </c>
      <c r="BR40" s="331">
        <v>5</v>
      </c>
      <c r="BS40" s="331">
        <v>6</v>
      </c>
      <c r="BT40" s="331"/>
      <c r="BU40" s="334"/>
      <c r="BV40" s="55" t="s">
        <v>0</v>
      </c>
      <c r="BW40" s="56" t="e">
        <f>IF(BX40=0,"",VLOOKUP($BX40,seznam!$A$1:$E$5084,2,FALSE))</f>
        <v>#N/A</v>
      </c>
      <c r="BX40" s="57" t="e">
        <f>IF(CG40="",0,CG40)</f>
        <v>#N/A</v>
      </c>
      <c r="BY40" s="57" t="e">
        <f>IF($BX40=0,"",VLOOKUP($BX40,'Absolutní-BODY'!$E$2:$W$161,4,FALSE))</f>
        <v>#N/A</v>
      </c>
      <c r="BZ40" s="57" t="e">
        <f>IF($BX40=0,"",VLOOKUP($BX40,'Absolutní-BODY'!$E$2:$W$161,5,FALSE))</f>
        <v>#N/A</v>
      </c>
      <c r="CA40" s="57" t="e">
        <f>IF($BX40=0,"",VLOOKUP($BX40,'Absolutní-BODY'!$E$2:$W$161,6,FALSE))</f>
        <v>#N/A</v>
      </c>
      <c r="CB40" s="57" t="e">
        <f>IF($BX40=0,"",VLOOKUP($BX40,'Absolutní-BODY'!$E$2:$W$161,7,FALSE))</f>
        <v>#N/A</v>
      </c>
      <c r="CC40" s="58" t="e">
        <f>IF($BX40=0,"",VLOOKUP($BX40,'Absolutní-BODY'!$E$2:$W$161,8,FALSE))</f>
        <v>#N/A</v>
      </c>
      <c r="CD40" s="58" t="e">
        <f>IF($BX40=0,"",VLOOKUP($BX40,'Absolutní-BODY'!$E$2:$W$161,9,FALSE))</f>
        <v>#N/A</v>
      </c>
      <c r="CE40" s="58" t="e">
        <f>IF($BX40=0,"",VLOOKUP($BX40,'Absolutní-BODY'!$E$2:$W$161,10,FALSE))</f>
        <v>#N/A</v>
      </c>
      <c r="CF40" s="59" t="e">
        <f>IF($BX40=0,"",VLOOKUP($BX40,'Absolutní-BODY'!$E$2:$W$161,11,FALSE))</f>
        <v>#N/A</v>
      </c>
      <c r="CG40" s="67" t="e">
        <f>VLOOKUP(SUM(($BV36*10)+4),'Absolutní-BODY'!$AI$2:$AL$161,4,FALSE)</f>
        <v>#N/A</v>
      </c>
      <c r="CH40" s="67" t="e">
        <f>VLOOKUP(SUM(($BV36*10)+4),'Absolutní-BODY'!$AI$2:$AL$161,4,FALSE)</f>
        <v>#N/A</v>
      </c>
      <c r="CI40" s="32" t="e">
        <f>IF(CE42=0,10000,CE42)</f>
        <v>#N/A</v>
      </c>
      <c r="CJ40" s="466">
        <v>5</v>
      </c>
      <c r="CK40" s="466">
        <v>6</v>
      </c>
      <c r="CL40" s="68"/>
      <c r="CN40" s="50">
        <v>3</v>
      </c>
      <c r="CO40" s="51" t="e">
        <f>IF(CP40=0,"",VLOOKUP($CP40,seznam!$A$1:$E$5084,2,FALSE))</f>
        <v>#N/A</v>
      </c>
      <c r="CP40" s="52" t="e">
        <f t="shared" si="35"/>
        <v>#N/A</v>
      </c>
      <c r="CQ40" s="52" t="e">
        <f>IF($CP40=0,"",VLOOKUP($CP40,'Absolutní-BODY'!$E$2:$W$161,4,FALSE))</f>
        <v>#N/A</v>
      </c>
      <c r="CR40" s="52" t="e">
        <f>IF($CP40=0,"",VLOOKUP($CP40,'Absolutní-BODY'!$E$2:$W$161,5,FALSE))</f>
        <v>#N/A</v>
      </c>
      <c r="CS40" s="52" t="e">
        <f>IF($CP40=0,"",VLOOKUP($CP40,'Absolutní-BODY'!$E$2:$W$161,6,FALSE))</f>
        <v>#N/A</v>
      </c>
      <c r="CT40" s="52" t="e">
        <f>IF($CP40=0,"",VLOOKUP($CP40,'Absolutní-BODY'!$E$2:$W$161,7,FALSE))</f>
        <v>#N/A</v>
      </c>
      <c r="CU40" s="53" t="e">
        <f>IF($CP40=0,"",VLOOKUP($CP40,'Absolutní-BODY'!$E$2:$W$161,8,FALSE))</f>
        <v>#N/A</v>
      </c>
      <c r="CV40" s="53" t="e">
        <f>IF($CP40=0,"",VLOOKUP($CP40,'Absolutní-BODY'!$E$2:$W$161,9,FALSE))</f>
        <v>#N/A</v>
      </c>
      <c r="CW40" s="53" t="e">
        <f>IF($CP40=0,"",VLOOKUP($CP40,'Absolutní-BODY'!$E$2:$W$161,10,FALSE))</f>
        <v>#N/A</v>
      </c>
      <c r="CX40" s="54" t="e">
        <f>IF($CP40=0,"",VLOOKUP($CP40,'Absolutní-BODY'!$E$2:$W$161,11,FALSE))</f>
        <v>#N/A</v>
      </c>
      <c r="CY40" s="42" t="e">
        <f>VLOOKUP(SUM(($CN37*10)+CN40),'Absolutní-BODY'!$AJ$2:$AL$161,3,FALSE)</f>
        <v>#N/A</v>
      </c>
      <c r="CZ40" s="42" t="e">
        <f>VLOOKUP(SUM(($CN37*10)+CO40),'Absolutní-BODY'!$AJ$2:$AL$161,3,FALSE)</f>
        <v>#N/A</v>
      </c>
      <c r="DA40" s="331" t="e">
        <f>IF(CW46=0,10000,CW46)</f>
        <v>#N/A</v>
      </c>
      <c r="DB40" s="68">
        <v>4</v>
      </c>
      <c r="DC40" s="68">
        <v>5</v>
      </c>
      <c r="DF40" s="50">
        <v>3</v>
      </c>
      <c r="DG40" s="51" t="e">
        <f>IF(DH40=0,"",VLOOKUP($DH40,seznam!$A$1:$E$5084,2,FALSE))</f>
        <v>#N/A</v>
      </c>
      <c r="DH40" s="52" t="e">
        <f t="shared" si="36"/>
        <v>#N/A</v>
      </c>
      <c r="DI40" s="52" t="e">
        <f>IF($DH40=0,"",VLOOKUP($DH40,'Absolutní-BODY'!$E$2:$W$161,4,FALSE))</f>
        <v>#N/A</v>
      </c>
      <c r="DJ40" s="52" t="e">
        <f>IF($DH40=0,"",VLOOKUP($DH40,'Absolutní-BODY'!$E$2:$W$161,5,FALSE))</f>
        <v>#N/A</v>
      </c>
      <c r="DK40" s="52" t="e">
        <f>IF($DH40=0,"",VLOOKUP($DH40,'Absolutní-BODY'!$E$2:$W$161,6,FALSE))</f>
        <v>#N/A</v>
      </c>
      <c r="DL40" s="52" t="e">
        <f>IF($DH40=0,"",VLOOKUP($DH40,'Absolutní-BODY'!$E$2:$W$161,7,FALSE))</f>
        <v>#N/A</v>
      </c>
      <c r="DM40" s="53" t="e">
        <f>IF($DH40=0,"",VLOOKUP($DH40,'Absolutní-BODY'!$E$2:$W$161,8,FALSE))</f>
        <v>#N/A</v>
      </c>
      <c r="DN40" s="53" t="e">
        <f>IF($DH40=0,"",VLOOKUP($DH40,'Absolutní-BODY'!$E$2:$W$161,9,FALSE))</f>
        <v>#N/A</v>
      </c>
      <c r="DO40" s="53" t="e">
        <f>IF($DH40=0,"",VLOOKUP($DH40,'Absolutní-BODY'!$E$2:$W$161,10,FALSE))</f>
        <v>#N/A</v>
      </c>
      <c r="DP40" s="54" t="e">
        <f>IF($DH40=0,"",VLOOKUP($DH40,'Absolutní-BODY'!$E$2:$W$161,11,FALSE))</f>
        <v>#N/A</v>
      </c>
      <c r="DQ40" s="42" t="e">
        <f>VLOOKUP(SUM(($DF37*10)+DF40),'Absolutní-BODY'!$AJ$2:$AL$161,3,FALSE)</f>
        <v>#N/A</v>
      </c>
      <c r="DR40" s="42" t="e">
        <f>VLOOKUP(SUM(($DF37*10)+DG40),'Absolutní-BODY'!$AJ$2:$AL$161,3,FALSE)</f>
        <v>#N/A</v>
      </c>
      <c r="DS40" s="331" t="e">
        <f>IF(DO46=0,10000,DO46)</f>
        <v>#N/A</v>
      </c>
      <c r="DT40" s="68">
        <v>4</v>
      </c>
      <c r="DU40" s="68">
        <v>5</v>
      </c>
      <c r="DZ40" s="42" t="e">
        <f>VLOOKUP(SUM(($B37*10)+DO40),'Absolutní-BODY'!$AE$2:$AL$161,8,FALSE)</f>
        <v>#N/A</v>
      </c>
      <c r="EA40" s="67" t="e">
        <f>VLOOKUP(SUM(($T36*10)+4),'Absolutní-BODY'!$AF$2:$AL$161,7,FALSE)</f>
        <v>#N/A</v>
      </c>
      <c r="EB40" s="67" t="e">
        <f>VLOOKUP(SUM(($AL36*10)+4),'Absolutní-BODY'!$AG$2:$AL$161,6,FALSE)</f>
        <v>#N/A</v>
      </c>
      <c r="EC40" s="67" t="e">
        <f>VLOOKUP(SUM(($BD36*10)+4),'Absolutní-BODY'!$AH$2:$AL$161,5,FALSE)</f>
        <v>#N/A</v>
      </c>
      <c r="ED40" s="67" t="e">
        <f>VLOOKUP(SUM(($BV36*10)+4),'Absolutní-BODY'!$AI$2:$AL$161,4,FALSE)</f>
        <v>#N/A</v>
      </c>
      <c r="EE40" s="42" t="e">
        <f>VLOOKUP(SUM(($CN37*10)+DT40),'Absolutní-BODY'!$AJ$2:$AL$161,3,FALSE)</f>
        <v>#N/A</v>
      </c>
      <c r="EF40" s="42" t="e">
        <f>VLOOKUP(SUM(($DF37*10)+DU40),'Absolutní-BODY'!$AJ$2:$AL$161,3,FALSE)</f>
        <v>#N/A</v>
      </c>
    </row>
    <row r="41" spans="1:136" ht="15" customHeight="1" thickBot="1" x14ac:dyDescent="0.25">
      <c r="B41" s="50">
        <v>4</v>
      </c>
      <c r="C41" s="51" t="e">
        <f>IF(D41=0,"",VLOOKUP($D41,seznam!$A$1:$E$5084,2,FALSE))</f>
        <v>#N/A</v>
      </c>
      <c r="D41" s="52" t="e">
        <f t="shared" si="34"/>
        <v>#N/A</v>
      </c>
      <c r="E41" s="52" t="e">
        <f>IF($D41=0,"",VLOOKUP($D41,'Absolutní-BODY'!$E$2:$W$161,4,FALSE))</f>
        <v>#N/A</v>
      </c>
      <c r="F41" s="52" t="e">
        <f>IF($D41=0,"",VLOOKUP($D41,'Absolutní-BODY'!$E$2:$W$161,5,FALSE))</f>
        <v>#N/A</v>
      </c>
      <c r="G41" s="52" t="e">
        <f>IF($D41=0,"",VLOOKUP($D41,'Absolutní-BODY'!$E$2:$W$161,6,FALSE))</f>
        <v>#N/A</v>
      </c>
      <c r="H41" s="52" t="e">
        <f>IF($D41=0,"",VLOOKUP($D41,'Absolutní-BODY'!$E$2:$W$161,7,FALSE))</f>
        <v>#N/A</v>
      </c>
      <c r="I41" s="53" t="e">
        <f>IF($D41=0,"",VLOOKUP($D41,'Absolutní-BODY'!$E$2:$W$161,8,FALSE))</f>
        <v>#N/A</v>
      </c>
      <c r="J41" s="53" t="e">
        <f>IF($D41=0,"",VLOOKUP($D41,'Absolutní-BODY'!$E$2:$W$161,9,FALSE))</f>
        <v>#N/A</v>
      </c>
      <c r="K41" s="53" t="e">
        <f>IF($D41=0,"",VLOOKUP($D41,'Absolutní-BODY'!$E$2:$W$161,10,FALSE))</f>
        <v>#N/A</v>
      </c>
      <c r="L41" s="54" t="e">
        <f>IF($D41=0,"",VLOOKUP($D41,'Absolutní-BODY'!$E$2:$W$161,11,FALSE))</f>
        <v>#N/A</v>
      </c>
      <c r="M41" s="42" t="e">
        <f>VLOOKUP(SUM(($B37*10)+B41),'Absolutní-BODY'!$AE$2:$AL$161,8,FALSE)</f>
        <v>#N/A</v>
      </c>
      <c r="N41" s="42" t="e">
        <f>VLOOKUP(SUM(($B37*10)+C41),'Absolutní-BODY'!$AE$2:$AL$161,8,FALSE)</f>
        <v>#N/A</v>
      </c>
      <c r="O41" s="331" t="e">
        <f>IF(K46=0,10000,K46)</f>
        <v>#N/A</v>
      </c>
      <c r="P41" s="68">
        <v>4</v>
      </c>
      <c r="Q41" s="68">
        <v>6</v>
      </c>
      <c r="T41" s="60"/>
      <c r="U41" s="61"/>
      <c r="V41" s="61"/>
      <c r="W41" s="62" t="e">
        <f t="shared" ref="W41:AD41" si="37">SUM(W37:W40)</f>
        <v>#N/A</v>
      </c>
      <c r="X41" s="63" t="e">
        <f t="shared" si="37"/>
        <v>#N/A</v>
      </c>
      <c r="Y41" s="63" t="e">
        <f t="shared" si="37"/>
        <v>#N/A</v>
      </c>
      <c r="Z41" s="63" t="e">
        <f t="shared" si="37"/>
        <v>#N/A</v>
      </c>
      <c r="AA41" s="64" t="e">
        <f t="shared" si="37"/>
        <v>#N/A</v>
      </c>
      <c r="AB41" s="64" t="e">
        <f t="shared" si="37"/>
        <v>#N/A</v>
      </c>
      <c r="AC41" s="64" t="e">
        <f t="shared" si="37"/>
        <v>#N/A</v>
      </c>
      <c r="AD41" s="65" t="e">
        <f t="shared" si="37"/>
        <v>#N/A</v>
      </c>
      <c r="AG41" s="331" t="e">
        <f>IF(AC42=0,10000,AC42)</f>
        <v>#N/A</v>
      </c>
      <c r="AH41" s="68">
        <v>5</v>
      </c>
      <c r="AI41" s="68">
        <v>7</v>
      </c>
      <c r="AL41" s="60"/>
      <c r="AM41" s="61"/>
      <c r="AN41" s="61"/>
      <c r="AO41" s="62" t="e">
        <f t="shared" ref="AO41:AV41" si="38">SUM(AO37:AO40)</f>
        <v>#N/A</v>
      </c>
      <c r="AP41" s="63" t="e">
        <f t="shared" si="38"/>
        <v>#N/A</v>
      </c>
      <c r="AQ41" s="63" t="e">
        <f t="shared" si="38"/>
        <v>#N/A</v>
      </c>
      <c r="AR41" s="63" t="e">
        <f t="shared" si="38"/>
        <v>#N/A</v>
      </c>
      <c r="AS41" s="64" t="e">
        <f t="shared" si="38"/>
        <v>#N/A</v>
      </c>
      <c r="AT41" s="64" t="e">
        <f t="shared" si="38"/>
        <v>#N/A</v>
      </c>
      <c r="AU41" s="64" t="e">
        <f t="shared" si="38"/>
        <v>#N/A</v>
      </c>
      <c r="AV41" s="65" t="e">
        <f t="shared" si="38"/>
        <v>#N/A</v>
      </c>
      <c r="AY41" s="331" t="e">
        <f>IF(AU42=0,10000,AU42)</f>
        <v>#N/A</v>
      </c>
      <c r="AZ41" s="68">
        <v>5</v>
      </c>
      <c r="BA41" s="68">
        <v>7</v>
      </c>
      <c r="BB41" s="68"/>
      <c r="BD41" s="60"/>
      <c r="BE41" s="61"/>
      <c r="BF41" s="61"/>
      <c r="BG41" s="62" t="e">
        <f t="shared" ref="BG41:BN41" si="39">SUM(BG37:BG40)</f>
        <v>#N/A</v>
      </c>
      <c r="BH41" s="63" t="e">
        <f t="shared" si="39"/>
        <v>#N/A</v>
      </c>
      <c r="BI41" s="63" t="e">
        <f t="shared" si="39"/>
        <v>#N/A</v>
      </c>
      <c r="BJ41" s="63" t="e">
        <f t="shared" si="39"/>
        <v>#N/A</v>
      </c>
      <c r="BK41" s="64" t="e">
        <f t="shared" si="39"/>
        <v>#N/A</v>
      </c>
      <c r="BL41" s="64" t="e">
        <f t="shared" si="39"/>
        <v>#N/A</v>
      </c>
      <c r="BM41" s="64" t="e">
        <f t="shared" si="39"/>
        <v>#N/A</v>
      </c>
      <c r="BN41" s="65" t="e">
        <f t="shared" si="39"/>
        <v>#N/A</v>
      </c>
      <c r="BQ41" s="331" t="e">
        <f>IF(BM42=0,10000,BM42)</f>
        <v>#N/A</v>
      </c>
      <c r="BR41" s="68">
        <v>5</v>
      </c>
      <c r="BS41" s="68">
        <v>7</v>
      </c>
      <c r="BT41" s="68"/>
      <c r="BV41" s="60"/>
      <c r="BW41" s="61"/>
      <c r="BX41" s="61"/>
      <c r="BY41" s="62" t="e">
        <f t="shared" ref="BY41:CF41" si="40">SUM(BY37:BY40)</f>
        <v>#N/A</v>
      </c>
      <c r="BZ41" s="63" t="e">
        <f t="shared" si="40"/>
        <v>#N/A</v>
      </c>
      <c r="CA41" s="63" t="e">
        <f t="shared" si="40"/>
        <v>#N/A</v>
      </c>
      <c r="CB41" s="63" t="e">
        <f t="shared" si="40"/>
        <v>#N/A</v>
      </c>
      <c r="CC41" s="64" t="e">
        <f t="shared" si="40"/>
        <v>#N/A</v>
      </c>
      <c r="CD41" s="64" t="e">
        <f t="shared" si="40"/>
        <v>#N/A</v>
      </c>
      <c r="CE41" s="64" t="e">
        <f t="shared" si="40"/>
        <v>#N/A</v>
      </c>
      <c r="CF41" s="65" t="e">
        <f t="shared" si="40"/>
        <v>#N/A</v>
      </c>
      <c r="CI41" s="32" t="e">
        <f>IF(CE42=0,10000,CE42)</f>
        <v>#N/A</v>
      </c>
      <c r="CJ41" s="466">
        <v>5</v>
      </c>
      <c r="CK41" s="466">
        <v>7</v>
      </c>
      <c r="CL41" s="68"/>
      <c r="CN41" s="50">
        <v>4</v>
      </c>
      <c r="CO41" s="51" t="e">
        <f>IF(CP41=0,"",VLOOKUP($CP41,seznam!$A$1:$E$5084,2,FALSE))</f>
        <v>#N/A</v>
      </c>
      <c r="CP41" s="52" t="e">
        <f t="shared" si="35"/>
        <v>#N/A</v>
      </c>
      <c r="CQ41" s="52" t="e">
        <f>IF($CP41=0,"",VLOOKUP($CP41,'Absolutní-BODY'!$E$2:$W$161,4,FALSE))</f>
        <v>#N/A</v>
      </c>
      <c r="CR41" s="52" t="e">
        <f>IF($CP41=0,"",VLOOKUP($CP41,'Absolutní-BODY'!$E$2:$W$161,5,FALSE))</f>
        <v>#N/A</v>
      </c>
      <c r="CS41" s="52" t="e">
        <f>IF($CP41=0,"",VLOOKUP($CP41,'Absolutní-BODY'!$E$2:$W$161,6,FALSE))</f>
        <v>#N/A</v>
      </c>
      <c r="CT41" s="52" t="e">
        <f>IF($CP41=0,"",VLOOKUP($CP41,'Absolutní-BODY'!$E$2:$W$161,7,FALSE))</f>
        <v>#N/A</v>
      </c>
      <c r="CU41" s="53" t="e">
        <f>IF($CP41=0,"",VLOOKUP($CP41,'Absolutní-BODY'!$E$2:$W$161,8,FALSE))</f>
        <v>#N/A</v>
      </c>
      <c r="CV41" s="53" t="e">
        <f>IF($CP41=0,"",VLOOKUP($CP41,'Absolutní-BODY'!$E$2:$W$161,9,FALSE))</f>
        <v>#N/A</v>
      </c>
      <c r="CW41" s="53" t="e">
        <f>IF($CP41=0,"",VLOOKUP($CP41,'Absolutní-BODY'!$E$2:$W$161,10,FALSE))</f>
        <v>#N/A</v>
      </c>
      <c r="CX41" s="54" t="e">
        <f>IF($CP41=0,"",VLOOKUP($CP41,'Absolutní-BODY'!$E$2:$W$161,11,FALSE))</f>
        <v>#N/A</v>
      </c>
      <c r="CY41" s="42" t="e">
        <f>VLOOKUP(SUM(($CN37*10)+CN41),'Absolutní-BODY'!$AJ$2:$AL$161,3,FALSE)</f>
        <v>#N/A</v>
      </c>
      <c r="CZ41" s="42" t="e">
        <f>VLOOKUP(SUM(($CN37*10)+CO41),'Absolutní-BODY'!$AJ$2:$AL$161,3,FALSE)</f>
        <v>#N/A</v>
      </c>
      <c r="DA41" s="331" t="e">
        <f>IF(CW46=0,10000,CW46)</f>
        <v>#N/A</v>
      </c>
      <c r="DB41" s="68">
        <v>4</v>
      </c>
      <c r="DC41" s="68">
        <v>6</v>
      </c>
      <c r="DF41" s="50">
        <v>4</v>
      </c>
      <c r="DG41" s="51" t="e">
        <f>IF(DH41=0,"",VLOOKUP($DH41,seznam!$A$1:$E$5084,2,FALSE))</f>
        <v>#N/A</v>
      </c>
      <c r="DH41" s="52" t="e">
        <f t="shared" si="36"/>
        <v>#N/A</v>
      </c>
      <c r="DI41" s="52" t="e">
        <f>IF($DH41=0,"",VLOOKUP($DH41,'Absolutní-BODY'!$E$2:$W$161,4,FALSE))</f>
        <v>#N/A</v>
      </c>
      <c r="DJ41" s="52" t="e">
        <f>IF($DH41=0,"",VLOOKUP($DH41,'Absolutní-BODY'!$E$2:$W$161,5,FALSE))</f>
        <v>#N/A</v>
      </c>
      <c r="DK41" s="52" t="e">
        <f>IF($DH41=0,"",VLOOKUP($DH41,'Absolutní-BODY'!$E$2:$W$161,6,FALSE))</f>
        <v>#N/A</v>
      </c>
      <c r="DL41" s="52" t="e">
        <f>IF($DH41=0,"",VLOOKUP($DH41,'Absolutní-BODY'!$E$2:$W$161,7,FALSE))</f>
        <v>#N/A</v>
      </c>
      <c r="DM41" s="53" t="e">
        <f>IF($DH41=0,"",VLOOKUP($DH41,'Absolutní-BODY'!$E$2:$W$161,8,FALSE))</f>
        <v>#N/A</v>
      </c>
      <c r="DN41" s="53" t="e">
        <f>IF($DH41=0,"",VLOOKUP($DH41,'Absolutní-BODY'!$E$2:$W$161,9,FALSE))</f>
        <v>#N/A</v>
      </c>
      <c r="DO41" s="53" t="e">
        <f>IF($DH41=0,"",VLOOKUP($DH41,'Absolutní-BODY'!$E$2:$W$161,10,FALSE))</f>
        <v>#N/A</v>
      </c>
      <c r="DP41" s="54" t="e">
        <f>IF($DH41=0,"",VLOOKUP($DH41,'Absolutní-BODY'!$E$2:$W$161,11,FALSE))</f>
        <v>#N/A</v>
      </c>
      <c r="DQ41" s="42" t="e">
        <f>VLOOKUP(SUM(($DF37*10)+DF41),'Absolutní-BODY'!$AJ$2:$AL$161,3,FALSE)</f>
        <v>#N/A</v>
      </c>
      <c r="DR41" s="42" t="e">
        <f>VLOOKUP(SUM(($DF37*10)+DG41),'Absolutní-BODY'!$AJ$2:$AL$161,3,FALSE)</f>
        <v>#N/A</v>
      </c>
      <c r="DS41" s="331" t="e">
        <f>IF(DO46=0,10000,DO46)</f>
        <v>#N/A</v>
      </c>
      <c r="DT41" s="68">
        <v>4</v>
      </c>
      <c r="DU41" s="68">
        <v>6</v>
      </c>
      <c r="DZ41" s="42" t="e">
        <f>VLOOKUP(SUM(($B37*10)+DO41),'Absolutní-BODY'!$AE$2:$AL$161,8,FALSE)</f>
        <v>#N/A</v>
      </c>
      <c r="EE41" s="42" t="e">
        <f>VLOOKUP(SUM(($CN37*10)+DT41),'Absolutní-BODY'!$AJ$2:$AL$161,3,FALSE)</f>
        <v>#N/A</v>
      </c>
      <c r="EF41" s="42" t="e">
        <f>VLOOKUP(SUM(($DF37*10)+DU41),'Absolutní-BODY'!$AJ$2:$AL$161,3,FALSE)</f>
        <v>#N/A</v>
      </c>
    </row>
    <row r="42" spans="1:136" ht="15" customHeight="1" thickBot="1" x14ac:dyDescent="0.25">
      <c r="B42" s="50">
        <v>5</v>
      </c>
      <c r="C42" s="51" t="e">
        <f>IF(D42=0,"",VLOOKUP($D42,seznam!$A$1:$E$5084,2,FALSE))</f>
        <v>#N/A</v>
      </c>
      <c r="D42" s="52" t="e">
        <f t="shared" si="34"/>
        <v>#N/A</v>
      </c>
      <c r="E42" s="52" t="e">
        <f>IF($D42=0,"",VLOOKUP($D42,'Absolutní-BODY'!$E$2:$W$161,4,FALSE))</f>
        <v>#N/A</v>
      </c>
      <c r="F42" s="52" t="e">
        <f>IF($D42=0,"",VLOOKUP($D42,'Absolutní-BODY'!$E$2:$W$161,5,FALSE))</f>
        <v>#N/A</v>
      </c>
      <c r="G42" s="52" t="e">
        <f>IF($D42=0,"",VLOOKUP($D42,'Absolutní-BODY'!$E$2:$W$161,6,FALSE))</f>
        <v>#N/A</v>
      </c>
      <c r="H42" s="52" t="e">
        <f>IF($D42=0,"",VLOOKUP($D42,'Absolutní-BODY'!$E$2:$W$161,7,FALSE))</f>
        <v>#N/A</v>
      </c>
      <c r="I42" s="53" t="e">
        <f>IF($D42=0,"",VLOOKUP($D42,'Absolutní-BODY'!$E$2:$W$161,8,FALSE))</f>
        <v>#N/A</v>
      </c>
      <c r="J42" s="53" t="e">
        <f>IF($D42=0,"",VLOOKUP($D42,'Absolutní-BODY'!$E$2:$W$161,9,FALSE))</f>
        <v>#N/A</v>
      </c>
      <c r="K42" s="53" t="e">
        <f>IF($D42=0,"",VLOOKUP($D42,'Absolutní-BODY'!$E$2:$W$161,10,FALSE))</f>
        <v>#N/A</v>
      </c>
      <c r="L42" s="54" t="e">
        <f>IF($D42=0,"",VLOOKUP($D42,'Absolutní-BODY'!$E$2:$W$161,11,FALSE))</f>
        <v>#N/A</v>
      </c>
      <c r="M42" s="42" t="e">
        <f>VLOOKUP(SUM(($B37*10)+B42),'Absolutní-BODY'!$AE$2:$AL$161,8,FALSE)</f>
        <v>#N/A</v>
      </c>
      <c r="N42" s="42" t="e">
        <f>VLOOKUP(SUM(($B37*10)+C42),'Absolutní-BODY'!$AE$2:$AL$161,8,FALSE)</f>
        <v>#N/A</v>
      </c>
      <c r="O42" s="331" t="e">
        <f>IF(K46=0,10000,K46)</f>
        <v>#N/A</v>
      </c>
      <c r="P42" s="68">
        <v>4</v>
      </c>
      <c r="Q42" s="68">
        <v>7</v>
      </c>
      <c r="T42" s="318" t="e">
        <f>U36</f>
        <v>#N/A</v>
      </c>
      <c r="U42" s="315"/>
      <c r="V42" s="345">
        <f>AJ42</f>
        <v>0</v>
      </c>
      <c r="W42" s="317" t="s">
        <v>18</v>
      </c>
      <c r="X42" s="66"/>
      <c r="Y42" s="539" t="e">
        <f>SUM(W41:AD41)</f>
        <v>#N/A</v>
      </c>
      <c r="Z42" s="540"/>
      <c r="AA42" s="435" t="s">
        <v>1</v>
      </c>
      <c r="AB42" s="129"/>
      <c r="AC42" s="541" t="e">
        <f>SUM(W41:AD41)</f>
        <v>#N/A</v>
      </c>
      <c r="AD42" s="540"/>
      <c r="AG42" s="331" t="e">
        <f>IF(AC42=0,10000,AC42)</f>
        <v>#N/A</v>
      </c>
      <c r="AH42" s="68">
        <v>5</v>
      </c>
      <c r="AI42" s="68">
        <v>8</v>
      </c>
      <c r="AJ42" s="332">
        <f>IF(AJ34&lt;1,0,AJ34-1)</f>
        <v>0</v>
      </c>
      <c r="AL42" s="318" t="e">
        <f>AM36</f>
        <v>#N/A</v>
      </c>
      <c r="AM42" s="315"/>
      <c r="AN42" s="345">
        <f>BB42</f>
        <v>0</v>
      </c>
      <c r="AO42" s="317" t="s">
        <v>18</v>
      </c>
      <c r="AP42" s="66"/>
      <c r="AQ42" s="539" t="e">
        <f>SUM(AO41:AV41)</f>
        <v>#N/A</v>
      </c>
      <c r="AR42" s="540"/>
      <c r="AS42" s="435" t="s">
        <v>1</v>
      </c>
      <c r="AT42" s="129"/>
      <c r="AU42" s="541" t="e">
        <f>SUM(AO41:AV41)</f>
        <v>#N/A</v>
      </c>
      <c r="AV42" s="540"/>
      <c r="AY42" s="331" t="e">
        <f>IF(AU42=0,10000,AU42)</f>
        <v>#N/A</v>
      </c>
      <c r="AZ42" s="68">
        <v>5</v>
      </c>
      <c r="BA42" s="68">
        <v>8</v>
      </c>
      <c r="BB42" s="332">
        <f>IF(BB34&lt;1,0,BB34-1)</f>
        <v>0</v>
      </c>
      <c r="BD42" s="318" t="e">
        <f>BE36</f>
        <v>#N/A</v>
      </c>
      <c r="BE42" s="315"/>
      <c r="BF42" s="345">
        <f>BT42</f>
        <v>0</v>
      </c>
      <c r="BG42" s="317" t="s">
        <v>18</v>
      </c>
      <c r="BH42" s="66"/>
      <c r="BI42" s="539" t="e">
        <f>SUM(BG41:BN41)</f>
        <v>#N/A</v>
      </c>
      <c r="BJ42" s="540"/>
      <c r="BK42" s="435" t="s">
        <v>1</v>
      </c>
      <c r="BL42" s="129"/>
      <c r="BM42" s="541" t="e">
        <f>SUM(BG41:BN41)</f>
        <v>#N/A</v>
      </c>
      <c r="BN42" s="540"/>
      <c r="BQ42" s="331" t="e">
        <f>IF(BM42=0,10000,BM42)</f>
        <v>#N/A</v>
      </c>
      <c r="BR42" s="68">
        <v>5</v>
      </c>
      <c r="BS42" s="68">
        <v>8</v>
      </c>
      <c r="BT42" s="332">
        <f>IF(BT34&lt;1,0,BT34-1)</f>
        <v>0</v>
      </c>
      <c r="BV42" s="318" t="e">
        <f>BW36</f>
        <v>#N/A</v>
      </c>
      <c r="BW42" s="315"/>
      <c r="BX42" s="345">
        <f>CL42</f>
        <v>0</v>
      </c>
      <c r="BY42" s="317" t="s">
        <v>18</v>
      </c>
      <c r="BZ42" s="66"/>
      <c r="CA42" s="539" t="e">
        <f>SUM(BY41:CF41)</f>
        <v>#N/A</v>
      </c>
      <c r="CB42" s="540"/>
      <c r="CC42" s="435" t="s">
        <v>1</v>
      </c>
      <c r="CD42" s="129"/>
      <c r="CE42" s="541" t="e">
        <f>SUM(BY41:CF41)</f>
        <v>#N/A</v>
      </c>
      <c r="CF42" s="540"/>
      <c r="CI42" s="467" t="e">
        <f>IF(CE42=0,10000,CE42)</f>
        <v>#N/A</v>
      </c>
      <c r="CJ42" s="468">
        <v>5</v>
      </c>
      <c r="CK42" s="468">
        <v>8</v>
      </c>
      <c r="CL42" s="332">
        <f>IF(CL34&lt;1,0,CL34-1)</f>
        <v>0</v>
      </c>
      <c r="CN42" s="50">
        <v>5</v>
      </c>
      <c r="CO42" s="51" t="e">
        <f>IF(CP42=0,"",VLOOKUP($CP42,seznam!$A$1:$E$5084,2,FALSE))</f>
        <v>#N/A</v>
      </c>
      <c r="CP42" s="52" t="e">
        <f t="shared" si="35"/>
        <v>#N/A</v>
      </c>
      <c r="CQ42" s="52" t="e">
        <f>IF($CP42=0,"",VLOOKUP($CP42,'Absolutní-BODY'!$E$2:$W$161,4,FALSE))</f>
        <v>#N/A</v>
      </c>
      <c r="CR42" s="52" t="e">
        <f>IF($CP42=0,"",VLOOKUP($CP42,'Absolutní-BODY'!$E$2:$W$161,5,FALSE))</f>
        <v>#N/A</v>
      </c>
      <c r="CS42" s="52" t="e">
        <f>IF($CP42=0,"",VLOOKUP($CP42,'Absolutní-BODY'!$E$2:$W$161,6,FALSE))</f>
        <v>#N/A</v>
      </c>
      <c r="CT42" s="52" t="e">
        <f>IF($CP42=0,"",VLOOKUP($CP42,'Absolutní-BODY'!$E$2:$W$161,7,FALSE))</f>
        <v>#N/A</v>
      </c>
      <c r="CU42" s="53" t="e">
        <f>IF($CP42=0,"",VLOOKUP($CP42,'Absolutní-BODY'!$E$2:$W$161,8,FALSE))</f>
        <v>#N/A</v>
      </c>
      <c r="CV42" s="53" t="e">
        <f>IF($CP42=0,"",VLOOKUP($CP42,'Absolutní-BODY'!$E$2:$W$161,9,FALSE))</f>
        <v>#N/A</v>
      </c>
      <c r="CW42" s="53" t="e">
        <f>IF($CP42=0,"",VLOOKUP($CP42,'Absolutní-BODY'!$E$2:$W$161,10,FALSE))</f>
        <v>#N/A</v>
      </c>
      <c r="CX42" s="54" t="e">
        <f>IF($CP42=0,"",VLOOKUP($CP42,'Absolutní-BODY'!$E$2:$W$161,11,FALSE))</f>
        <v>#N/A</v>
      </c>
      <c r="CY42" s="42" t="e">
        <f>VLOOKUP(SUM(($CN37*10)+CN42),'Absolutní-BODY'!$AJ$2:$AL$161,3,FALSE)</f>
        <v>#N/A</v>
      </c>
      <c r="CZ42" s="42" t="e">
        <f>VLOOKUP(SUM(($CN37*10)+CO42),'Absolutní-BODY'!$AJ$2:$AL$161,3,FALSE)</f>
        <v>#N/A</v>
      </c>
      <c r="DA42" s="331" t="e">
        <f>IF(CW46=0,10000,CW46)</f>
        <v>#N/A</v>
      </c>
      <c r="DB42" s="68">
        <v>4</v>
      </c>
      <c r="DC42" s="68">
        <v>7</v>
      </c>
      <c r="DF42" s="50">
        <v>5</v>
      </c>
      <c r="DG42" s="51" t="e">
        <f>IF(DH42=0,"",VLOOKUP($DH42,seznam!$A$1:$E$5084,2,FALSE))</f>
        <v>#N/A</v>
      </c>
      <c r="DH42" s="52" t="e">
        <f t="shared" si="36"/>
        <v>#N/A</v>
      </c>
      <c r="DI42" s="52" t="e">
        <f>IF($DH42=0,"",VLOOKUP($DH42,'Absolutní-BODY'!$E$2:$W$161,4,FALSE))</f>
        <v>#N/A</v>
      </c>
      <c r="DJ42" s="52" t="e">
        <f>IF($DH42=0,"",VLOOKUP($DH42,'Absolutní-BODY'!$E$2:$W$161,5,FALSE))</f>
        <v>#N/A</v>
      </c>
      <c r="DK42" s="52" t="e">
        <f>IF($DH42=0,"",VLOOKUP($DH42,'Absolutní-BODY'!$E$2:$W$161,6,FALSE))</f>
        <v>#N/A</v>
      </c>
      <c r="DL42" s="52" t="e">
        <f>IF($DH42=0,"",VLOOKUP($DH42,'Absolutní-BODY'!$E$2:$W$161,7,FALSE))</f>
        <v>#N/A</v>
      </c>
      <c r="DM42" s="53" t="e">
        <f>IF($DH42=0,"",VLOOKUP($DH42,'Absolutní-BODY'!$E$2:$W$161,8,FALSE))</f>
        <v>#N/A</v>
      </c>
      <c r="DN42" s="53" t="e">
        <f>IF($DH42=0,"",VLOOKUP($DH42,'Absolutní-BODY'!$E$2:$W$161,9,FALSE))</f>
        <v>#N/A</v>
      </c>
      <c r="DO42" s="53" t="e">
        <f>IF($DH42=0,"",VLOOKUP($DH42,'Absolutní-BODY'!$E$2:$W$161,10,FALSE))</f>
        <v>#N/A</v>
      </c>
      <c r="DP42" s="54" t="e">
        <f>IF($DH42=0,"",VLOOKUP($DH42,'Absolutní-BODY'!$E$2:$W$161,11,FALSE))</f>
        <v>#N/A</v>
      </c>
      <c r="DQ42" s="42" t="e">
        <f>VLOOKUP(SUM(($DF37*10)+DF42),'Absolutní-BODY'!$AJ$2:$AL$161,3,FALSE)</f>
        <v>#N/A</v>
      </c>
      <c r="DR42" s="42" t="e">
        <f>VLOOKUP(SUM(($DF37*10)+DG42),'Absolutní-BODY'!$AJ$2:$AL$161,3,FALSE)</f>
        <v>#N/A</v>
      </c>
      <c r="DS42" s="331" t="e">
        <f>IF(DO46=0,10000,DO46)</f>
        <v>#N/A</v>
      </c>
      <c r="DT42" s="68">
        <v>4</v>
      </c>
      <c r="DU42" s="68">
        <v>7</v>
      </c>
      <c r="DZ42" s="42" t="e">
        <f>VLOOKUP(SUM(($B37*10)+DO42),'Absolutní-BODY'!$AE$2:$AL$161,8,FALSE)</f>
        <v>#N/A</v>
      </c>
      <c r="EE42" s="42" t="e">
        <f>VLOOKUP(SUM(($CN37*10)+DT42),'Absolutní-BODY'!$AJ$2:$AL$161,3,FALSE)</f>
        <v>#N/A</v>
      </c>
      <c r="EF42" s="42" t="e">
        <f>VLOOKUP(SUM(($DF37*10)+DU42),'Absolutní-BODY'!$AJ$2:$AL$161,3,FALSE)</f>
        <v>#N/A</v>
      </c>
    </row>
    <row r="43" spans="1:136" ht="15" customHeight="1" thickBot="1" x14ac:dyDescent="0.25">
      <c r="B43" s="50">
        <v>6</v>
      </c>
      <c r="C43" s="51" t="e">
        <f>IF(D43=0,"",VLOOKUP($D43,seznam!$A$1:$E$5084,2,FALSE))</f>
        <v>#N/A</v>
      </c>
      <c r="D43" s="52" t="e">
        <f t="shared" si="34"/>
        <v>#N/A</v>
      </c>
      <c r="E43" s="52" t="e">
        <f>IF($D43=0,"",VLOOKUP($D43,'Absolutní-BODY'!$E$2:$W$161,4,FALSE))</f>
        <v>#N/A</v>
      </c>
      <c r="F43" s="52" t="e">
        <f>IF($D43=0,"",VLOOKUP($D43,'Absolutní-BODY'!$E$2:$W$161,5,FALSE))</f>
        <v>#N/A</v>
      </c>
      <c r="G43" s="52" t="e">
        <f>IF($D43=0,"",VLOOKUP($D43,'Absolutní-BODY'!$E$2:$W$161,6,FALSE))</f>
        <v>#N/A</v>
      </c>
      <c r="H43" s="52" t="e">
        <f>IF($D43=0,"",VLOOKUP($D43,'Absolutní-BODY'!$E$2:$W$161,7,FALSE))</f>
        <v>#N/A</v>
      </c>
      <c r="I43" s="53" t="e">
        <f>IF($D43=0,"",VLOOKUP($D43,'Absolutní-BODY'!$E$2:$W$161,8,FALSE))</f>
        <v>#N/A</v>
      </c>
      <c r="J43" s="53" t="e">
        <f>IF($D43=0,"",VLOOKUP($D43,'Absolutní-BODY'!$E$2:$W$161,9,FALSE))</f>
        <v>#N/A</v>
      </c>
      <c r="K43" s="53" t="e">
        <f>IF($D43=0,"",VLOOKUP($D43,'Absolutní-BODY'!$E$2:$W$161,10,FALSE))</f>
        <v>#N/A</v>
      </c>
      <c r="L43" s="54" t="e">
        <f>IF($D43=0,"",VLOOKUP($D43,'Absolutní-BODY'!$E$2:$W$161,11,FALSE))</f>
        <v>#N/A</v>
      </c>
      <c r="M43" s="42" t="e">
        <f>VLOOKUP(SUM(($B37*10)+B43),'Absolutní-BODY'!$AE$2:$AL$161,8,FALSE)</f>
        <v>#N/A</v>
      </c>
      <c r="N43" s="42" t="e">
        <f>VLOOKUP(SUM(($B37*10)+C43),'Absolutní-BODY'!$AE$2:$AL$161,8,FALSE)</f>
        <v>#N/A</v>
      </c>
      <c r="O43" s="331" t="e">
        <f>IF(K46=0,10000,K46)</f>
        <v>#N/A</v>
      </c>
      <c r="P43" s="68">
        <v>4</v>
      </c>
      <c r="Q43" s="68">
        <v>8</v>
      </c>
      <c r="S43" s="37" t="s">
        <v>3465</v>
      </c>
      <c r="AE43" s="37"/>
      <c r="AF43" s="37"/>
      <c r="AG43" s="331" t="e">
        <f>IF(AC50=0,10000,AC50)</f>
        <v>#N/A</v>
      </c>
      <c r="AH43" s="68">
        <v>6</v>
      </c>
      <c r="AI43" s="68">
        <v>1</v>
      </c>
      <c r="AK43" s="37" t="s">
        <v>3465</v>
      </c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7"/>
      <c r="AX43" s="37"/>
      <c r="AY43" s="331" t="e">
        <f>IF(AU50=0,10000,AU50)</f>
        <v>#N/A</v>
      </c>
      <c r="AZ43" s="68">
        <v>6</v>
      </c>
      <c r="BA43" s="68">
        <v>1</v>
      </c>
      <c r="BB43" s="68"/>
      <c r="BC43" s="37" t="s">
        <v>3465</v>
      </c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7"/>
      <c r="BP43" s="37"/>
      <c r="BQ43" s="331" t="e">
        <f>IF(BM50=0,10000,BM50)</f>
        <v>#N/A</v>
      </c>
      <c r="BR43" s="68">
        <v>6</v>
      </c>
      <c r="BS43" s="68">
        <v>1</v>
      </c>
      <c r="BT43" s="68"/>
      <c r="BU43" s="37" t="s">
        <v>3465</v>
      </c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7"/>
      <c r="CH43" s="37"/>
      <c r="CI43" s="32" t="e">
        <f>IF(CE50=0,10000,CE50)</f>
        <v>#N/A</v>
      </c>
      <c r="CJ43" s="466">
        <v>6</v>
      </c>
      <c r="CK43" s="466">
        <v>1</v>
      </c>
      <c r="CL43" s="68"/>
      <c r="CN43" s="50">
        <v>6</v>
      </c>
      <c r="CO43" s="51" t="e">
        <f>IF(CP43=0,"",VLOOKUP($CP43,seznam!$A$1:$E$5084,2,FALSE))</f>
        <v>#N/A</v>
      </c>
      <c r="CP43" s="52" t="e">
        <f t="shared" si="35"/>
        <v>#N/A</v>
      </c>
      <c r="CQ43" s="52" t="e">
        <f>IF($CP43=0,"",VLOOKUP($CP43,'Absolutní-BODY'!$E$2:$W$161,4,FALSE))</f>
        <v>#N/A</v>
      </c>
      <c r="CR43" s="52" t="e">
        <f>IF($CP43=0,"",VLOOKUP($CP43,'Absolutní-BODY'!$E$2:$W$161,5,FALSE))</f>
        <v>#N/A</v>
      </c>
      <c r="CS43" s="52" t="e">
        <f>IF($CP43=0,"",VLOOKUP($CP43,'Absolutní-BODY'!$E$2:$W$161,6,FALSE))</f>
        <v>#N/A</v>
      </c>
      <c r="CT43" s="52" t="e">
        <f>IF($CP43=0,"",VLOOKUP($CP43,'Absolutní-BODY'!$E$2:$W$161,7,FALSE))</f>
        <v>#N/A</v>
      </c>
      <c r="CU43" s="53" t="e">
        <f>IF($CP43=0,"",VLOOKUP($CP43,'Absolutní-BODY'!$E$2:$W$161,8,FALSE))</f>
        <v>#N/A</v>
      </c>
      <c r="CV43" s="53" t="e">
        <f>IF($CP43=0,"",VLOOKUP($CP43,'Absolutní-BODY'!$E$2:$W$161,9,FALSE))</f>
        <v>#N/A</v>
      </c>
      <c r="CW43" s="53" t="e">
        <f>IF($CP43=0,"",VLOOKUP($CP43,'Absolutní-BODY'!$E$2:$W$161,10,FALSE))</f>
        <v>#N/A</v>
      </c>
      <c r="CX43" s="54" t="e">
        <f>IF($CP43=0,"",VLOOKUP($CP43,'Absolutní-BODY'!$E$2:$W$161,11,FALSE))</f>
        <v>#N/A</v>
      </c>
      <c r="CY43" s="42" t="e">
        <f>VLOOKUP(SUM(($CN37*10)+CN43),'Absolutní-BODY'!$AJ$2:$AL$161,3,FALSE)</f>
        <v>#N/A</v>
      </c>
      <c r="CZ43" s="42" t="e">
        <f>VLOOKUP(SUM(($CN37*10)+CO43),'Absolutní-BODY'!$AJ$2:$AL$161,3,FALSE)</f>
        <v>#N/A</v>
      </c>
      <c r="DA43" s="331" t="e">
        <f>IF(CW46=0,10000,CW46)</f>
        <v>#N/A</v>
      </c>
      <c r="DB43" s="68">
        <v>4</v>
      </c>
      <c r="DC43" s="68">
        <v>8</v>
      </c>
      <c r="DF43" s="50">
        <v>6</v>
      </c>
      <c r="DG43" s="51" t="e">
        <f>IF(DH43=0,"",VLOOKUP($DH43,seznam!$A$1:$E$5084,2,FALSE))</f>
        <v>#N/A</v>
      </c>
      <c r="DH43" s="52" t="e">
        <f t="shared" si="36"/>
        <v>#N/A</v>
      </c>
      <c r="DI43" s="52" t="e">
        <f>IF($DH43=0,"",VLOOKUP($DH43,'Absolutní-BODY'!$E$2:$W$161,4,FALSE))</f>
        <v>#N/A</v>
      </c>
      <c r="DJ43" s="52" t="e">
        <f>IF($DH43=0,"",VLOOKUP($DH43,'Absolutní-BODY'!$E$2:$W$161,5,FALSE))</f>
        <v>#N/A</v>
      </c>
      <c r="DK43" s="52" t="e">
        <f>IF($DH43=0,"",VLOOKUP($DH43,'Absolutní-BODY'!$E$2:$W$161,6,FALSE))</f>
        <v>#N/A</v>
      </c>
      <c r="DL43" s="52" t="e">
        <f>IF($DH43=0,"",VLOOKUP($DH43,'Absolutní-BODY'!$E$2:$W$161,7,FALSE))</f>
        <v>#N/A</v>
      </c>
      <c r="DM43" s="53" t="e">
        <f>IF($DH43=0,"",VLOOKUP($DH43,'Absolutní-BODY'!$E$2:$W$161,8,FALSE))</f>
        <v>#N/A</v>
      </c>
      <c r="DN43" s="53" t="e">
        <f>IF($DH43=0,"",VLOOKUP($DH43,'Absolutní-BODY'!$E$2:$W$161,9,FALSE))</f>
        <v>#N/A</v>
      </c>
      <c r="DO43" s="53" t="e">
        <f>IF($DH43=0,"",VLOOKUP($DH43,'Absolutní-BODY'!$E$2:$W$161,10,FALSE))</f>
        <v>#N/A</v>
      </c>
      <c r="DP43" s="54" t="e">
        <f>IF($DH43=0,"",VLOOKUP($DH43,'Absolutní-BODY'!$E$2:$W$161,11,FALSE))</f>
        <v>#N/A</v>
      </c>
      <c r="DQ43" s="42" t="e">
        <f>VLOOKUP(SUM(($DF37*10)+DF43),'Absolutní-BODY'!$AJ$2:$AL$161,3,FALSE)</f>
        <v>#N/A</v>
      </c>
      <c r="DR43" s="42" t="e">
        <f>VLOOKUP(SUM(($DF37*10)+DG43),'Absolutní-BODY'!$AJ$2:$AL$161,3,FALSE)</f>
        <v>#N/A</v>
      </c>
      <c r="DS43" s="331" t="e">
        <f>IF(DO46=0,10000,DO46)</f>
        <v>#N/A</v>
      </c>
      <c r="DT43" s="68">
        <v>4</v>
      </c>
      <c r="DU43" s="68">
        <v>8</v>
      </c>
      <c r="DZ43" s="42" t="e">
        <f>VLOOKUP(SUM(($B37*10)+DO43),'Absolutní-BODY'!$AE$2:$AL$161,8,FALSE)</f>
        <v>#N/A</v>
      </c>
      <c r="EA43" s="37"/>
      <c r="EB43" s="37"/>
      <c r="EC43" s="37"/>
      <c r="ED43" s="37"/>
      <c r="EE43" s="42" t="e">
        <f>VLOOKUP(SUM(($CN37*10)+DT43),'Absolutní-BODY'!$AJ$2:$AL$161,3,FALSE)</f>
        <v>#N/A</v>
      </c>
      <c r="EF43" s="42" t="e">
        <f>VLOOKUP(SUM(($DF37*10)+DU43),'Absolutní-BODY'!$AJ$2:$AL$161,3,FALSE)</f>
        <v>#N/A</v>
      </c>
    </row>
    <row r="44" spans="1:136" s="334" customFormat="1" ht="15" customHeight="1" thickBot="1" x14ac:dyDescent="0.25">
      <c r="B44" s="55" t="s">
        <v>0</v>
      </c>
      <c r="C44" s="56" t="e">
        <f>IF(D44=0,"",VLOOKUP($D44,seznam!$A$1:$E$5084,2,FALSE))</f>
        <v>#N/A</v>
      </c>
      <c r="D44" s="57" t="e">
        <f t="shared" si="34"/>
        <v>#N/A</v>
      </c>
      <c r="E44" s="57" t="e">
        <f>IF($D44=0,"",VLOOKUP($D44,'Absolutní-BODY'!$E$2:$W$161,4,FALSE))</f>
        <v>#N/A</v>
      </c>
      <c r="F44" s="57" t="e">
        <f>IF($D44=0,"",VLOOKUP($D44,'Absolutní-BODY'!$E$2:$W$161,5,FALSE))</f>
        <v>#N/A</v>
      </c>
      <c r="G44" s="57" t="e">
        <f>IF($D44=0,"",VLOOKUP($D44,'Absolutní-BODY'!$E$2:$W$161,6,FALSE))</f>
        <v>#N/A</v>
      </c>
      <c r="H44" s="57" t="e">
        <f>IF($D44=0,"",VLOOKUP($D44,'Absolutní-BODY'!$E$2:$W$161,7,FALSE))</f>
        <v>#N/A</v>
      </c>
      <c r="I44" s="58" t="e">
        <f>IF($D44=0,"",VLOOKUP($D44,'Absolutní-BODY'!$E$2:$W$161,8,FALSE))</f>
        <v>#N/A</v>
      </c>
      <c r="J44" s="58" t="e">
        <f>IF($D44=0,"",VLOOKUP($D44,'Absolutní-BODY'!$E$2:$W$161,9,FALSE))</f>
        <v>#N/A</v>
      </c>
      <c r="K44" s="58" t="e">
        <f>IF($D44=0,"",VLOOKUP($D44,'Absolutní-BODY'!$E$2:$W$161,10,FALSE))</f>
        <v>#N/A</v>
      </c>
      <c r="L44" s="59" t="e">
        <f>IF($D44=0,"",VLOOKUP($D44,'Absolutní-BODY'!$E$2:$W$161,11,FALSE))</f>
        <v>#N/A</v>
      </c>
      <c r="M44" s="42" t="e">
        <f>VLOOKUP(SUM(($B37*10)+7),'Absolutní-BODY'!$AE$2:$AL$161,8,FALSE)</f>
        <v>#N/A</v>
      </c>
      <c r="N44" s="42" t="e">
        <f>VLOOKUP(SUM(($B37*10)+7),'Absolutní-BODY'!$AE$2:$AL$161,8,FALSE)</f>
        <v>#N/A</v>
      </c>
      <c r="O44" s="331" t="e">
        <f>IF(K46=0,10000,K46)</f>
        <v>#N/A</v>
      </c>
      <c r="P44" s="331">
        <v>4</v>
      </c>
      <c r="Q44" s="331">
        <v>9</v>
      </c>
      <c r="R44" s="331"/>
      <c r="T44" s="49">
        <v>6</v>
      </c>
      <c r="U44" s="313" t="e">
        <f>IF(T44="","",VLOOKUP(T44,'Absolutní-BODY'!$AO$2:$AU$57,7,FALSE))</f>
        <v>#N/A</v>
      </c>
      <c r="V44" s="40" t="s">
        <v>9</v>
      </c>
      <c r="W44" s="40">
        <v>1</v>
      </c>
      <c r="X44" s="40">
        <v>2</v>
      </c>
      <c r="Y44" s="40">
        <v>3</v>
      </c>
      <c r="Z44" s="43">
        <v>4</v>
      </c>
      <c r="AA44" s="40">
        <v>5</v>
      </c>
      <c r="AB44" s="40">
        <v>6</v>
      </c>
      <c r="AC44" s="43">
        <v>7</v>
      </c>
      <c r="AD44" s="40">
        <v>8</v>
      </c>
      <c r="AG44" s="331" t="e">
        <f>IF(AC50=0,10000,AC50)</f>
        <v>#N/A</v>
      </c>
      <c r="AH44" s="331">
        <v>6</v>
      </c>
      <c r="AI44" s="331">
        <v>2</v>
      </c>
      <c r="AJ44" s="331"/>
      <c r="AL44" s="49">
        <v>6</v>
      </c>
      <c r="AM44" s="313" t="e">
        <f>IF(AL44="","",VLOOKUP(AL44,'Absolutní-BODY'!$AP$2:$AU$57,6,FALSE))</f>
        <v>#N/A</v>
      </c>
      <c r="AN44" s="40" t="s">
        <v>9</v>
      </c>
      <c r="AO44" s="40">
        <v>1</v>
      </c>
      <c r="AP44" s="40">
        <v>2</v>
      </c>
      <c r="AQ44" s="40">
        <v>3</v>
      </c>
      <c r="AR44" s="43">
        <v>4</v>
      </c>
      <c r="AS44" s="40">
        <v>5</v>
      </c>
      <c r="AT44" s="40">
        <v>6</v>
      </c>
      <c r="AU44" s="43">
        <v>7</v>
      </c>
      <c r="AV44" s="40">
        <v>8</v>
      </c>
      <c r="AY44" s="331" t="e">
        <f>IF(AU50=0,10000,AU50)</f>
        <v>#N/A</v>
      </c>
      <c r="AZ44" s="331">
        <v>6</v>
      </c>
      <c r="BA44" s="331">
        <v>2</v>
      </c>
      <c r="BB44" s="331"/>
      <c r="BD44" s="49">
        <v>6</v>
      </c>
      <c r="BE44" s="313" t="e">
        <f>IF(BD44="","",VLOOKUP(BD44,'Absolutní-BODY'!$AQ$2:$AU$57,5,FALSE))</f>
        <v>#N/A</v>
      </c>
      <c r="BF44" s="40" t="s">
        <v>9</v>
      </c>
      <c r="BG44" s="40">
        <v>1</v>
      </c>
      <c r="BH44" s="40">
        <v>2</v>
      </c>
      <c r="BI44" s="40">
        <v>3</v>
      </c>
      <c r="BJ44" s="43">
        <v>4</v>
      </c>
      <c r="BK44" s="40">
        <v>5</v>
      </c>
      <c r="BL44" s="40">
        <v>6</v>
      </c>
      <c r="BM44" s="43">
        <v>7</v>
      </c>
      <c r="BN44" s="40">
        <v>8</v>
      </c>
      <c r="BQ44" s="331" t="e">
        <f>IF(BM50=0,10000,BM50)</f>
        <v>#N/A</v>
      </c>
      <c r="BR44" s="331">
        <v>6</v>
      </c>
      <c r="BS44" s="331">
        <v>2</v>
      </c>
      <c r="BT44" s="331"/>
      <c r="BV44" s="49">
        <v>6</v>
      </c>
      <c r="BW44" s="313" t="e">
        <f>IF(BV44="","",VLOOKUP(BV44,'Absolutní-BODY'!$AR$2:$AU$57,4,FALSE))</f>
        <v>#N/A</v>
      </c>
      <c r="BX44" s="40" t="s">
        <v>9</v>
      </c>
      <c r="BY44" s="40">
        <v>1</v>
      </c>
      <c r="BZ44" s="40">
        <v>2</v>
      </c>
      <c r="CA44" s="40">
        <v>3</v>
      </c>
      <c r="CB44" s="43">
        <v>4</v>
      </c>
      <c r="CC44" s="40">
        <v>5</v>
      </c>
      <c r="CD44" s="40">
        <v>6</v>
      </c>
      <c r="CE44" s="43">
        <v>7</v>
      </c>
      <c r="CF44" s="40">
        <v>8</v>
      </c>
      <c r="CI44" s="32" t="e">
        <f>IF(CE50=0,10000,CE50)</f>
        <v>#N/A</v>
      </c>
      <c r="CJ44" s="32">
        <v>6</v>
      </c>
      <c r="CK44" s="32">
        <v>2</v>
      </c>
      <c r="CL44" s="331"/>
      <c r="CN44" s="55" t="s">
        <v>0</v>
      </c>
      <c r="CO44" s="56" t="e">
        <f>IF(CP44=0,"",VLOOKUP($CP44,seznam!$A$1:$E$5084,2,FALSE))</f>
        <v>#N/A</v>
      </c>
      <c r="CP44" s="57" t="e">
        <f t="shared" si="35"/>
        <v>#N/A</v>
      </c>
      <c r="CQ44" s="57" t="e">
        <f>IF($CP44=0,"",VLOOKUP($CP44,'Absolutní-BODY'!$E$2:$W$161,4,FALSE))</f>
        <v>#N/A</v>
      </c>
      <c r="CR44" s="57" t="e">
        <f>IF($CP44=0,"",VLOOKUP($CP44,'Absolutní-BODY'!$E$2:$W$161,5,FALSE))</f>
        <v>#N/A</v>
      </c>
      <c r="CS44" s="57" t="e">
        <f>IF($CP44=0,"",VLOOKUP($CP44,'Absolutní-BODY'!$E$2:$W$161,6,FALSE))</f>
        <v>#N/A</v>
      </c>
      <c r="CT44" s="57" t="e">
        <f>IF($CP44=0,"",VLOOKUP($CP44,'Absolutní-BODY'!$E$2:$W$161,7,FALSE))</f>
        <v>#N/A</v>
      </c>
      <c r="CU44" s="58" t="e">
        <f>IF($CP44=0,"",VLOOKUP($CP44,'Absolutní-BODY'!$E$2:$W$161,8,FALSE))</f>
        <v>#N/A</v>
      </c>
      <c r="CV44" s="58" t="e">
        <f>IF($CP44=0,"",VLOOKUP($CP44,'Absolutní-BODY'!$E$2:$W$161,9,FALSE))</f>
        <v>#N/A</v>
      </c>
      <c r="CW44" s="58" t="e">
        <f>IF($CP44=0,"",VLOOKUP($CP44,'Absolutní-BODY'!$E$2:$W$161,10,FALSE))</f>
        <v>#N/A</v>
      </c>
      <c r="CX44" s="59" t="e">
        <f>IF($CP44=0,"",VLOOKUP($CP44,'Absolutní-BODY'!$E$2:$W$161,11,FALSE))</f>
        <v>#N/A</v>
      </c>
      <c r="CY44" s="42" t="e">
        <f>VLOOKUP(SUM(($CN37*10)+7),'Absolutní-BODY'!$AJ$2:$AL$161,3,FALSE)</f>
        <v>#N/A</v>
      </c>
      <c r="CZ44" s="42" t="e">
        <f>VLOOKUP(SUM(($CN37*10)+7),'Absolutní-BODY'!$AJ$2:$AL$161,3,FALSE)</f>
        <v>#N/A</v>
      </c>
      <c r="DA44" s="331" t="e">
        <f>IF(CW46=0,10000,CW46)</f>
        <v>#N/A</v>
      </c>
      <c r="DB44" s="331">
        <v>4</v>
      </c>
      <c r="DC44" s="331">
        <v>9</v>
      </c>
      <c r="DD44" s="331"/>
      <c r="DF44" s="55" t="s">
        <v>0</v>
      </c>
      <c r="DG44" s="56" t="e">
        <f>IF(DH44=0,"",VLOOKUP($DH44,seznam!$A$1:$E$5084,2,FALSE))</f>
        <v>#N/A</v>
      </c>
      <c r="DH44" s="57" t="e">
        <f t="shared" si="36"/>
        <v>#N/A</v>
      </c>
      <c r="DI44" s="57" t="e">
        <f>IF($DH44=0,"",VLOOKUP($DH44,'Absolutní-BODY'!$E$2:$W$161,4,FALSE))</f>
        <v>#N/A</v>
      </c>
      <c r="DJ44" s="57" t="e">
        <f>IF($DH44=0,"",VLOOKUP($DH44,'Absolutní-BODY'!$E$2:$W$161,5,FALSE))</f>
        <v>#N/A</v>
      </c>
      <c r="DK44" s="57" t="e">
        <f>IF($DH44=0,"",VLOOKUP($DH44,'Absolutní-BODY'!$E$2:$W$161,6,FALSE))</f>
        <v>#N/A</v>
      </c>
      <c r="DL44" s="57" t="e">
        <f>IF($DH44=0,"",VLOOKUP($DH44,'Absolutní-BODY'!$E$2:$W$161,7,FALSE))</f>
        <v>#N/A</v>
      </c>
      <c r="DM44" s="58" t="e">
        <f>IF($DH44=0,"",VLOOKUP($DH44,'Absolutní-BODY'!$E$2:$W$161,8,FALSE))</f>
        <v>#N/A</v>
      </c>
      <c r="DN44" s="58" t="e">
        <f>IF($DH44=0,"",VLOOKUP($DH44,'Absolutní-BODY'!$E$2:$W$161,9,FALSE))</f>
        <v>#N/A</v>
      </c>
      <c r="DO44" s="58" t="e">
        <f>IF($DH44=0,"",VLOOKUP($DH44,'Absolutní-BODY'!$E$2:$W$161,10,FALSE))</f>
        <v>#N/A</v>
      </c>
      <c r="DP44" s="59" t="e">
        <f>IF($DH44=0,"",VLOOKUP($DH44,'Absolutní-BODY'!$E$2:$W$161,11,FALSE))</f>
        <v>#N/A</v>
      </c>
      <c r="DQ44" s="42" t="e">
        <f>VLOOKUP(SUM(($DF37*10)+7),'Absolutní-BODY'!$AJ$2:$AL$161,3,FALSE)</f>
        <v>#N/A</v>
      </c>
      <c r="DR44" s="42" t="e">
        <f>VLOOKUP(SUM(($DF37*10)+7),'Absolutní-BODY'!$AJ$2:$AL$161,3,FALSE)</f>
        <v>#N/A</v>
      </c>
      <c r="DS44" s="331" t="e">
        <f>IF(DO46=0,10000,DO46)</f>
        <v>#N/A</v>
      </c>
      <c r="DT44" s="331">
        <v>4</v>
      </c>
      <c r="DU44" s="331">
        <v>9</v>
      </c>
      <c r="DV44" s="331"/>
      <c r="DZ44" s="42" t="e">
        <f>VLOOKUP(SUM(($B37*10)+7),'Absolutní-BODY'!$AE$2:$AL$161,8,FALSE)</f>
        <v>#N/A</v>
      </c>
      <c r="EE44" s="42" t="e">
        <f>VLOOKUP(SUM(($CN37*10)+7),'Absolutní-BODY'!$AJ$2:$AL$161,3,FALSE)</f>
        <v>#N/A</v>
      </c>
      <c r="EF44" s="42" t="e">
        <f>VLOOKUP(SUM(($DF37*10)+7),'Absolutní-BODY'!$AJ$2:$AL$161,3,FALSE)</f>
        <v>#N/A</v>
      </c>
    </row>
    <row r="45" spans="1:136" ht="15" customHeight="1" thickBot="1" x14ac:dyDescent="0.25">
      <c r="B45" s="60"/>
      <c r="C45" s="61"/>
      <c r="D45" s="61"/>
      <c r="E45" s="62" t="e">
        <f t="shared" ref="E45:L45" si="41">SUM(E38:E44)</f>
        <v>#N/A</v>
      </c>
      <c r="F45" s="63" t="e">
        <f t="shared" si="41"/>
        <v>#N/A</v>
      </c>
      <c r="G45" s="63" t="e">
        <f t="shared" si="41"/>
        <v>#N/A</v>
      </c>
      <c r="H45" s="63" t="e">
        <f t="shared" si="41"/>
        <v>#N/A</v>
      </c>
      <c r="I45" s="64" t="e">
        <f t="shared" si="41"/>
        <v>#N/A</v>
      </c>
      <c r="J45" s="64" t="e">
        <f t="shared" si="41"/>
        <v>#N/A</v>
      </c>
      <c r="K45" s="64" t="e">
        <f t="shared" si="41"/>
        <v>#N/A</v>
      </c>
      <c r="L45" s="65" t="e">
        <f t="shared" si="41"/>
        <v>#N/A</v>
      </c>
      <c r="O45" s="331" t="e">
        <f>IF(K46=0,10000,K46)</f>
        <v>#N/A</v>
      </c>
      <c r="P45" s="68">
        <v>4</v>
      </c>
      <c r="Q45" s="68">
        <v>10</v>
      </c>
      <c r="T45" s="44">
        <v>1</v>
      </c>
      <c r="U45" s="45" t="e">
        <f>IF(V45=0,"",VLOOKUP($V45,seznam!$A$1:$E$5084,2,FALSE))</f>
        <v>#N/A</v>
      </c>
      <c r="V45" s="46" t="e">
        <f>IF(AE45="",0,AE45)</f>
        <v>#N/A</v>
      </c>
      <c r="W45" s="46" t="e">
        <f>IF($V45=0,"",VLOOKUP($V45,'Absolutní-BODY'!$E$2:$W$161,4,FALSE))</f>
        <v>#N/A</v>
      </c>
      <c r="X45" s="46" t="e">
        <f>IF($V45=0,"",VLOOKUP($V45,'Absolutní-BODY'!$E$2:$W$161,5,FALSE))</f>
        <v>#N/A</v>
      </c>
      <c r="Y45" s="46" t="e">
        <f>IF($V45=0,"",VLOOKUP($V45,'Absolutní-BODY'!$E$2:$W$161,6,FALSE))</f>
        <v>#N/A</v>
      </c>
      <c r="Z45" s="46" t="e">
        <f>IF($V45=0,"",VLOOKUP($V45,'Absolutní-BODY'!$E$2:$W$161,7,FALSE))</f>
        <v>#N/A</v>
      </c>
      <c r="AA45" s="47" t="e">
        <f>IF($V45=0,"",VLOOKUP($V45,'Absolutní-BODY'!$E$2:$W$161,8,FALSE))</f>
        <v>#N/A</v>
      </c>
      <c r="AB45" s="47" t="e">
        <f>IF($V45=0,"",VLOOKUP($V45,'Absolutní-BODY'!$E$2:$W$161,9,FALSE))</f>
        <v>#N/A</v>
      </c>
      <c r="AC45" s="47" t="e">
        <f>IF($V45=0,"",VLOOKUP($V45,'Absolutní-BODY'!$E$2:$W$161,10,FALSE))</f>
        <v>#N/A</v>
      </c>
      <c r="AD45" s="48" t="e">
        <f>IF($V45=0,"",VLOOKUP($V45,'Absolutní-BODY'!$E$2:$W$161,11,FALSE))</f>
        <v>#N/A</v>
      </c>
      <c r="AE45" s="67" t="e">
        <f>VLOOKUP(SUM(($T44*10)+T45),'Absolutní-BODY'!$AF$2:$AL$161,7,FALSE)</f>
        <v>#N/A</v>
      </c>
      <c r="AF45" s="67" t="e">
        <f>VLOOKUP(SUM(($T44*10)+U45),'Absolutní-BODY'!$AF$2:$AL$161,7,FALSE)</f>
        <v>#N/A</v>
      </c>
      <c r="AG45" s="331" t="e">
        <f>IF(AC50=0,10000,AC50)</f>
        <v>#N/A</v>
      </c>
      <c r="AH45" s="331">
        <v>6</v>
      </c>
      <c r="AI45" s="331">
        <v>3</v>
      </c>
      <c r="AJ45" s="331"/>
      <c r="AK45" s="334"/>
      <c r="AL45" s="44">
        <v>1</v>
      </c>
      <c r="AM45" s="45" t="e">
        <f>IF(AN45=0,"",VLOOKUP($AN45,seznam!$A$1:$E$5084,2,FALSE))</f>
        <v>#N/A</v>
      </c>
      <c r="AN45" s="46" t="e">
        <f>IF(AW45="",0,AW45)</f>
        <v>#N/A</v>
      </c>
      <c r="AO45" s="46" t="e">
        <f>IF($AN45=0,"",VLOOKUP($AN45,'Absolutní-BODY'!$E$2:$W$161,4,FALSE))</f>
        <v>#N/A</v>
      </c>
      <c r="AP45" s="46" t="e">
        <f>IF($AN45=0,"",VLOOKUP($AN45,'Absolutní-BODY'!$E$2:$W$161,5,FALSE))</f>
        <v>#N/A</v>
      </c>
      <c r="AQ45" s="46" t="e">
        <f>IF($AN45=0,"",VLOOKUP($AN45,'Absolutní-BODY'!$E$2:$W$161,6,FALSE))</f>
        <v>#N/A</v>
      </c>
      <c r="AR45" s="46" t="e">
        <f>IF($AN45=0,"",VLOOKUP($AN45,'Absolutní-BODY'!$E$2:$W$161,7,FALSE))</f>
        <v>#N/A</v>
      </c>
      <c r="AS45" s="47" t="e">
        <f>IF($AN45=0,"",VLOOKUP($AN45,'Absolutní-BODY'!$E$2:$W$161,8,FALSE))</f>
        <v>#N/A</v>
      </c>
      <c r="AT45" s="47" t="e">
        <f>IF($AN45=0,"",VLOOKUP($AN45,'Absolutní-BODY'!$E$2:$W$161,9,FALSE))</f>
        <v>#N/A</v>
      </c>
      <c r="AU45" s="47" t="e">
        <f>IF($AN45=0,"",VLOOKUP($AN45,'Absolutní-BODY'!$E$2:$W$161,10,FALSE))</f>
        <v>#N/A</v>
      </c>
      <c r="AV45" s="48" t="e">
        <f>IF($AN45=0,"",VLOOKUP($AN45,'Absolutní-BODY'!$E$2:$W$161,11,FALSE))</f>
        <v>#N/A</v>
      </c>
      <c r="AW45" s="67" t="e">
        <f>VLOOKUP(SUM(($AL44*10)+AL45),'Absolutní-BODY'!$AG$2:$AL$161,6,FALSE)</f>
        <v>#N/A</v>
      </c>
      <c r="AX45" s="67" t="e">
        <f>VLOOKUP(SUM(($AL44*10)+AM45),'Absolutní-BODY'!$AG$2:$AL$161,6,FALSE)</f>
        <v>#N/A</v>
      </c>
      <c r="AY45" s="331" t="e">
        <f>IF(AU50=0,10000,AU50)</f>
        <v>#N/A</v>
      </c>
      <c r="AZ45" s="331">
        <v>6</v>
      </c>
      <c r="BA45" s="331">
        <v>3</v>
      </c>
      <c r="BB45" s="331"/>
      <c r="BC45" s="334"/>
      <c r="BD45" s="44">
        <v>1</v>
      </c>
      <c r="BE45" s="45" t="e">
        <f>IF(BF45=0,"",VLOOKUP($BF45,seznam!$A$1:$E$5084,2,FALSE))</f>
        <v>#N/A</v>
      </c>
      <c r="BF45" s="46" t="e">
        <f>IF(BO45="",0,BO45)</f>
        <v>#N/A</v>
      </c>
      <c r="BG45" s="46" t="e">
        <f>IF($BF45=0,"",VLOOKUP($BF45,'Absolutní-BODY'!$E$2:$W$161,4,FALSE))</f>
        <v>#N/A</v>
      </c>
      <c r="BH45" s="46" t="e">
        <f>IF($BF45=0,"",VLOOKUP($BF45,'Absolutní-BODY'!$E$2:$W$161,5,FALSE))</f>
        <v>#N/A</v>
      </c>
      <c r="BI45" s="46" t="e">
        <f>IF($BF45=0,"",VLOOKUP($BF45,'Absolutní-BODY'!$E$2:$W$161,6,FALSE))</f>
        <v>#N/A</v>
      </c>
      <c r="BJ45" s="46" t="e">
        <f>IF($BF45=0,"",VLOOKUP($BF45,'Absolutní-BODY'!$E$2:$W$161,7,FALSE))</f>
        <v>#N/A</v>
      </c>
      <c r="BK45" s="47" t="e">
        <f>IF($BF45=0,"",VLOOKUP($BF45,'Absolutní-BODY'!$E$2:$W$161,8,FALSE))</f>
        <v>#N/A</v>
      </c>
      <c r="BL45" s="47" t="e">
        <f>IF($BF45=0,"",VLOOKUP($BF45,'Absolutní-BODY'!$E$2:$W$161,9,FALSE))</f>
        <v>#N/A</v>
      </c>
      <c r="BM45" s="47" t="e">
        <f>IF($BF45=0,"",VLOOKUP($BF45,'Absolutní-BODY'!$E$2:$W$161,10,FALSE))</f>
        <v>#N/A</v>
      </c>
      <c r="BN45" s="48" t="e">
        <f>IF($BF45=0,"",VLOOKUP($BF45,'Absolutní-BODY'!$E$2:$W$161,11,FALSE))</f>
        <v>#N/A</v>
      </c>
      <c r="BO45" s="67" t="e">
        <f>VLOOKUP(SUM(($BD44*10)+BD45),'Absolutní-BODY'!$AH$2:$AL$161,5,FALSE)</f>
        <v>#N/A</v>
      </c>
      <c r="BP45" s="67" t="e">
        <f>VLOOKUP(SUM(($BD44*10)+BE45),'Absolutní-BODY'!$AH$2:$AL$161,5,FALSE)</f>
        <v>#N/A</v>
      </c>
      <c r="BQ45" s="331" t="e">
        <f>IF(BM50=0,10000,BM50)</f>
        <v>#N/A</v>
      </c>
      <c r="BR45" s="331">
        <v>6</v>
      </c>
      <c r="BS45" s="331">
        <v>3</v>
      </c>
      <c r="BT45" s="331"/>
      <c r="BU45" s="334"/>
      <c r="BV45" s="44">
        <v>1</v>
      </c>
      <c r="BW45" s="45" t="e">
        <f>IF(BX45=0,"",VLOOKUP($BX45,seznam!$A$1:$E$5084,2,FALSE))</f>
        <v>#N/A</v>
      </c>
      <c r="BX45" s="46" t="e">
        <f>IF(CG45="",0,CG45)</f>
        <v>#N/A</v>
      </c>
      <c r="BY45" s="46" t="e">
        <f>IF($BX45=0,"",VLOOKUP($BX45,'Absolutní-BODY'!$E$2:$W$161,4,FALSE))</f>
        <v>#N/A</v>
      </c>
      <c r="BZ45" s="46" t="e">
        <f>IF($BX45=0,"",VLOOKUP($BX45,'Absolutní-BODY'!$E$2:$W$161,5,FALSE))</f>
        <v>#N/A</v>
      </c>
      <c r="CA45" s="46" t="e">
        <f>IF($BX45=0,"",VLOOKUP($BX45,'Absolutní-BODY'!$E$2:$W$161,6,FALSE))</f>
        <v>#N/A</v>
      </c>
      <c r="CB45" s="46" t="e">
        <f>IF($BX45=0,"",VLOOKUP($BX45,'Absolutní-BODY'!$E$2:$W$161,7,FALSE))</f>
        <v>#N/A</v>
      </c>
      <c r="CC45" s="47" t="e">
        <f>IF($BX45=0,"",VLOOKUP($BX45,'Absolutní-BODY'!$E$2:$W$161,8,FALSE))</f>
        <v>#N/A</v>
      </c>
      <c r="CD45" s="47" t="e">
        <f>IF($BX45=0,"",VLOOKUP($BX45,'Absolutní-BODY'!$E$2:$W$161,9,FALSE))</f>
        <v>#N/A</v>
      </c>
      <c r="CE45" s="47" t="e">
        <f>IF($BX45=0,"",VLOOKUP($BX45,'Absolutní-BODY'!$E$2:$W$161,10,FALSE))</f>
        <v>#N/A</v>
      </c>
      <c r="CF45" s="48" t="e">
        <f>IF($BX45=0,"",VLOOKUP($BX45,'Absolutní-BODY'!$E$2:$W$161,11,FALSE))</f>
        <v>#N/A</v>
      </c>
      <c r="CG45" s="67" t="e">
        <f>VLOOKUP(SUM(($BV44*10)+BV45),'Absolutní-BODY'!$AI$2:$AL$161,4,FALSE)</f>
        <v>#N/A</v>
      </c>
      <c r="CH45" s="67" t="e">
        <f>VLOOKUP(SUM(($BV44*10)+BW45),'Absolutní-BODY'!$AI$2:$AL$161,4,FALSE)</f>
        <v>#N/A</v>
      </c>
      <c r="CI45" s="32" t="e">
        <f>IF(CE50=0,10000,CE50)</f>
        <v>#N/A</v>
      </c>
      <c r="CJ45" s="466">
        <v>6</v>
      </c>
      <c r="CK45" s="466">
        <v>3</v>
      </c>
      <c r="CL45" s="68"/>
      <c r="CN45" s="60"/>
      <c r="CO45" s="61"/>
      <c r="CP45" s="61"/>
      <c r="CQ45" s="62" t="e">
        <f t="shared" ref="CQ45:CX45" si="42">SUM(CQ38:CQ44)</f>
        <v>#N/A</v>
      </c>
      <c r="CR45" s="63" t="e">
        <f t="shared" si="42"/>
        <v>#N/A</v>
      </c>
      <c r="CS45" s="63" t="e">
        <f t="shared" si="42"/>
        <v>#N/A</v>
      </c>
      <c r="CT45" s="63" t="e">
        <f t="shared" si="42"/>
        <v>#N/A</v>
      </c>
      <c r="CU45" s="64" t="e">
        <f t="shared" si="42"/>
        <v>#N/A</v>
      </c>
      <c r="CV45" s="64" t="e">
        <f t="shared" si="42"/>
        <v>#N/A</v>
      </c>
      <c r="CW45" s="64" t="e">
        <f t="shared" si="42"/>
        <v>#N/A</v>
      </c>
      <c r="CX45" s="65" t="e">
        <f t="shared" si="42"/>
        <v>#N/A</v>
      </c>
      <c r="DA45" s="331" t="e">
        <f>IF(CW46=0,10000,CW46)</f>
        <v>#N/A</v>
      </c>
      <c r="DB45" s="68">
        <v>4</v>
      </c>
      <c r="DC45" s="68">
        <v>10</v>
      </c>
      <c r="DF45" s="60"/>
      <c r="DG45" s="61"/>
      <c r="DH45" s="61"/>
      <c r="DI45" s="62" t="e">
        <f t="shared" ref="DI45:DP45" si="43">SUM(DI38:DI44)</f>
        <v>#N/A</v>
      </c>
      <c r="DJ45" s="63" t="e">
        <f t="shared" si="43"/>
        <v>#N/A</v>
      </c>
      <c r="DK45" s="63" t="e">
        <f t="shared" si="43"/>
        <v>#N/A</v>
      </c>
      <c r="DL45" s="63" t="e">
        <f t="shared" si="43"/>
        <v>#N/A</v>
      </c>
      <c r="DM45" s="64" t="e">
        <f t="shared" si="43"/>
        <v>#N/A</v>
      </c>
      <c r="DN45" s="64" t="e">
        <f t="shared" si="43"/>
        <v>#N/A</v>
      </c>
      <c r="DO45" s="64" t="e">
        <f t="shared" si="43"/>
        <v>#N/A</v>
      </c>
      <c r="DP45" s="65" t="e">
        <f t="shared" si="43"/>
        <v>#N/A</v>
      </c>
      <c r="DQ45" s="42"/>
      <c r="DR45" s="42"/>
      <c r="DS45" s="331" t="e">
        <f>IF(DO46=0,10000,DO46)</f>
        <v>#N/A</v>
      </c>
      <c r="DT45" s="68">
        <v>4</v>
      </c>
      <c r="DU45" s="68">
        <v>10</v>
      </c>
      <c r="EA45" s="67" t="e">
        <f>VLOOKUP(SUM(($T44*10)+DP45),'Absolutní-BODY'!$AF$2:$AL$161,7,FALSE)</f>
        <v>#N/A</v>
      </c>
      <c r="EB45" s="67" t="e">
        <f>VLOOKUP(SUM(($AL44*10)+DQ45),'Absolutní-BODY'!$AG$2:$AL$161,6,FALSE)</f>
        <v>#N/A</v>
      </c>
      <c r="EC45" s="67" t="e">
        <f>VLOOKUP(SUM(($BD44*10)+DR45),'Absolutní-BODY'!$AH$2:$AL$161,5,FALSE)</f>
        <v>#N/A</v>
      </c>
      <c r="ED45" s="67" t="e">
        <f>VLOOKUP(SUM(($BV44*10)+DS45),'Absolutní-BODY'!$AI$2:$AL$161,4,FALSE)</f>
        <v>#N/A</v>
      </c>
      <c r="EF45" s="42"/>
    </row>
    <row r="46" spans="1:136" ht="15" customHeight="1" thickBot="1" x14ac:dyDescent="0.25">
      <c r="B46" s="431"/>
      <c r="C46" s="315"/>
      <c r="D46" s="345">
        <f>R46</f>
        <v>0</v>
      </c>
      <c r="E46" s="317" t="s">
        <v>18</v>
      </c>
      <c r="F46" s="66"/>
      <c r="G46" s="539" t="e">
        <f>SUM(E45:L45)</f>
        <v>#N/A</v>
      </c>
      <c r="H46" s="540"/>
      <c r="I46" s="435" t="s">
        <v>1</v>
      </c>
      <c r="J46" s="129"/>
      <c r="K46" s="541" t="e">
        <f>SUM(E45:L45)</f>
        <v>#N/A</v>
      </c>
      <c r="L46" s="540"/>
      <c r="O46" s="331" t="e">
        <f>IF(K46=0,10000,K46)</f>
        <v>#N/A</v>
      </c>
      <c r="P46" s="68">
        <v>4</v>
      </c>
      <c r="Q46" s="331">
        <v>11</v>
      </c>
      <c r="R46" s="332">
        <f>IF(R35&lt;1,0,R35-1)</f>
        <v>0</v>
      </c>
      <c r="T46" s="50">
        <v>2</v>
      </c>
      <c r="U46" s="51" t="e">
        <f>IF(V46=0,"",VLOOKUP($V46,seznam!$A$1:$E$5084,2,FALSE))</f>
        <v>#N/A</v>
      </c>
      <c r="V46" s="52" t="e">
        <f>IF(AE46="",0,AE46)</f>
        <v>#N/A</v>
      </c>
      <c r="W46" s="52" t="e">
        <f>IF($V46=0,"",VLOOKUP($V46,'Absolutní-BODY'!$E$2:$W$161,4,FALSE))</f>
        <v>#N/A</v>
      </c>
      <c r="X46" s="52" t="e">
        <f>IF($V46=0,"",VLOOKUP($V46,'Absolutní-BODY'!$E$2:$W$161,5,FALSE))</f>
        <v>#N/A</v>
      </c>
      <c r="Y46" s="52" t="e">
        <f>IF($V46=0,"",VLOOKUP($V46,'Absolutní-BODY'!$E$2:$W$161,6,FALSE))</f>
        <v>#N/A</v>
      </c>
      <c r="Z46" s="52" t="e">
        <f>IF($V46=0,"",VLOOKUP($V46,'Absolutní-BODY'!$E$2:$W$161,7,FALSE))</f>
        <v>#N/A</v>
      </c>
      <c r="AA46" s="53" t="e">
        <f>IF($V46=0,"",VLOOKUP($V46,'Absolutní-BODY'!$E$2:$W$161,8,FALSE))</f>
        <v>#N/A</v>
      </c>
      <c r="AB46" s="53" t="e">
        <f>IF($V46=0,"",VLOOKUP($V46,'Absolutní-BODY'!$E$2:$W$161,9,FALSE))</f>
        <v>#N/A</v>
      </c>
      <c r="AC46" s="53" t="e">
        <f>IF($V46=0,"",VLOOKUP($V46,'Absolutní-BODY'!$E$2:$W$161,10,FALSE))</f>
        <v>#N/A</v>
      </c>
      <c r="AD46" s="54" t="e">
        <f>IF($V46=0,"",VLOOKUP($V46,'Absolutní-BODY'!$E$2:$W$161,11,FALSE))</f>
        <v>#N/A</v>
      </c>
      <c r="AE46" s="67" t="e">
        <f>VLOOKUP(SUM(($T44*10)+T46),'Absolutní-BODY'!$AF$2:$AL$161,7,FALSE)</f>
        <v>#N/A</v>
      </c>
      <c r="AF46" s="67" t="e">
        <f>VLOOKUP(SUM(($T44*10)+U46),'Absolutní-BODY'!$AF$2:$AL$161,7,FALSE)</f>
        <v>#N/A</v>
      </c>
      <c r="AG46" s="331" t="e">
        <f>IF(AC50=0,10000,AC50)</f>
        <v>#N/A</v>
      </c>
      <c r="AH46" s="331">
        <v>6</v>
      </c>
      <c r="AI46" s="331">
        <v>4</v>
      </c>
      <c r="AJ46" s="331"/>
      <c r="AK46" s="334"/>
      <c r="AL46" s="50">
        <v>2</v>
      </c>
      <c r="AM46" s="51" t="e">
        <f>IF(AN46=0,"",VLOOKUP($AN46,seznam!$A$1:$E$5084,2,FALSE))</f>
        <v>#N/A</v>
      </c>
      <c r="AN46" s="52" t="e">
        <f>IF(AW46="",0,AW46)</f>
        <v>#N/A</v>
      </c>
      <c r="AO46" s="52" t="e">
        <f>IF($AN46=0,"",VLOOKUP($AN46,'Absolutní-BODY'!$E$2:$W$161,4,FALSE))</f>
        <v>#N/A</v>
      </c>
      <c r="AP46" s="52" t="e">
        <f>IF($AN46=0,"",VLOOKUP($AN46,'Absolutní-BODY'!$E$2:$W$161,5,FALSE))</f>
        <v>#N/A</v>
      </c>
      <c r="AQ46" s="52" t="e">
        <f>IF($AN46=0,"",VLOOKUP($AN46,'Absolutní-BODY'!$E$2:$W$161,6,FALSE))</f>
        <v>#N/A</v>
      </c>
      <c r="AR46" s="52" t="e">
        <f>IF($AN46=0,"",VLOOKUP($AN46,'Absolutní-BODY'!$E$2:$W$161,7,FALSE))</f>
        <v>#N/A</v>
      </c>
      <c r="AS46" s="53" t="e">
        <f>IF($AN46=0,"",VLOOKUP($AN46,'Absolutní-BODY'!$E$2:$W$161,8,FALSE))</f>
        <v>#N/A</v>
      </c>
      <c r="AT46" s="53" t="e">
        <f>IF($AN46=0,"",VLOOKUP($AN46,'Absolutní-BODY'!$E$2:$W$161,9,FALSE))</f>
        <v>#N/A</v>
      </c>
      <c r="AU46" s="53" t="e">
        <f>IF($AN46=0,"",VLOOKUP($AN46,'Absolutní-BODY'!$E$2:$W$161,10,FALSE))</f>
        <v>#N/A</v>
      </c>
      <c r="AV46" s="54" t="e">
        <f>IF($AN46=0,"",VLOOKUP($AN46,'Absolutní-BODY'!$E$2:$W$161,11,FALSE))</f>
        <v>#N/A</v>
      </c>
      <c r="AW46" s="67" t="e">
        <f>VLOOKUP(SUM(($AL44*10)+AL46),'Absolutní-BODY'!$AG$2:$AL$161,6,FALSE)</f>
        <v>#N/A</v>
      </c>
      <c r="AX46" s="67" t="e">
        <f>VLOOKUP(SUM(($AL44*10)+AM46),'Absolutní-BODY'!$AG$2:$AL$161,6,FALSE)</f>
        <v>#N/A</v>
      </c>
      <c r="AY46" s="331" t="e">
        <f>IF(AU50=0,10000,AU50)</f>
        <v>#N/A</v>
      </c>
      <c r="AZ46" s="331">
        <v>6</v>
      </c>
      <c r="BA46" s="331">
        <v>4</v>
      </c>
      <c r="BB46" s="331"/>
      <c r="BC46" s="334"/>
      <c r="BD46" s="50">
        <v>2</v>
      </c>
      <c r="BE46" s="51" t="e">
        <f>IF(BF46=0,"",VLOOKUP($BF46,seznam!$A$1:$E$5084,2,FALSE))</f>
        <v>#N/A</v>
      </c>
      <c r="BF46" s="52" t="e">
        <f>IF(BO46="",0,BO46)</f>
        <v>#N/A</v>
      </c>
      <c r="BG46" s="52" t="e">
        <f>IF($BF46=0,"",VLOOKUP($BF46,'Absolutní-BODY'!$E$2:$W$161,4,FALSE))</f>
        <v>#N/A</v>
      </c>
      <c r="BH46" s="52" t="e">
        <f>IF($BF46=0,"",VLOOKUP($BF46,'Absolutní-BODY'!$E$2:$W$161,5,FALSE))</f>
        <v>#N/A</v>
      </c>
      <c r="BI46" s="52" t="e">
        <f>IF($BF46=0,"",VLOOKUP($BF46,'Absolutní-BODY'!$E$2:$W$161,6,FALSE))</f>
        <v>#N/A</v>
      </c>
      <c r="BJ46" s="52" t="e">
        <f>IF($BF46=0,"",VLOOKUP($BF46,'Absolutní-BODY'!$E$2:$W$161,7,FALSE))</f>
        <v>#N/A</v>
      </c>
      <c r="BK46" s="53" t="e">
        <f>IF($BF46=0,"",VLOOKUP($BF46,'Absolutní-BODY'!$E$2:$W$161,8,FALSE))</f>
        <v>#N/A</v>
      </c>
      <c r="BL46" s="53" t="e">
        <f>IF($BF46=0,"",VLOOKUP($BF46,'Absolutní-BODY'!$E$2:$W$161,9,FALSE))</f>
        <v>#N/A</v>
      </c>
      <c r="BM46" s="53" t="e">
        <f>IF($BF46=0,"",VLOOKUP($BF46,'Absolutní-BODY'!$E$2:$W$161,10,FALSE))</f>
        <v>#N/A</v>
      </c>
      <c r="BN46" s="54" t="e">
        <f>IF($BF46=0,"",VLOOKUP($BF46,'Absolutní-BODY'!$E$2:$W$161,11,FALSE))</f>
        <v>#N/A</v>
      </c>
      <c r="BO46" s="67" t="e">
        <f>VLOOKUP(SUM(($BD44*10)+BD46),'Absolutní-BODY'!$AH$2:$AL$161,5,FALSE)</f>
        <v>#N/A</v>
      </c>
      <c r="BP46" s="67" t="e">
        <f>VLOOKUP(SUM(($BD44*10)+BE46),'Absolutní-BODY'!$AH$2:$AL$161,5,FALSE)</f>
        <v>#N/A</v>
      </c>
      <c r="BQ46" s="331" t="e">
        <f>IF(BM50=0,10000,BM50)</f>
        <v>#N/A</v>
      </c>
      <c r="BR46" s="331">
        <v>6</v>
      </c>
      <c r="BS46" s="331">
        <v>4</v>
      </c>
      <c r="BT46" s="331"/>
      <c r="BU46" s="334"/>
      <c r="BV46" s="50">
        <v>2</v>
      </c>
      <c r="BW46" s="51" t="e">
        <f>IF(BX46=0,"",VLOOKUP($BX46,seznam!$A$1:$E$5084,2,FALSE))</f>
        <v>#N/A</v>
      </c>
      <c r="BX46" s="52" t="e">
        <f>IF(CG46="",0,CG46)</f>
        <v>#N/A</v>
      </c>
      <c r="BY46" s="52" t="e">
        <f>IF($BX46=0,"",VLOOKUP($BX46,'Absolutní-BODY'!$E$2:$W$161,4,FALSE))</f>
        <v>#N/A</v>
      </c>
      <c r="BZ46" s="52" t="e">
        <f>IF($BX46=0,"",VLOOKUP($BX46,'Absolutní-BODY'!$E$2:$W$161,5,FALSE))</f>
        <v>#N/A</v>
      </c>
      <c r="CA46" s="52" t="e">
        <f>IF($BX46=0,"",VLOOKUP($BX46,'Absolutní-BODY'!$E$2:$W$161,6,FALSE))</f>
        <v>#N/A</v>
      </c>
      <c r="CB46" s="52" t="e">
        <f>IF($BX46=0,"",VLOOKUP($BX46,'Absolutní-BODY'!$E$2:$W$161,7,FALSE))</f>
        <v>#N/A</v>
      </c>
      <c r="CC46" s="53" t="e">
        <f>IF($BX46=0,"",VLOOKUP($BX46,'Absolutní-BODY'!$E$2:$W$161,8,FALSE))</f>
        <v>#N/A</v>
      </c>
      <c r="CD46" s="53" t="e">
        <f>IF($BX46=0,"",VLOOKUP($BX46,'Absolutní-BODY'!$E$2:$W$161,9,FALSE))</f>
        <v>#N/A</v>
      </c>
      <c r="CE46" s="53" t="e">
        <f>IF($BX46=0,"",VLOOKUP($BX46,'Absolutní-BODY'!$E$2:$W$161,10,FALSE))</f>
        <v>#N/A</v>
      </c>
      <c r="CF46" s="54" t="e">
        <f>IF($BX46=0,"",VLOOKUP($BX46,'Absolutní-BODY'!$E$2:$W$161,11,FALSE))</f>
        <v>#N/A</v>
      </c>
      <c r="CG46" s="67" t="e">
        <f>VLOOKUP(SUM(($BV44*10)+BV46),'Absolutní-BODY'!$AI$2:$AL$161,4,FALSE)</f>
        <v>#N/A</v>
      </c>
      <c r="CH46" s="67" t="e">
        <f>VLOOKUP(SUM(($BV44*10)+BW46),'Absolutní-BODY'!$AI$2:$AL$161,4,FALSE)</f>
        <v>#N/A</v>
      </c>
      <c r="CI46" s="32" t="e">
        <f>IF(CE50=0,10000,CE50)</f>
        <v>#N/A</v>
      </c>
      <c r="CJ46" s="466">
        <v>6</v>
      </c>
      <c r="CK46" s="466">
        <v>4</v>
      </c>
      <c r="CL46" s="68"/>
      <c r="CN46" s="431"/>
      <c r="CO46" s="315"/>
      <c r="CP46" s="345">
        <f>DD46</f>
        <v>0</v>
      </c>
      <c r="CQ46" s="317" t="s">
        <v>18</v>
      </c>
      <c r="CR46" s="66"/>
      <c r="CS46" s="539" t="e">
        <f>SUM(CQ45:CX45)</f>
        <v>#N/A</v>
      </c>
      <c r="CT46" s="540"/>
      <c r="CU46" s="435" t="s">
        <v>1</v>
      </c>
      <c r="CV46" s="129"/>
      <c r="CW46" s="541" t="e">
        <f>SUM(CQ45:CX45)</f>
        <v>#N/A</v>
      </c>
      <c r="CX46" s="540"/>
      <c r="DA46" s="331" t="e">
        <f>IF(CW46=0,10000,CW46)</f>
        <v>#N/A</v>
      </c>
      <c r="DB46" s="68">
        <v>4</v>
      </c>
      <c r="DC46" s="331">
        <v>11</v>
      </c>
      <c r="DD46" s="332">
        <f>IF(DD35&lt;1,0,DD35-1)</f>
        <v>0</v>
      </c>
      <c r="DF46" s="431"/>
      <c r="DG46" s="315"/>
      <c r="DH46" s="345">
        <f>DV46</f>
        <v>0</v>
      </c>
      <c r="DI46" s="317" t="s">
        <v>18</v>
      </c>
      <c r="DJ46" s="66"/>
      <c r="DK46" s="539" t="e">
        <f>SUM(DI45:DP45)</f>
        <v>#N/A</v>
      </c>
      <c r="DL46" s="540"/>
      <c r="DM46" s="435" t="s">
        <v>1</v>
      </c>
      <c r="DN46" s="129"/>
      <c r="DO46" s="541" t="e">
        <f>SUM(DI45:DP45)</f>
        <v>#N/A</v>
      </c>
      <c r="DP46" s="540"/>
      <c r="DS46" s="331" t="e">
        <f>IF(DO46=0,10000,DO46)</f>
        <v>#N/A</v>
      </c>
      <c r="DT46" s="68">
        <v>4</v>
      </c>
      <c r="DU46" s="331">
        <v>11</v>
      </c>
      <c r="DV46" s="332">
        <f>IF(DV35&lt;1,0,DV35-1)</f>
        <v>0</v>
      </c>
      <c r="EA46" s="67" t="e">
        <f>VLOOKUP(SUM(($T44*10)+DP46),'Absolutní-BODY'!$AF$2:$AL$161,7,FALSE)</f>
        <v>#N/A</v>
      </c>
      <c r="EB46" s="67" t="e">
        <f>VLOOKUP(SUM(($AL44*10)+DQ46),'Absolutní-BODY'!$AG$2:$AL$161,6,FALSE)</f>
        <v>#N/A</v>
      </c>
      <c r="EC46" s="67" t="e">
        <f>VLOOKUP(SUM(($BD44*10)+DR46),'Absolutní-BODY'!$AH$2:$AL$161,5,FALSE)</f>
        <v>#N/A</v>
      </c>
      <c r="ED46" s="67" t="e">
        <f>VLOOKUP(SUM(($BV44*10)+DS46),'Absolutní-BODY'!$AI$2:$AL$161,4,FALSE)</f>
        <v>#N/A</v>
      </c>
    </row>
    <row r="47" spans="1:136" ht="15" customHeight="1" thickBot="1" x14ac:dyDescent="0.25">
      <c r="A47" s="37" t="s">
        <v>3466</v>
      </c>
      <c r="B47" s="37"/>
      <c r="C47" s="38"/>
      <c r="D47" s="38"/>
      <c r="E47" s="37"/>
      <c r="F47" s="37"/>
      <c r="G47" s="39"/>
      <c r="H47" s="341"/>
      <c r="I47" s="39"/>
      <c r="J47" s="39"/>
      <c r="K47" s="341"/>
      <c r="L47" s="39"/>
      <c r="M47" s="40"/>
      <c r="N47" s="40"/>
      <c r="O47" s="331" t="e">
        <f>IF(K57=0,10000,K57)</f>
        <v>#N/A</v>
      </c>
      <c r="P47" s="68">
        <v>5</v>
      </c>
      <c r="Q47" s="68">
        <v>1</v>
      </c>
      <c r="T47" s="50">
        <v>3</v>
      </c>
      <c r="U47" s="51" t="e">
        <f>IF(V47=0,"",VLOOKUP($V47,seznam!$A$1:$E$5084,2,FALSE))</f>
        <v>#N/A</v>
      </c>
      <c r="V47" s="52" t="e">
        <f>IF(AE47="",0,AE47)</f>
        <v>#N/A</v>
      </c>
      <c r="W47" s="52" t="e">
        <f>IF($V47=0,"",VLOOKUP($V47,'Absolutní-BODY'!$E$2:$W$161,4,FALSE))</f>
        <v>#N/A</v>
      </c>
      <c r="X47" s="52" t="e">
        <f>IF($V47=0,"",VLOOKUP($V47,'Absolutní-BODY'!$E$2:$W$161,5,FALSE))</f>
        <v>#N/A</v>
      </c>
      <c r="Y47" s="52" t="e">
        <f>IF($V47=0,"",VLOOKUP($V47,'Absolutní-BODY'!$E$2:$W$161,6,FALSE))</f>
        <v>#N/A</v>
      </c>
      <c r="Z47" s="52" t="e">
        <f>IF($V47=0,"",VLOOKUP($V47,'Absolutní-BODY'!$E$2:$W$161,7,FALSE))</f>
        <v>#N/A</v>
      </c>
      <c r="AA47" s="53" t="e">
        <f>IF($V47=0,"",VLOOKUP($V47,'Absolutní-BODY'!$E$2:$W$161,8,FALSE))</f>
        <v>#N/A</v>
      </c>
      <c r="AB47" s="53" t="e">
        <f>IF($V47=0,"",VLOOKUP($V47,'Absolutní-BODY'!$E$2:$W$161,9,FALSE))</f>
        <v>#N/A</v>
      </c>
      <c r="AC47" s="53" t="e">
        <f>IF($V47=0,"",VLOOKUP($V47,'Absolutní-BODY'!$E$2:$W$161,10,FALSE))</f>
        <v>#N/A</v>
      </c>
      <c r="AD47" s="54" t="e">
        <f>IF($V47=0,"",VLOOKUP($V47,'Absolutní-BODY'!$E$2:$W$161,11,FALSE))</f>
        <v>#N/A</v>
      </c>
      <c r="AE47" s="67" t="e">
        <f>VLOOKUP(SUM(($T44*10)+T47),'Absolutní-BODY'!$AF$2:$AL$161,7,FALSE)</f>
        <v>#N/A</v>
      </c>
      <c r="AF47" s="67" t="e">
        <f>VLOOKUP(SUM(($T44*10)+U47),'Absolutní-BODY'!$AF$2:$AL$161,7,FALSE)</f>
        <v>#N/A</v>
      </c>
      <c r="AG47" s="331" t="e">
        <f>IF(AC50=0,10000,AC50)</f>
        <v>#N/A</v>
      </c>
      <c r="AH47" s="331">
        <v>6</v>
      </c>
      <c r="AI47" s="331">
        <v>5</v>
      </c>
      <c r="AJ47" s="331"/>
      <c r="AK47" s="334"/>
      <c r="AL47" s="50">
        <v>3</v>
      </c>
      <c r="AM47" s="51" t="e">
        <f>IF(AN47=0,"",VLOOKUP($AN47,seznam!$A$1:$E$5084,2,FALSE))</f>
        <v>#N/A</v>
      </c>
      <c r="AN47" s="52" t="e">
        <f>IF(AW47="",0,AW47)</f>
        <v>#N/A</v>
      </c>
      <c r="AO47" s="52" t="e">
        <f>IF($AN47=0,"",VLOOKUP($AN47,'Absolutní-BODY'!$E$2:$W$161,4,FALSE))</f>
        <v>#N/A</v>
      </c>
      <c r="AP47" s="52" t="e">
        <f>IF($AN47=0,"",VLOOKUP($AN47,'Absolutní-BODY'!$E$2:$W$161,5,FALSE))</f>
        <v>#N/A</v>
      </c>
      <c r="AQ47" s="52" t="e">
        <f>IF($AN47=0,"",VLOOKUP($AN47,'Absolutní-BODY'!$E$2:$W$161,6,FALSE))</f>
        <v>#N/A</v>
      </c>
      <c r="AR47" s="52" t="e">
        <f>IF($AN47=0,"",VLOOKUP($AN47,'Absolutní-BODY'!$E$2:$W$161,7,FALSE))</f>
        <v>#N/A</v>
      </c>
      <c r="AS47" s="53" t="e">
        <f>IF($AN47=0,"",VLOOKUP($AN47,'Absolutní-BODY'!$E$2:$W$161,8,FALSE))</f>
        <v>#N/A</v>
      </c>
      <c r="AT47" s="53" t="e">
        <f>IF($AN47=0,"",VLOOKUP($AN47,'Absolutní-BODY'!$E$2:$W$161,9,FALSE))</f>
        <v>#N/A</v>
      </c>
      <c r="AU47" s="53" t="e">
        <f>IF($AN47=0,"",VLOOKUP($AN47,'Absolutní-BODY'!$E$2:$W$161,10,FALSE))</f>
        <v>#N/A</v>
      </c>
      <c r="AV47" s="54" t="e">
        <f>IF($AN47=0,"",VLOOKUP($AN47,'Absolutní-BODY'!$E$2:$W$161,11,FALSE))</f>
        <v>#N/A</v>
      </c>
      <c r="AW47" s="67" t="e">
        <f>VLOOKUP(SUM(($AL44*10)+AL47),'Absolutní-BODY'!$AG$2:$AL$161,6,FALSE)</f>
        <v>#N/A</v>
      </c>
      <c r="AX47" s="67" t="e">
        <f>VLOOKUP(SUM(($AL44*10)+AM47),'Absolutní-BODY'!$AG$2:$AL$161,6,FALSE)</f>
        <v>#N/A</v>
      </c>
      <c r="AY47" s="331" t="e">
        <f>IF(AU50=0,10000,AU50)</f>
        <v>#N/A</v>
      </c>
      <c r="AZ47" s="331">
        <v>6</v>
      </c>
      <c r="BA47" s="331">
        <v>5</v>
      </c>
      <c r="BB47" s="331"/>
      <c r="BC47" s="334"/>
      <c r="BD47" s="50">
        <v>3</v>
      </c>
      <c r="BE47" s="51" t="e">
        <f>IF(BF47=0,"",VLOOKUP($BF47,seznam!$A$1:$E$5084,2,FALSE))</f>
        <v>#N/A</v>
      </c>
      <c r="BF47" s="52" t="e">
        <f>IF(BO47="",0,BO47)</f>
        <v>#N/A</v>
      </c>
      <c r="BG47" s="52" t="e">
        <f>IF($BF47=0,"",VLOOKUP($BF47,'Absolutní-BODY'!$E$2:$W$161,4,FALSE))</f>
        <v>#N/A</v>
      </c>
      <c r="BH47" s="52" t="e">
        <f>IF($BF47=0,"",VLOOKUP($BF47,'Absolutní-BODY'!$E$2:$W$161,5,FALSE))</f>
        <v>#N/A</v>
      </c>
      <c r="BI47" s="52" t="e">
        <f>IF($BF47=0,"",VLOOKUP($BF47,'Absolutní-BODY'!$E$2:$W$161,6,FALSE))</f>
        <v>#N/A</v>
      </c>
      <c r="BJ47" s="52" t="e">
        <f>IF($BF47=0,"",VLOOKUP($BF47,'Absolutní-BODY'!$E$2:$W$161,7,FALSE))</f>
        <v>#N/A</v>
      </c>
      <c r="BK47" s="53" t="e">
        <f>IF($BF47=0,"",VLOOKUP($BF47,'Absolutní-BODY'!$E$2:$W$161,8,FALSE))</f>
        <v>#N/A</v>
      </c>
      <c r="BL47" s="53" t="e">
        <f>IF($BF47=0,"",VLOOKUP($BF47,'Absolutní-BODY'!$E$2:$W$161,9,FALSE))</f>
        <v>#N/A</v>
      </c>
      <c r="BM47" s="53" t="e">
        <f>IF($BF47=0,"",VLOOKUP($BF47,'Absolutní-BODY'!$E$2:$W$161,10,FALSE))</f>
        <v>#N/A</v>
      </c>
      <c r="BN47" s="54" t="e">
        <f>IF($BF47=0,"",VLOOKUP($BF47,'Absolutní-BODY'!$E$2:$W$161,11,FALSE))</f>
        <v>#N/A</v>
      </c>
      <c r="BO47" s="67" t="e">
        <f>VLOOKUP(SUM(($BD44*10)+BD47),'Absolutní-BODY'!$AH$2:$AL$161,5,FALSE)</f>
        <v>#N/A</v>
      </c>
      <c r="BP47" s="67" t="e">
        <f>VLOOKUP(SUM(($BD44*10)+BE47),'Absolutní-BODY'!$AH$2:$AL$161,5,FALSE)</f>
        <v>#N/A</v>
      </c>
      <c r="BQ47" s="331" t="e">
        <f>IF(BM50=0,10000,BM50)</f>
        <v>#N/A</v>
      </c>
      <c r="BR47" s="331">
        <v>6</v>
      </c>
      <c r="BS47" s="331">
        <v>5</v>
      </c>
      <c r="BT47" s="331"/>
      <c r="BU47" s="334"/>
      <c r="BV47" s="50">
        <v>3</v>
      </c>
      <c r="BW47" s="51" t="e">
        <f>IF(BX47=0,"",VLOOKUP($BX47,seznam!$A$1:$E$5084,2,FALSE))</f>
        <v>#N/A</v>
      </c>
      <c r="BX47" s="52" t="e">
        <f>IF(CG47="",0,CG47)</f>
        <v>#N/A</v>
      </c>
      <c r="BY47" s="52" t="e">
        <f>IF($BX47=0,"",VLOOKUP($BX47,'Absolutní-BODY'!$E$2:$W$161,4,FALSE))</f>
        <v>#N/A</v>
      </c>
      <c r="BZ47" s="52" t="e">
        <f>IF($BX47=0,"",VLOOKUP($BX47,'Absolutní-BODY'!$E$2:$W$161,5,FALSE))</f>
        <v>#N/A</v>
      </c>
      <c r="CA47" s="52" t="e">
        <f>IF($BX47=0,"",VLOOKUP($BX47,'Absolutní-BODY'!$E$2:$W$161,6,FALSE))</f>
        <v>#N/A</v>
      </c>
      <c r="CB47" s="52" t="e">
        <f>IF($BX47=0,"",VLOOKUP($BX47,'Absolutní-BODY'!$E$2:$W$161,7,FALSE))</f>
        <v>#N/A</v>
      </c>
      <c r="CC47" s="53" t="e">
        <f>IF($BX47=0,"",VLOOKUP($BX47,'Absolutní-BODY'!$E$2:$W$161,8,FALSE))</f>
        <v>#N/A</v>
      </c>
      <c r="CD47" s="53" t="e">
        <f>IF($BX47=0,"",VLOOKUP($BX47,'Absolutní-BODY'!$E$2:$W$161,9,FALSE))</f>
        <v>#N/A</v>
      </c>
      <c r="CE47" s="53" t="e">
        <f>IF($BX47=0,"",VLOOKUP($BX47,'Absolutní-BODY'!$E$2:$W$161,10,FALSE))</f>
        <v>#N/A</v>
      </c>
      <c r="CF47" s="54" t="e">
        <f>IF($BX47=0,"",VLOOKUP($BX47,'Absolutní-BODY'!$E$2:$W$161,11,FALSE))</f>
        <v>#N/A</v>
      </c>
      <c r="CG47" s="67" t="e">
        <f>VLOOKUP(SUM(($BV44*10)+BV47),'Absolutní-BODY'!$AI$2:$AL$161,4,FALSE)</f>
        <v>#N/A</v>
      </c>
      <c r="CH47" s="67" t="e">
        <f>VLOOKUP(SUM(($BV44*10)+BW47),'Absolutní-BODY'!$AI$2:$AL$161,4,FALSE)</f>
        <v>#N/A</v>
      </c>
      <c r="CI47" s="32" t="e">
        <f>IF(CE50=0,10000,CE50)</f>
        <v>#N/A</v>
      </c>
      <c r="CJ47" s="466">
        <v>6</v>
      </c>
      <c r="CK47" s="466">
        <v>5</v>
      </c>
      <c r="CL47" s="68"/>
      <c r="DZ47" s="40"/>
      <c r="EA47" s="67" t="e">
        <f>VLOOKUP(SUM(($T44*10)+DP47),'Absolutní-BODY'!$AF$2:$AL$161,7,FALSE)</f>
        <v>#N/A</v>
      </c>
      <c r="EB47" s="67" t="e">
        <f>VLOOKUP(SUM(($AL44*10)+DQ47),'Absolutní-BODY'!$AG$2:$AL$161,6,FALSE)</f>
        <v>#N/A</v>
      </c>
      <c r="EC47" s="67" t="e">
        <f>VLOOKUP(SUM(($BD44*10)+DR47),'Absolutní-BODY'!$AH$2:$AL$161,5,FALSE)</f>
        <v>#N/A</v>
      </c>
      <c r="ED47" s="67" t="e">
        <f>VLOOKUP(SUM(($BV44*10)+DS47),'Absolutní-BODY'!$AI$2:$AL$161,4,FALSE)</f>
        <v>#N/A</v>
      </c>
    </row>
    <row r="48" spans="1:136" s="334" customFormat="1" ht="15" customHeight="1" thickBot="1" x14ac:dyDescent="0.25">
      <c r="B48" s="49">
        <v>5</v>
      </c>
      <c r="C48" s="313" t="e">
        <f>IF(B48="","",VLOOKUP(B48,'Absolutní-BODY'!$AN$2:$AU$57,8,FALSE))</f>
        <v>#N/A</v>
      </c>
      <c r="D48" s="40" t="s">
        <v>9</v>
      </c>
      <c r="E48" s="40">
        <v>1</v>
      </c>
      <c r="F48" s="40">
        <v>2</v>
      </c>
      <c r="G48" s="40">
        <v>3</v>
      </c>
      <c r="H48" s="43">
        <v>4</v>
      </c>
      <c r="I48" s="40">
        <v>5</v>
      </c>
      <c r="J48" s="40">
        <v>6</v>
      </c>
      <c r="K48" s="43">
        <v>7</v>
      </c>
      <c r="L48" s="40">
        <v>8</v>
      </c>
      <c r="M48" s="43"/>
      <c r="N48" s="43"/>
      <c r="O48" s="331" t="e">
        <f>IF(K57=0,10000,K57)</f>
        <v>#N/A</v>
      </c>
      <c r="P48" s="331">
        <v>5</v>
      </c>
      <c r="Q48" s="331">
        <v>2</v>
      </c>
      <c r="R48" s="331"/>
      <c r="T48" s="55" t="s">
        <v>0</v>
      </c>
      <c r="U48" s="56" t="e">
        <f>IF(V48=0,"",VLOOKUP($V48,seznam!$A$1:$E$5084,2,FALSE))</f>
        <v>#N/A</v>
      </c>
      <c r="V48" s="57" t="e">
        <f>IF(AE48="",0,AE48)</f>
        <v>#N/A</v>
      </c>
      <c r="W48" s="57" t="e">
        <f>IF($V48=0,"",VLOOKUP($V48,'Absolutní-BODY'!$E$2:$W$161,4,FALSE))</f>
        <v>#N/A</v>
      </c>
      <c r="X48" s="57" t="e">
        <f>IF($V48=0,"",VLOOKUP($V48,'Absolutní-BODY'!$E$2:$W$161,5,FALSE))</f>
        <v>#N/A</v>
      </c>
      <c r="Y48" s="57" t="e">
        <f>IF($V48=0,"",VLOOKUP($V48,'Absolutní-BODY'!$E$2:$W$161,6,FALSE))</f>
        <v>#N/A</v>
      </c>
      <c r="Z48" s="57" t="e">
        <f>IF($V48=0,"",VLOOKUP($V48,'Absolutní-BODY'!$E$2:$W$161,7,FALSE))</f>
        <v>#N/A</v>
      </c>
      <c r="AA48" s="58" t="e">
        <f>IF($V48=0,"",VLOOKUP($V48,'Absolutní-BODY'!$E$2:$W$161,8,FALSE))</f>
        <v>#N/A</v>
      </c>
      <c r="AB48" s="58" t="e">
        <f>IF($V48=0,"",VLOOKUP($V48,'Absolutní-BODY'!$E$2:$W$161,9,FALSE))</f>
        <v>#N/A</v>
      </c>
      <c r="AC48" s="58" t="e">
        <f>IF($V48=0,"",VLOOKUP($V48,'Absolutní-BODY'!$E$2:$W$161,10,FALSE))</f>
        <v>#N/A</v>
      </c>
      <c r="AD48" s="59" t="e">
        <f>IF($V48=0,"",VLOOKUP($V48,'Absolutní-BODY'!$E$2:$W$161,11,FALSE))</f>
        <v>#N/A</v>
      </c>
      <c r="AE48" s="67" t="e">
        <f>VLOOKUP(SUM(($T44*10)+4),'Absolutní-BODY'!$AF$2:$AL$161,7,FALSE)</f>
        <v>#N/A</v>
      </c>
      <c r="AF48" s="67" t="e">
        <f>VLOOKUP(SUM(($T44*10)+4),'Absolutní-BODY'!$AF$2:$AL$161,7,FALSE)</f>
        <v>#N/A</v>
      </c>
      <c r="AG48" s="331" t="e">
        <f>IF(AC50=0,10000,AC50)</f>
        <v>#N/A</v>
      </c>
      <c r="AH48" s="331">
        <v>6</v>
      </c>
      <c r="AI48" s="331">
        <v>6</v>
      </c>
      <c r="AJ48" s="331"/>
      <c r="AL48" s="55" t="s">
        <v>0</v>
      </c>
      <c r="AM48" s="56" t="e">
        <f>IF(AN48=0,"",VLOOKUP($AN48,seznam!$A$1:$E$5084,2,FALSE))</f>
        <v>#N/A</v>
      </c>
      <c r="AN48" s="57" t="e">
        <f>IF(AW48="",0,AW48)</f>
        <v>#N/A</v>
      </c>
      <c r="AO48" s="57" t="e">
        <f>IF($AN48=0,"",VLOOKUP($AN48,'Absolutní-BODY'!$E$2:$W$161,4,FALSE))</f>
        <v>#N/A</v>
      </c>
      <c r="AP48" s="57" t="e">
        <f>IF($AN48=0,"",VLOOKUP($AN48,'Absolutní-BODY'!$E$2:$W$161,5,FALSE))</f>
        <v>#N/A</v>
      </c>
      <c r="AQ48" s="57" t="e">
        <f>IF($AN48=0,"",VLOOKUP($AN48,'Absolutní-BODY'!$E$2:$W$161,6,FALSE))</f>
        <v>#N/A</v>
      </c>
      <c r="AR48" s="57" t="e">
        <f>IF($AN48=0,"",VLOOKUP($AN48,'Absolutní-BODY'!$E$2:$W$161,7,FALSE))</f>
        <v>#N/A</v>
      </c>
      <c r="AS48" s="58" t="e">
        <f>IF($AN48=0,"",VLOOKUP($AN48,'Absolutní-BODY'!$E$2:$W$161,8,FALSE))</f>
        <v>#N/A</v>
      </c>
      <c r="AT48" s="58" t="e">
        <f>IF($AN48=0,"",VLOOKUP($AN48,'Absolutní-BODY'!$E$2:$W$161,9,FALSE))</f>
        <v>#N/A</v>
      </c>
      <c r="AU48" s="58" t="e">
        <f>IF($AN48=0,"",VLOOKUP($AN48,'Absolutní-BODY'!$E$2:$W$161,10,FALSE))</f>
        <v>#N/A</v>
      </c>
      <c r="AV48" s="59" t="e">
        <f>IF($AN48=0,"",VLOOKUP($AN48,'Absolutní-BODY'!$E$2:$W$161,11,FALSE))</f>
        <v>#N/A</v>
      </c>
      <c r="AW48" s="67" t="e">
        <f>VLOOKUP(SUM(($AL44*10)+4),'Absolutní-BODY'!$AG$2:$AL$161,6,FALSE)</f>
        <v>#N/A</v>
      </c>
      <c r="AX48" s="67" t="e">
        <f>VLOOKUP(SUM(($AL44*10)+4),'Absolutní-BODY'!$AG$2:$AL$161,6,FALSE)</f>
        <v>#N/A</v>
      </c>
      <c r="AY48" s="331" t="e">
        <f>IF(AU50=0,10000,AU50)</f>
        <v>#N/A</v>
      </c>
      <c r="AZ48" s="331">
        <v>6</v>
      </c>
      <c r="BA48" s="331">
        <v>6</v>
      </c>
      <c r="BB48" s="331"/>
      <c r="BD48" s="55" t="s">
        <v>0</v>
      </c>
      <c r="BE48" s="56" t="e">
        <f>IF(BF48=0,"",VLOOKUP($BF48,seznam!$A$1:$E$5084,2,FALSE))</f>
        <v>#N/A</v>
      </c>
      <c r="BF48" s="57" t="e">
        <f>IF(BO48="",0,BO48)</f>
        <v>#N/A</v>
      </c>
      <c r="BG48" s="57" t="e">
        <f>IF($BF48=0,"",VLOOKUP($BF48,'Absolutní-BODY'!$E$2:$W$161,4,FALSE))</f>
        <v>#N/A</v>
      </c>
      <c r="BH48" s="57" t="e">
        <f>IF($BF48=0,"",VLOOKUP($BF48,'Absolutní-BODY'!$E$2:$W$161,5,FALSE))</f>
        <v>#N/A</v>
      </c>
      <c r="BI48" s="57" t="e">
        <f>IF($BF48=0,"",VLOOKUP($BF48,'Absolutní-BODY'!$E$2:$W$161,6,FALSE))</f>
        <v>#N/A</v>
      </c>
      <c r="BJ48" s="57" t="e">
        <f>IF($BF48=0,"",VLOOKUP($BF48,'Absolutní-BODY'!$E$2:$W$161,7,FALSE))</f>
        <v>#N/A</v>
      </c>
      <c r="BK48" s="58" t="e">
        <f>IF($BF48=0,"",VLOOKUP($BF48,'Absolutní-BODY'!$E$2:$W$161,8,FALSE))</f>
        <v>#N/A</v>
      </c>
      <c r="BL48" s="58" t="e">
        <f>IF($BF48=0,"",VLOOKUP($BF48,'Absolutní-BODY'!$E$2:$W$161,9,FALSE))</f>
        <v>#N/A</v>
      </c>
      <c r="BM48" s="58" t="e">
        <f>IF($BF48=0,"",VLOOKUP($BF48,'Absolutní-BODY'!$E$2:$W$161,10,FALSE))</f>
        <v>#N/A</v>
      </c>
      <c r="BN48" s="59" t="e">
        <f>IF($BF48=0,"",VLOOKUP($BF48,'Absolutní-BODY'!$E$2:$W$161,11,FALSE))</f>
        <v>#N/A</v>
      </c>
      <c r="BO48" s="67" t="e">
        <f>VLOOKUP(SUM(($BD44*10)+4),'Absolutní-BODY'!$AH$2:$AL$161,5,FALSE)</f>
        <v>#N/A</v>
      </c>
      <c r="BP48" s="67" t="e">
        <f>VLOOKUP(SUM(($BD44*10)+4),'Absolutní-BODY'!$AH$2:$AL$161,5,FALSE)</f>
        <v>#N/A</v>
      </c>
      <c r="BQ48" s="331" t="e">
        <f>IF(BM50=0,10000,BM50)</f>
        <v>#N/A</v>
      </c>
      <c r="BR48" s="331">
        <v>6</v>
      </c>
      <c r="BS48" s="331">
        <v>6</v>
      </c>
      <c r="BT48" s="331"/>
      <c r="BV48" s="55" t="s">
        <v>0</v>
      </c>
      <c r="BW48" s="56" t="e">
        <f>IF(BX48=0,"",VLOOKUP($BX48,seznam!$A$1:$E$5084,2,FALSE))</f>
        <v>#N/A</v>
      </c>
      <c r="BX48" s="57" t="e">
        <f>IF(CG48="",0,CG48)</f>
        <v>#N/A</v>
      </c>
      <c r="BY48" s="57" t="e">
        <f>IF($BX48=0,"",VLOOKUP($BX48,'Absolutní-BODY'!$E$2:$W$161,4,FALSE))</f>
        <v>#N/A</v>
      </c>
      <c r="BZ48" s="57" t="e">
        <f>IF($BX48=0,"",VLOOKUP($BX48,'Absolutní-BODY'!$E$2:$W$161,5,FALSE))</f>
        <v>#N/A</v>
      </c>
      <c r="CA48" s="57" t="e">
        <f>IF($BX48=0,"",VLOOKUP($BX48,'Absolutní-BODY'!$E$2:$W$161,6,FALSE))</f>
        <v>#N/A</v>
      </c>
      <c r="CB48" s="57" t="e">
        <f>IF($BX48=0,"",VLOOKUP($BX48,'Absolutní-BODY'!$E$2:$W$161,7,FALSE))</f>
        <v>#N/A</v>
      </c>
      <c r="CC48" s="58" t="e">
        <f>IF($BX48=0,"",VLOOKUP($BX48,'Absolutní-BODY'!$E$2:$W$161,8,FALSE))</f>
        <v>#N/A</v>
      </c>
      <c r="CD48" s="58" t="e">
        <f>IF($BX48=0,"",VLOOKUP($BX48,'Absolutní-BODY'!$E$2:$W$161,9,FALSE))</f>
        <v>#N/A</v>
      </c>
      <c r="CE48" s="58" t="e">
        <f>IF($BX48=0,"",VLOOKUP($BX48,'Absolutní-BODY'!$E$2:$W$161,10,FALSE))</f>
        <v>#N/A</v>
      </c>
      <c r="CF48" s="59" t="e">
        <f>IF($BX48=0,"",VLOOKUP($BX48,'Absolutní-BODY'!$E$2:$W$161,11,FALSE))</f>
        <v>#N/A</v>
      </c>
      <c r="CG48" s="67" t="e">
        <f>VLOOKUP(SUM(($BV44*10)+4),'Absolutní-BODY'!$AI$2:$AL$161,4,FALSE)</f>
        <v>#N/A</v>
      </c>
      <c r="CH48" s="67" t="e">
        <f>VLOOKUP(SUM(($BV44*10)+4),'Absolutní-BODY'!$AI$2:$AL$161,4,FALSE)</f>
        <v>#N/A</v>
      </c>
      <c r="CI48" s="32" t="e">
        <f>IF(CE50=0,10000,CE50)</f>
        <v>#N/A</v>
      </c>
      <c r="CJ48" s="32">
        <v>6</v>
      </c>
      <c r="CK48" s="32">
        <v>6</v>
      </c>
      <c r="CL48" s="331"/>
      <c r="CM48" s="35"/>
      <c r="CN48" s="68"/>
      <c r="CO48" s="316"/>
      <c r="CP48" s="316"/>
      <c r="CQ48" s="68"/>
      <c r="CR48" s="68"/>
      <c r="CS48" s="68"/>
      <c r="CT48" s="68"/>
      <c r="CU48" s="68"/>
      <c r="CV48" s="68"/>
      <c r="CW48" s="68"/>
      <c r="CX48" s="68"/>
      <c r="CY48" s="35"/>
      <c r="CZ48" s="35"/>
      <c r="DA48" s="68"/>
      <c r="DB48" s="68"/>
      <c r="DC48" s="68"/>
      <c r="DD48" s="68"/>
      <c r="DE48" s="35"/>
      <c r="DF48" s="68"/>
      <c r="DG48" s="316"/>
      <c r="DH48" s="316"/>
      <c r="DI48" s="68"/>
      <c r="DJ48" s="68"/>
      <c r="DK48" s="68"/>
      <c r="DL48" s="68"/>
      <c r="DM48" s="68"/>
      <c r="DN48" s="68"/>
      <c r="DO48" s="68"/>
      <c r="DP48" s="68"/>
      <c r="DQ48" s="35"/>
      <c r="DR48" s="35"/>
      <c r="DS48" s="68"/>
      <c r="DT48" s="68"/>
      <c r="DU48" s="68"/>
      <c r="DV48" s="68"/>
      <c r="DZ48" s="43"/>
      <c r="EA48" s="67" t="e">
        <f>VLOOKUP(SUM(($T44*10)+4),'Absolutní-BODY'!$AF$2:$AL$161,7,FALSE)</f>
        <v>#N/A</v>
      </c>
      <c r="EB48" s="67" t="e">
        <f>VLOOKUP(SUM(($AL44*10)+4),'Absolutní-BODY'!$AG$2:$AL$161,6,FALSE)</f>
        <v>#N/A</v>
      </c>
      <c r="EC48" s="67" t="e">
        <f>VLOOKUP(SUM(($BD44*10)+4),'Absolutní-BODY'!$AH$2:$AL$161,5,FALSE)</f>
        <v>#N/A</v>
      </c>
      <c r="ED48" s="67" t="e">
        <f>VLOOKUP(SUM(($BV44*10)+4),'Absolutní-BODY'!$AI$2:$AL$161,4,FALSE)</f>
        <v>#N/A</v>
      </c>
      <c r="EE48" s="35"/>
      <c r="EF48" s="35"/>
    </row>
    <row r="49" spans="1:136" ht="15" customHeight="1" thickBot="1" x14ac:dyDescent="0.25">
      <c r="B49" s="44">
        <v>1</v>
      </c>
      <c r="C49" s="45" t="e">
        <f>IF(D49=0,"",VLOOKUP($D49,seznam!$A$1:$E$5084,2,FALSE))</f>
        <v>#N/A</v>
      </c>
      <c r="D49" s="46" t="e">
        <f t="shared" ref="D49:D55" si="44">IF(M49="",0,M49)</f>
        <v>#N/A</v>
      </c>
      <c r="E49" s="46" t="e">
        <f>IF($D49=0,"",VLOOKUP($D49,'Absolutní-BODY'!$E$2:$W$161,4,FALSE))</f>
        <v>#N/A</v>
      </c>
      <c r="F49" s="46" t="e">
        <f>IF($D49=0,"",VLOOKUP($D49,'Absolutní-BODY'!$E$2:$W$161,5,FALSE))</f>
        <v>#N/A</v>
      </c>
      <c r="G49" s="46" t="e">
        <f>IF($D49=0,"",VLOOKUP($D49,'Absolutní-BODY'!$E$2:$W$161,6,FALSE))</f>
        <v>#N/A</v>
      </c>
      <c r="H49" s="46" t="e">
        <f>IF($D49=0,"",VLOOKUP($D49,'Absolutní-BODY'!$E$2:$W$161,7,FALSE))</f>
        <v>#N/A</v>
      </c>
      <c r="I49" s="47" t="e">
        <f>IF($D49=0,"",VLOOKUP($D49,'Absolutní-BODY'!$E$2:$W$161,8,FALSE))</f>
        <v>#N/A</v>
      </c>
      <c r="J49" s="47" t="e">
        <f>IF($D49=0,"",VLOOKUP($D49,'Absolutní-BODY'!$E$2:$W$161,9,FALSE))</f>
        <v>#N/A</v>
      </c>
      <c r="K49" s="47" t="e">
        <f>IF($D49=0,"",VLOOKUP($D49,'Absolutní-BODY'!$E$2:$W$161,10,FALSE))</f>
        <v>#N/A</v>
      </c>
      <c r="L49" s="48" t="e">
        <f>IF($D49=0,"",VLOOKUP($D49,'Absolutní-BODY'!$E$2:$W$161,11,FALSE))</f>
        <v>#N/A</v>
      </c>
      <c r="M49" s="42" t="e">
        <f>VLOOKUP(SUM(($B48*10)+B49),'Absolutní-BODY'!$AE$2:$AL$161,8,FALSE)</f>
        <v>#N/A</v>
      </c>
      <c r="N49" s="42" t="e">
        <f>VLOOKUP(SUM(($B48*10)+C49),'Absolutní-BODY'!$AE$2:$AL$161,8,FALSE)</f>
        <v>#N/A</v>
      </c>
      <c r="O49" s="331" t="e">
        <f>IF(K57=0,10000,K57)</f>
        <v>#N/A</v>
      </c>
      <c r="P49" s="68">
        <v>5</v>
      </c>
      <c r="Q49" s="68">
        <v>3</v>
      </c>
      <c r="T49" s="60"/>
      <c r="U49" s="61"/>
      <c r="V49" s="61"/>
      <c r="W49" s="62" t="e">
        <f t="shared" ref="W49:AD49" si="45">SUM(W45:W48)</f>
        <v>#N/A</v>
      </c>
      <c r="X49" s="63" t="e">
        <f t="shared" si="45"/>
        <v>#N/A</v>
      </c>
      <c r="Y49" s="63" t="e">
        <f t="shared" si="45"/>
        <v>#N/A</v>
      </c>
      <c r="Z49" s="63" t="e">
        <f t="shared" si="45"/>
        <v>#N/A</v>
      </c>
      <c r="AA49" s="64" t="e">
        <f t="shared" si="45"/>
        <v>#N/A</v>
      </c>
      <c r="AB49" s="64" t="e">
        <f t="shared" si="45"/>
        <v>#N/A</v>
      </c>
      <c r="AC49" s="64" t="e">
        <f t="shared" si="45"/>
        <v>#N/A</v>
      </c>
      <c r="AD49" s="65" t="e">
        <f t="shared" si="45"/>
        <v>#N/A</v>
      </c>
      <c r="AG49" s="331" t="e">
        <f>IF(AC50=0,10000,AC50)</f>
        <v>#N/A</v>
      </c>
      <c r="AH49" s="68">
        <v>6</v>
      </c>
      <c r="AI49" s="68">
        <v>7</v>
      </c>
      <c r="AL49" s="60"/>
      <c r="AM49" s="61"/>
      <c r="AN49" s="61"/>
      <c r="AO49" s="62" t="e">
        <f t="shared" ref="AO49:AV49" si="46">SUM(AO45:AO48)</f>
        <v>#N/A</v>
      </c>
      <c r="AP49" s="63" t="e">
        <f t="shared" si="46"/>
        <v>#N/A</v>
      </c>
      <c r="AQ49" s="63" t="e">
        <f t="shared" si="46"/>
        <v>#N/A</v>
      </c>
      <c r="AR49" s="63" t="e">
        <f t="shared" si="46"/>
        <v>#N/A</v>
      </c>
      <c r="AS49" s="64" t="e">
        <f t="shared" si="46"/>
        <v>#N/A</v>
      </c>
      <c r="AT49" s="64" t="e">
        <f t="shared" si="46"/>
        <v>#N/A</v>
      </c>
      <c r="AU49" s="64" t="e">
        <f t="shared" si="46"/>
        <v>#N/A</v>
      </c>
      <c r="AV49" s="65" t="e">
        <f t="shared" si="46"/>
        <v>#N/A</v>
      </c>
      <c r="AY49" s="331" t="e">
        <f>IF(AU50=0,10000,AU50)</f>
        <v>#N/A</v>
      </c>
      <c r="AZ49" s="68">
        <v>6</v>
      </c>
      <c r="BA49" s="68">
        <v>7</v>
      </c>
      <c r="BB49" s="68"/>
      <c r="BD49" s="60"/>
      <c r="BE49" s="61"/>
      <c r="BF49" s="61"/>
      <c r="BG49" s="62" t="e">
        <f t="shared" ref="BG49:BN49" si="47">SUM(BG45:BG48)</f>
        <v>#N/A</v>
      </c>
      <c r="BH49" s="63" t="e">
        <f t="shared" si="47"/>
        <v>#N/A</v>
      </c>
      <c r="BI49" s="63" t="e">
        <f t="shared" si="47"/>
        <v>#N/A</v>
      </c>
      <c r="BJ49" s="63" t="e">
        <f t="shared" si="47"/>
        <v>#N/A</v>
      </c>
      <c r="BK49" s="64" t="e">
        <f t="shared" si="47"/>
        <v>#N/A</v>
      </c>
      <c r="BL49" s="64" t="e">
        <f t="shared" si="47"/>
        <v>#N/A</v>
      </c>
      <c r="BM49" s="64" t="e">
        <f t="shared" si="47"/>
        <v>#N/A</v>
      </c>
      <c r="BN49" s="65" t="e">
        <f t="shared" si="47"/>
        <v>#N/A</v>
      </c>
      <c r="BQ49" s="331" t="e">
        <f>IF(BM50=0,10000,BM50)</f>
        <v>#N/A</v>
      </c>
      <c r="BR49" s="68">
        <v>6</v>
      </c>
      <c r="BS49" s="68">
        <v>7</v>
      </c>
      <c r="BT49" s="68"/>
      <c r="BV49" s="60"/>
      <c r="BW49" s="61"/>
      <c r="BX49" s="61"/>
      <c r="BY49" s="62" t="e">
        <f t="shared" ref="BY49:CF49" si="48">SUM(BY45:BY48)</f>
        <v>#N/A</v>
      </c>
      <c r="BZ49" s="63" t="e">
        <f t="shared" si="48"/>
        <v>#N/A</v>
      </c>
      <c r="CA49" s="63" t="e">
        <f t="shared" si="48"/>
        <v>#N/A</v>
      </c>
      <c r="CB49" s="63" t="e">
        <f t="shared" si="48"/>
        <v>#N/A</v>
      </c>
      <c r="CC49" s="64" t="e">
        <f t="shared" si="48"/>
        <v>#N/A</v>
      </c>
      <c r="CD49" s="64" t="e">
        <f t="shared" si="48"/>
        <v>#N/A</v>
      </c>
      <c r="CE49" s="64" t="e">
        <f t="shared" si="48"/>
        <v>#N/A</v>
      </c>
      <c r="CF49" s="65" t="e">
        <f t="shared" si="48"/>
        <v>#N/A</v>
      </c>
      <c r="CI49" s="32" t="e">
        <f>IF(CE50=0,10000,CE50)</f>
        <v>#N/A</v>
      </c>
      <c r="CJ49" s="466">
        <v>6</v>
      </c>
      <c r="CK49" s="466">
        <v>7</v>
      </c>
      <c r="CL49" s="68"/>
      <c r="CN49" s="35"/>
      <c r="CO49" s="35"/>
      <c r="CP49" s="334"/>
      <c r="CQ49" s="35"/>
      <c r="CR49" s="35"/>
      <c r="CS49" s="35"/>
      <c r="CT49" s="35"/>
      <c r="CU49" s="35"/>
      <c r="CV49" s="35"/>
      <c r="CW49" s="35"/>
      <c r="CX49" s="35"/>
      <c r="DF49" s="35"/>
      <c r="DG49" s="35"/>
      <c r="DH49" s="334"/>
      <c r="DI49" s="35"/>
      <c r="DJ49" s="35"/>
      <c r="DK49" s="35"/>
      <c r="DL49" s="35"/>
      <c r="DM49" s="35"/>
      <c r="DN49" s="35"/>
      <c r="DO49" s="35"/>
      <c r="DP49" s="35"/>
      <c r="DZ49" s="42" t="e">
        <f>VLOOKUP(SUM(($B48*10)+DO49),'Absolutní-BODY'!$AE$2:$AL$161,8,FALSE)</f>
        <v>#N/A</v>
      </c>
    </row>
    <row r="50" spans="1:136" ht="15" customHeight="1" thickBot="1" x14ac:dyDescent="0.25">
      <c r="B50" s="50">
        <v>2</v>
      </c>
      <c r="C50" s="51" t="e">
        <f>IF(D50=0,"",VLOOKUP($D50,seznam!$A$1:$E$5084,2,FALSE))</f>
        <v>#N/A</v>
      </c>
      <c r="D50" s="52" t="e">
        <f t="shared" si="44"/>
        <v>#N/A</v>
      </c>
      <c r="E50" s="52" t="e">
        <f>IF($D50=0,"",VLOOKUP($D50,'Absolutní-BODY'!$E$2:$W$161,4,FALSE))</f>
        <v>#N/A</v>
      </c>
      <c r="F50" s="52" t="e">
        <f>IF($D50=0,"",VLOOKUP($D50,'Absolutní-BODY'!$E$2:$W$161,5,FALSE))</f>
        <v>#N/A</v>
      </c>
      <c r="G50" s="52" t="e">
        <f>IF($D50=0,"",VLOOKUP($D50,'Absolutní-BODY'!$E$2:$W$161,6,FALSE))</f>
        <v>#N/A</v>
      </c>
      <c r="H50" s="52" t="e">
        <f>IF($D50=0,"",VLOOKUP($D50,'Absolutní-BODY'!$E$2:$W$161,7,FALSE))</f>
        <v>#N/A</v>
      </c>
      <c r="I50" s="53" t="e">
        <f>IF($D50=0,"",VLOOKUP($D50,'Absolutní-BODY'!$E$2:$W$161,8,FALSE))</f>
        <v>#N/A</v>
      </c>
      <c r="J50" s="53" t="e">
        <f>IF($D50=0,"",VLOOKUP($D50,'Absolutní-BODY'!$E$2:$W$161,9,FALSE))</f>
        <v>#N/A</v>
      </c>
      <c r="K50" s="53" t="e">
        <f>IF($D50=0,"",VLOOKUP($D50,'Absolutní-BODY'!$E$2:$W$161,10,FALSE))</f>
        <v>#N/A</v>
      </c>
      <c r="L50" s="54" t="e">
        <f>IF($D50=0,"",VLOOKUP($D50,'Absolutní-BODY'!$E$2:$W$161,11,FALSE))</f>
        <v>#N/A</v>
      </c>
      <c r="M50" s="42" t="e">
        <f>VLOOKUP(SUM(($B48*10)+B50),'Absolutní-BODY'!$AE$2:$AL$161,8,FALSE)</f>
        <v>#N/A</v>
      </c>
      <c r="N50" s="42" t="e">
        <f>VLOOKUP(SUM(($B48*10)+C50),'Absolutní-BODY'!$AE$2:$AL$161,8,FALSE)</f>
        <v>#N/A</v>
      </c>
      <c r="O50" s="331" t="e">
        <f>IF(K57=0,10000,K57)</f>
        <v>#N/A</v>
      </c>
      <c r="P50" s="68">
        <v>5</v>
      </c>
      <c r="Q50" s="68">
        <v>4</v>
      </c>
      <c r="T50" s="318" t="e">
        <f>U44</f>
        <v>#N/A</v>
      </c>
      <c r="U50" s="315"/>
      <c r="V50" s="345">
        <f>AJ50</f>
        <v>0</v>
      </c>
      <c r="W50" s="317" t="s">
        <v>18</v>
      </c>
      <c r="X50" s="66"/>
      <c r="Y50" s="539" t="e">
        <f>SUM(W49:AD49)</f>
        <v>#N/A</v>
      </c>
      <c r="Z50" s="540"/>
      <c r="AA50" s="435" t="s">
        <v>1</v>
      </c>
      <c r="AB50" s="129"/>
      <c r="AC50" s="541" t="e">
        <f>SUM(W49:AD49)</f>
        <v>#N/A</v>
      </c>
      <c r="AD50" s="540"/>
      <c r="AG50" s="331" t="e">
        <f>IF(AC50=0,10000,AC50)</f>
        <v>#N/A</v>
      </c>
      <c r="AH50" s="68">
        <v>6</v>
      </c>
      <c r="AI50" s="68">
        <v>8</v>
      </c>
      <c r="AJ50" s="332">
        <f>IF(AJ42&lt;1,0,AJ42-1)</f>
        <v>0</v>
      </c>
      <c r="AL50" s="318" t="e">
        <f>AM44</f>
        <v>#N/A</v>
      </c>
      <c r="AM50" s="315"/>
      <c r="AN50" s="345">
        <f>BB50</f>
        <v>0</v>
      </c>
      <c r="AO50" s="317" t="s">
        <v>18</v>
      </c>
      <c r="AP50" s="66"/>
      <c r="AQ50" s="539" t="e">
        <f>SUM(AO49:AV49)</f>
        <v>#N/A</v>
      </c>
      <c r="AR50" s="540"/>
      <c r="AS50" s="435" t="s">
        <v>1</v>
      </c>
      <c r="AT50" s="129"/>
      <c r="AU50" s="541" t="e">
        <f>SUM(AO49:AV49)</f>
        <v>#N/A</v>
      </c>
      <c r="AV50" s="540"/>
      <c r="AY50" s="331" t="e">
        <f>IF(AU50=0,10000,AU50)</f>
        <v>#N/A</v>
      </c>
      <c r="AZ50" s="68">
        <v>6</v>
      </c>
      <c r="BA50" s="68">
        <v>8</v>
      </c>
      <c r="BB50" s="332">
        <f>IF(BB42&lt;1,0,BB42-1)</f>
        <v>0</v>
      </c>
      <c r="BD50" s="318" t="e">
        <f>BE44</f>
        <v>#N/A</v>
      </c>
      <c r="BE50" s="315"/>
      <c r="BF50" s="345">
        <f>BT50</f>
        <v>0</v>
      </c>
      <c r="BG50" s="317" t="s">
        <v>18</v>
      </c>
      <c r="BH50" s="66"/>
      <c r="BI50" s="539" t="e">
        <f>SUM(BG49:BN49)</f>
        <v>#N/A</v>
      </c>
      <c r="BJ50" s="540"/>
      <c r="BK50" s="435" t="s">
        <v>1</v>
      </c>
      <c r="BL50" s="129"/>
      <c r="BM50" s="541" t="e">
        <f>SUM(BG49:BN49)</f>
        <v>#N/A</v>
      </c>
      <c r="BN50" s="540"/>
      <c r="BQ50" s="331" t="e">
        <f>IF(BM50=0,10000,BM50)</f>
        <v>#N/A</v>
      </c>
      <c r="BR50" s="68">
        <v>6</v>
      </c>
      <c r="BS50" s="68">
        <v>8</v>
      </c>
      <c r="BT50" s="332">
        <f>IF(BT42&lt;1,0,BT42-1)</f>
        <v>0</v>
      </c>
      <c r="BV50" s="318" t="e">
        <f>BW44</f>
        <v>#N/A</v>
      </c>
      <c r="BW50" s="315"/>
      <c r="BX50" s="345">
        <f>CL50</f>
        <v>0</v>
      </c>
      <c r="BY50" s="317" t="s">
        <v>18</v>
      </c>
      <c r="BZ50" s="66"/>
      <c r="CA50" s="539" t="e">
        <f>SUM(BY49:CF49)</f>
        <v>#N/A</v>
      </c>
      <c r="CB50" s="540"/>
      <c r="CC50" s="435" t="s">
        <v>1</v>
      </c>
      <c r="CD50" s="129"/>
      <c r="CE50" s="541" t="e">
        <f>SUM(BY49:CF49)</f>
        <v>#N/A</v>
      </c>
      <c r="CF50" s="540"/>
      <c r="CI50" s="467" t="e">
        <f>IF(CE50=0,10000,CE50)</f>
        <v>#N/A</v>
      </c>
      <c r="CJ50" s="468">
        <v>6</v>
      </c>
      <c r="CK50" s="468">
        <v>8</v>
      </c>
      <c r="CL50" s="332">
        <f>IF(CL42&lt;1,0,CL42-1)</f>
        <v>0</v>
      </c>
      <c r="CN50" s="35"/>
      <c r="CO50" s="35"/>
      <c r="CP50" s="334"/>
      <c r="CQ50" s="35"/>
      <c r="CR50" s="35"/>
      <c r="CS50" s="35"/>
      <c r="CT50" s="35"/>
      <c r="CU50" s="35"/>
      <c r="CV50" s="35"/>
      <c r="CW50" s="35"/>
      <c r="CX50" s="35"/>
      <c r="DF50" s="35"/>
      <c r="DG50" s="35"/>
      <c r="DH50" s="334"/>
      <c r="DI50" s="35"/>
      <c r="DJ50" s="35"/>
      <c r="DK50" s="35"/>
      <c r="DL50" s="35"/>
      <c r="DM50" s="35"/>
      <c r="DN50" s="35"/>
      <c r="DO50" s="35"/>
      <c r="DP50" s="35"/>
      <c r="DZ50" s="42" t="e">
        <f>VLOOKUP(SUM(($B48*10)+DO50),'Absolutní-BODY'!$AE$2:$AL$161,8,FALSE)</f>
        <v>#N/A</v>
      </c>
    </row>
    <row r="51" spans="1:136" ht="15" customHeight="1" thickBot="1" x14ac:dyDescent="0.25">
      <c r="B51" s="50">
        <v>3</v>
      </c>
      <c r="C51" s="51" t="e">
        <f>IF(D51=0,"",VLOOKUP($D51,seznam!$A$1:$E$5084,2,FALSE))</f>
        <v>#N/A</v>
      </c>
      <c r="D51" s="52" t="e">
        <f t="shared" si="44"/>
        <v>#N/A</v>
      </c>
      <c r="E51" s="52" t="e">
        <f>IF($D51=0,"",VLOOKUP($D51,'Absolutní-BODY'!$E$2:$W$161,4,FALSE))</f>
        <v>#N/A</v>
      </c>
      <c r="F51" s="52" t="e">
        <f>IF($D51=0,"",VLOOKUP($D51,'Absolutní-BODY'!$E$2:$W$161,5,FALSE))</f>
        <v>#N/A</v>
      </c>
      <c r="G51" s="52" t="e">
        <f>IF($D51=0,"",VLOOKUP($D51,'Absolutní-BODY'!$E$2:$W$161,6,FALSE))</f>
        <v>#N/A</v>
      </c>
      <c r="H51" s="52" t="e">
        <f>IF($D51=0,"",VLOOKUP($D51,'Absolutní-BODY'!$E$2:$W$161,7,FALSE))</f>
        <v>#N/A</v>
      </c>
      <c r="I51" s="53" t="e">
        <f>IF($D51=0,"",VLOOKUP($D51,'Absolutní-BODY'!$E$2:$W$161,8,FALSE))</f>
        <v>#N/A</v>
      </c>
      <c r="J51" s="53" t="e">
        <f>IF($D51=0,"",VLOOKUP($D51,'Absolutní-BODY'!$E$2:$W$161,9,FALSE))</f>
        <v>#N/A</v>
      </c>
      <c r="K51" s="53" t="e">
        <f>IF($D51=0,"",VLOOKUP($D51,'Absolutní-BODY'!$E$2:$W$161,10,FALSE))</f>
        <v>#N/A</v>
      </c>
      <c r="L51" s="54" t="e">
        <f>IF($D51=0,"",VLOOKUP($D51,'Absolutní-BODY'!$E$2:$W$161,11,FALSE))</f>
        <v>#N/A</v>
      </c>
      <c r="M51" s="42" t="e">
        <f>VLOOKUP(SUM(($B48*10)+B51),'Absolutní-BODY'!$AE$2:$AL$161,8,FALSE)</f>
        <v>#N/A</v>
      </c>
      <c r="N51" s="42" t="e">
        <f>VLOOKUP(SUM(($B48*10)+C51),'Absolutní-BODY'!$AE$2:$AL$161,8,FALSE)</f>
        <v>#N/A</v>
      </c>
      <c r="O51" s="331" t="e">
        <f>IF(K57=0,10000,K57)</f>
        <v>#N/A</v>
      </c>
      <c r="P51" s="68">
        <v>5</v>
      </c>
      <c r="Q51" s="68">
        <v>5</v>
      </c>
      <c r="S51" s="37" t="s">
        <v>3464</v>
      </c>
      <c r="AE51" s="37"/>
      <c r="AF51" s="37"/>
      <c r="AG51" s="331" t="e">
        <f>IF(AC58=0,10000,AC58)</f>
        <v>#N/A</v>
      </c>
      <c r="AH51" s="68">
        <v>7</v>
      </c>
      <c r="AI51" s="68">
        <v>1</v>
      </c>
      <c r="AK51" s="37" t="s">
        <v>3464</v>
      </c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7"/>
      <c r="AX51" s="37"/>
      <c r="AY51" s="331" t="e">
        <f>IF(AU58=0,10000,AU58)</f>
        <v>#N/A</v>
      </c>
      <c r="AZ51" s="68">
        <v>7</v>
      </c>
      <c r="BA51" s="68">
        <v>1</v>
      </c>
      <c r="BB51" s="68"/>
      <c r="BC51" s="37" t="s">
        <v>3464</v>
      </c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7"/>
      <c r="BP51" s="37"/>
      <c r="BQ51" s="331" t="e">
        <f>IF(BM58=0,10000,BM58)</f>
        <v>#N/A</v>
      </c>
      <c r="BR51" s="68">
        <v>7</v>
      </c>
      <c r="BS51" s="68">
        <v>1</v>
      </c>
      <c r="BT51" s="68"/>
      <c r="BU51" s="37" t="s">
        <v>3464</v>
      </c>
      <c r="BW51" s="335"/>
      <c r="BX51" s="335"/>
      <c r="BY51" s="335"/>
      <c r="BZ51" s="335"/>
      <c r="CA51" s="335"/>
      <c r="CB51" s="335"/>
      <c r="CC51" s="335"/>
      <c r="CD51" s="335"/>
      <c r="CE51" s="335"/>
      <c r="CF51" s="335"/>
      <c r="CG51" s="37"/>
      <c r="CH51" s="37"/>
      <c r="CI51" s="32" t="e">
        <f>IF(CE58=0,10000,CE58)</f>
        <v>#N/A</v>
      </c>
      <c r="CJ51" s="466">
        <v>7</v>
      </c>
      <c r="CK51" s="466">
        <v>1</v>
      </c>
      <c r="CL51" s="68"/>
      <c r="CN51" s="35"/>
      <c r="CO51" s="35"/>
      <c r="CP51" s="334"/>
      <c r="CQ51" s="35"/>
      <c r="CR51" s="35"/>
      <c r="CS51" s="35"/>
      <c r="CT51" s="35"/>
      <c r="CU51" s="35"/>
      <c r="CV51" s="35"/>
      <c r="CW51" s="35"/>
      <c r="CX51" s="35"/>
      <c r="DF51" s="35"/>
      <c r="DG51" s="35"/>
      <c r="DH51" s="334"/>
      <c r="DI51" s="35"/>
      <c r="DJ51" s="35"/>
      <c r="DK51" s="35"/>
      <c r="DL51" s="35"/>
      <c r="DM51" s="35"/>
      <c r="DN51" s="35"/>
      <c r="DO51" s="35"/>
      <c r="DP51" s="35"/>
      <c r="DZ51" s="42" t="e">
        <f>VLOOKUP(SUM(($B48*10)+DO51),'Absolutní-BODY'!$AE$2:$AL$161,8,FALSE)</f>
        <v>#N/A</v>
      </c>
      <c r="EA51" s="37"/>
      <c r="EB51" s="37"/>
      <c r="EC51" s="37"/>
      <c r="ED51" s="37"/>
    </row>
    <row r="52" spans="1:136" s="334" customFormat="1" ht="15" customHeight="1" thickBot="1" x14ac:dyDescent="0.25">
      <c r="B52" s="50">
        <v>4</v>
      </c>
      <c r="C52" s="51" t="e">
        <f>IF(D52=0,"",VLOOKUP($D52,seznam!$A$1:$E$5084,2,FALSE))</f>
        <v>#N/A</v>
      </c>
      <c r="D52" s="52" t="e">
        <f t="shared" si="44"/>
        <v>#N/A</v>
      </c>
      <c r="E52" s="52" t="e">
        <f>IF($D52=0,"",VLOOKUP($D52,'Absolutní-BODY'!$E$2:$W$161,4,FALSE))</f>
        <v>#N/A</v>
      </c>
      <c r="F52" s="52" t="e">
        <f>IF($D52=0,"",VLOOKUP($D52,'Absolutní-BODY'!$E$2:$W$161,5,FALSE))</f>
        <v>#N/A</v>
      </c>
      <c r="G52" s="52" t="e">
        <f>IF($D52=0,"",VLOOKUP($D52,'Absolutní-BODY'!$E$2:$W$161,6,FALSE))</f>
        <v>#N/A</v>
      </c>
      <c r="H52" s="52" t="e">
        <f>IF($D52=0,"",VLOOKUP($D52,'Absolutní-BODY'!$E$2:$W$161,7,FALSE))</f>
        <v>#N/A</v>
      </c>
      <c r="I52" s="53" t="e">
        <f>IF($D52=0,"",VLOOKUP($D52,'Absolutní-BODY'!$E$2:$W$161,8,FALSE))</f>
        <v>#N/A</v>
      </c>
      <c r="J52" s="53" t="e">
        <f>IF($D52=0,"",VLOOKUP($D52,'Absolutní-BODY'!$E$2:$W$161,9,FALSE))</f>
        <v>#N/A</v>
      </c>
      <c r="K52" s="53" t="e">
        <f>IF($D52=0,"",VLOOKUP($D52,'Absolutní-BODY'!$E$2:$W$161,10,FALSE))</f>
        <v>#N/A</v>
      </c>
      <c r="L52" s="54" t="e">
        <f>IF($D52=0,"",VLOOKUP($D52,'Absolutní-BODY'!$E$2:$W$161,11,FALSE))</f>
        <v>#N/A</v>
      </c>
      <c r="M52" s="42" t="e">
        <f>VLOOKUP(SUM(($B48*10)+B52),'Absolutní-BODY'!$AE$2:$AL$161,8,FALSE)</f>
        <v>#N/A</v>
      </c>
      <c r="N52" s="42" t="e">
        <f>VLOOKUP(SUM(($B48*10)+C52),'Absolutní-BODY'!$AE$2:$AL$161,8,FALSE)</f>
        <v>#N/A</v>
      </c>
      <c r="O52" s="331" t="e">
        <f>IF(K57=0,10000,K57)</f>
        <v>#N/A</v>
      </c>
      <c r="P52" s="331">
        <v>5</v>
      </c>
      <c r="Q52" s="331">
        <v>6</v>
      </c>
      <c r="R52" s="331"/>
      <c r="T52" s="49">
        <v>7</v>
      </c>
      <c r="U52" s="313" t="e">
        <f>IF(T52="","",VLOOKUP(T52,'Absolutní-BODY'!$AO$2:$AU$57,7,FALSE))</f>
        <v>#N/A</v>
      </c>
      <c r="V52" s="40" t="s">
        <v>9</v>
      </c>
      <c r="W52" s="40">
        <v>1</v>
      </c>
      <c r="X52" s="40">
        <v>2</v>
      </c>
      <c r="Y52" s="40">
        <v>3</v>
      </c>
      <c r="Z52" s="43">
        <v>4</v>
      </c>
      <c r="AA52" s="40">
        <v>5</v>
      </c>
      <c r="AB52" s="40">
        <v>6</v>
      </c>
      <c r="AC52" s="43">
        <v>7</v>
      </c>
      <c r="AD52" s="40">
        <v>8</v>
      </c>
      <c r="AG52" s="331" t="e">
        <f>IF(AC58=0,10000,AC58)</f>
        <v>#N/A</v>
      </c>
      <c r="AH52" s="331">
        <v>7</v>
      </c>
      <c r="AI52" s="331">
        <v>2</v>
      </c>
      <c r="AJ52" s="331"/>
      <c r="AL52" s="49">
        <v>7</v>
      </c>
      <c r="AM52" s="313" t="e">
        <f>IF(AL52="","",VLOOKUP(AL52,'Absolutní-BODY'!$AP$2:$AU$57,6,FALSE))</f>
        <v>#N/A</v>
      </c>
      <c r="AN52" s="40" t="s">
        <v>9</v>
      </c>
      <c r="AO52" s="40">
        <v>1</v>
      </c>
      <c r="AP52" s="40">
        <v>2</v>
      </c>
      <c r="AQ52" s="40">
        <v>3</v>
      </c>
      <c r="AR52" s="43">
        <v>4</v>
      </c>
      <c r="AS52" s="40">
        <v>5</v>
      </c>
      <c r="AT52" s="40">
        <v>6</v>
      </c>
      <c r="AU52" s="43">
        <v>7</v>
      </c>
      <c r="AV52" s="40">
        <v>8</v>
      </c>
      <c r="AY52" s="331" t="e">
        <f>IF(AU58=0,10000,AU58)</f>
        <v>#N/A</v>
      </c>
      <c r="AZ52" s="331">
        <v>7</v>
      </c>
      <c r="BA52" s="331">
        <v>2</v>
      </c>
      <c r="BB52" s="331"/>
      <c r="BD52" s="49">
        <v>7</v>
      </c>
      <c r="BE52" s="313" t="e">
        <f>IF(BD52="","",VLOOKUP(BD52,'Absolutní-BODY'!$AQ$2:$AU$57,5,FALSE))</f>
        <v>#N/A</v>
      </c>
      <c r="BF52" s="40" t="s">
        <v>9</v>
      </c>
      <c r="BG52" s="40">
        <v>1</v>
      </c>
      <c r="BH52" s="40">
        <v>2</v>
      </c>
      <c r="BI52" s="40">
        <v>3</v>
      </c>
      <c r="BJ52" s="43">
        <v>4</v>
      </c>
      <c r="BK52" s="40">
        <v>5</v>
      </c>
      <c r="BL52" s="40">
        <v>6</v>
      </c>
      <c r="BM52" s="43">
        <v>7</v>
      </c>
      <c r="BN52" s="40">
        <v>8</v>
      </c>
      <c r="BQ52" s="331" t="e">
        <f>IF(BM58=0,10000,BM58)</f>
        <v>#N/A</v>
      </c>
      <c r="BR52" s="331">
        <v>7</v>
      </c>
      <c r="BS52" s="331">
        <v>2</v>
      </c>
      <c r="BT52" s="331"/>
      <c r="BV52" s="49">
        <v>7</v>
      </c>
      <c r="BW52" s="313" t="e">
        <f>IF(BV52="","",VLOOKUP(BV52,'Absolutní-BODY'!$AR$2:$AU$57,4,FALSE))</f>
        <v>#N/A</v>
      </c>
      <c r="BX52" s="40" t="s">
        <v>9</v>
      </c>
      <c r="BY52" s="40">
        <v>1</v>
      </c>
      <c r="BZ52" s="40">
        <v>2</v>
      </c>
      <c r="CA52" s="40">
        <v>3</v>
      </c>
      <c r="CB52" s="43">
        <v>4</v>
      </c>
      <c r="CC52" s="40">
        <v>5</v>
      </c>
      <c r="CD52" s="40">
        <v>6</v>
      </c>
      <c r="CE52" s="43">
        <v>7</v>
      </c>
      <c r="CF52" s="40">
        <v>8</v>
      </c>
      <c r="CI52" s="32" t="e">
        <f>IF(CE58=0,10000,CE58)</f>
        <v>#N/A</v>
      </c>
      <c r="CJ52" s="32">
        <v>7</v>
      </c>
      <c r="CK52" s="32">
        <v>2</v>
      </c>
      <c r="CL52" s="331"/>
      <c r="CM52" s="35"/>
      <c r="CN52" s="35"/>
      <c r="CO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68"/>
      <c r="DB52" s="68"/>
      <c r="DC52" s="68"/>
      <c r="DD52" s="68"/>
      <c r="DE52" s="35"/>
      <c r="DF52" s="35"/>
      <c r="DG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68"/>
      <c r="DT52" s="68"/>
      <c r="DU52" s="68"/>
      <c r="DV52" s="68"/>
      <c r="DZ52" s="42" t="e">
        <f>VLOOKUP(SUM(($B48*10)+DO52),'Absolutní-BODY'!$AE$2:$AL$161,8,FALSE)</f>
        <v>#N/A</v>
      </c>
      <c r="EE52" s="35"/>
      <c r="EF52" s="35"/>
    </row>
    <row r="53" spans="1:136" ht="15" customHeight="1" x14ac:dyDescent="0.2">
      <c r="B53" s="50">
        <v>5</v>
      </c>
      <c r="C53" s="51" t="e">
        <f>IF(D53=0,"",VLOOKUP($D53,seznam!$A$1:$E$5084,2,FALSE))</f>
        <v>#N/A</v>
      </c>
      <c r="D53" s="52" t="e">
        <f t="shared" si="44"/>
        <v>#N/A</v>
      </c>
      <c r="E53" s="52" t="e">
        <f>IF($D53=0,"",VLOOKUP($D53,'Absolutní-BODY'!$E$2:$W$161,4,FALSE))</f>
        <v>#N/A</v>
      </c>
      <c r="F53" s="52" t="e">
        <f>IF($D53=0,"",VLOOKUP($D53,'Absolutní-BODY'!$E$2:$W$161,5,FALSE))</f>
        <v>#N/A</v>
      </c>
      <c r="G53" s="52" t="e">
        <f>IF($D53=0,"",VLOOKUP($D53,'Absolutní-BODY'!$E$2:$W$161,6,FALSE))</f>
        <v>#N/A</v>
      </c>
      <c r="H53" s="52" t="e">
        <f>IF($D53=0,"",VLOOKUP($D53,'Absolutní-BODY'!$E$2:$W$161,7,FALSE))</f>
        <v>#N/A</v>
      </c>
      <c r="I53" s="53" t="e">
        <f>IF($D53=0,"",VLOOKUP($D53,'Absolutní-BODY'!$E$2:$W$161,8,FALSE))</f>
        <v>#N/A</v>
      </c>
      <c r="J53" s="53" t="e">
        <f>IF($D53=0,"",VLOOKUP($D53,'Absolutní-BODY'!$E$2:$W$161,9,FALSE))</f>
        <v>#N/A</v>
      </c>
      <c r="K53" s="53" t="e">
        <f>IF($D53=0,"",VLOOKUP($D53,'Absolutní-BODY'!$E$2:$W$161,10,FALSE))</f>
        <v>#N/A</v>
      </c>
      <c r="L53" s="54" t="e">
        <f>IF($D53=0,"",VLOOKUP($D53,'Absolutní-BODY'!$E$2:$W$161,11,FALSE))</f>
        <v>#N/A</v>
      </c>
      <c r="M53" s="42" t="e">
        <f>VLOOKUP(SUM(($B48*10)+B53),'Absolutní-BODY'!$AE$2:$AL$161,8,FALSE)</f>
        <v>#N/A</v>
      </c>
      <c r="N53" s="42" t="e">
        <f>VLOOKUP(SUM(($B48*10)+C53),'Absolutní-BODY'!$AE$2:$AL$161,8,FALSE)</f>
        <v>#N/A</v>
      </c>
      <c r="O53" s="331" t="e">
        <f>IF(K57=0,10000,K57)</f>
        <v>#N/A</v>
      </c>
      <c r="P53" s="68">
        <v>5</v>
      </c>
      <c r="Q53" s="68">
        <v>7</v>
      </c>
      <c r="T53" s="44">
        <v>1</v>
      </c>
      <c r="U53" s="45" t="e">
        <f>IF(V53=0,"",VLOOKUP($V53,seznam!$A$1:$E$5084,2,FALSE))</f>
        <v>#N/A</v>
      </c>
      <c r="V53" s="46" t="e">
        <f>IF(AE53="",0,AE53)</f>
        <v>#N/A</v>
      </c>
      <c r="W53" s="46" t="e">
        <f>IF($V53=0,"",VLOOKUP($V53,'Absolutní-BODY'!$E$2:$W$161,4,FALSE))</f>
        <v>#N/A</v>
      </c>
      <c r="X53" s="46" t="e">
        <f>IF($V53=0,"",VLOOKUP($V53,'Absolutní-BODY'!$E$2:$W$161,5,FALSE))</f>
        <v>#N/A</v>
      </c>
      <c r="Y53" s="46" t="e">
        <f>IF($V53=0,"",VLOOKUP($V53,'Absolutní-BODY'!$E$2:$W$161,6,FALSE))</f>
        <v>#N/A</v>
      </c>
      <c r="Z53" s="46" t="e">
        <f>IF($V53=0,"",VLOOKUP($V53,'Absolutní-BODY'!$E$2:$W$161,7,FALSE))</f>
        <v>#N/A</v>
      </c>
      <c r="AA53" s="47" t="e">
        <f>IF($V53=0,"",VLOOKUP($V53,'Absolutní-BODY'!$E$2:$W$161,8,FALSE))</f>
        <v>#N/A</v>
      </c>
      <c r="AB53" s="47" t="e">
        <f>IF($V53=0,"",VLOOKUP($V53,'Absolutní-BODY'!$E$2:$W$161,9,FALSE))</f>
        <v>#N/A</v>
      </c>
      <c r="AC53" s="47" t="e">
        <f>IF($V53=0,"",VLOOKUP($V53,'Absolutní-BODY'!$E$2:$W$161,10,FALSE))</f>
        <v>#N/A</v>
      </c>
      <c r="AD53" s="48" t="e">
        <f>IF($V53=0,"",VLOOKUP($V53,'Absolutní-BODY'!$E$2:$W$161,11,FALSE))</f>
        <v>#N/A</v>
      </c>
      <c r="AE53" s="67" t="e">
        <f>VLOOKUP(SUM(($T52*10)+T53),'Absolutní-BODY'!$AF$2:$AL$161,7,FALSE)</f>
        <v>#N/A</v>
      </c>
      <c r="AF53" s="67" t="e">
        <f>VLOOKUP(SUM(($T52*10)+U53),'Absolutní-BODY'!$AF$2:$AL$161,7,FALSE)</f>
        <v>#N/A</v>
      </c>
      <c r="AG53" s="331" t="e">
        <f>IF(AC58=0,10000,AC58)</f>
        <v>#N/A</v>
      </c>
      <c r="AH53" s="331">
        <v>7</v>
      </c>
      <c r="AI53" s="331">
        <v>3</v>
      </c>
      <c r="AJ53" s="331"/>
      <c r="AK53" s="334"/>
      <c r="AL53" s="44">
        <v>1</v>
      </c>
      <c r="AM53" s="45" t="e">
        <f>IF(AN53=0,"",VLOOKUP($AN53,seznam!$A$1:$E$5084,2,FALSE))</f>
        <v>#N/A</v>
      </c>
      <c r="AN53" s="46" t="e">
        <f>IF(AW53="",0,AW53)</f>
        <v>#N/A</v>
      </c>
      <c r="AO53" s="46" t="e">
        <f>IF($AN53=0,"",VLOOKUP($AN53,'Absolutní-BODY'!$E$2:$W$161,4,FALSE))</f>
        <v>#N/A</v>
      </c>
      <c r="AP53" s="46" t="e">
        <f>IF($AN53=0,"",VLOOKUP($AN53,'Absolutní-BODY'!$E$2:$W$161,5,FALSE))</f>
        <v>#N/A</v>
      </c>
      <c r="AQ53" s="46" t="e">
        <f>IF($AN53=0,"",VLOOKUP($AN53,'Absolutní-BODY'!$E$2:$W$161,6,FALSE))</f>
        <v>#N/A</v>
      </c>
      <c r="AR53" s="46" t="e">
        <f>IF($AN53=0,"",VLOOKUP($AN53,'Absolutní-BODY'!$E$2:$W$161,7,FALSE))</f>
        <v>#N/A</v>
      </c>
      <c r="AS53" s="47" t="e">
        <f>IF($AN53=0,"",VLOOKUP($AN53,'Absolutní-BODY'!$E$2:$W$161,8,FALSE))</f>
        <v>#N/A</v>
      </c>
      <c r="AT53" s="47" t="e">
        <f>IF($AN53=0,"",VLOOKUP($AN53,'Absolutní-BODY'!$E$2:$W$161,9,FALSE))</f>
        <v>#N/A</v>
      </c>
      <c r="AU53" s="47" t="e">
        <f>IF($AN53=0,"",VLOOKUP($AN53,'Absolutní-BODY'!$E$2:$W$161,10,FALSE))</f>
        <v>#N/A</v>
      </c>
      <c r="AV53" s="48" t="e">
        <f>IF($AN53=0,"",VLOOKUP($AN53,'Absolutní-BODY'!$E$2:$W$161,11,FALSE))</f>
        <v>#N/A</v>
      </c>
      <c r="AW53" s="67" t="e">
        <f>VLOOKUP(SUM(($AL52*10)+AL53),'Absolutní-BODY'!$AG$2:$AL$161,6,FALSE)</f>
        <v>#N/A</v>
      </c>
      <c r="AX53" s="67" t="e">
        <f>VLOOKUP(SUM(($AL52*10)+AM53),'Absolutní-BODY'!$AG$2:$AL$161,6,FALSE)</f>
        <v>#N/A</v>
      </c>
      <c r="AY53" s="331" t="e">
        <f>IF(AU58=0,10000,AU58)</f>
        <v>#N/A</v>
      </c>
      <c r="AZ53" s="331">
        <v>7</v>
      </c>
      <c r="BA53" s="331">
        <v>3</v>
      </c>
      <c r="BB53" s="331"/>
      <c r="BC53" s="334"/>
      <c r="BD53" s="44">
        <v>1</v>
      </c>
      <c r="BE53" s="45" t="e">
        <f>IF(BF53=0,"",VLOOKUP($BF53,seznam!$A$1:$E$5084,2,FALSE))</f>
        <v>#N/A</v>
      </c>
      <c r="BF53" s="46" t="e">
        <f>IF(BO53="",0,BO53)</f>
        <v>#N/A</v>
      </c>
      <c r="BG53" s="46" t="e">
        <f>IF($BF53=0,"",VLOOKUP($BF53,'Absolutní-BODY'!$E$2:$W$161,4,FALSE))</f>
        <v>#N/A</v>
      </c>
      <c r="BH53" s="46" t="e">
        <f>IF($BF53=0,"",VLOOKUP($BF53,'Absolutní-BODY'!$E$2:$W$161,5,FALSE))</f>
        <v>#N/A</v>
      </c>
      <c r="BI53" s="46" t="e">
        <f>IF($BF53=0,"",VLOOKUP($BF53,'Absolutní-BODY'!$E$2:$W$161,6,FALSE))</f>
        <v>#N/A</v>
      </c>
      <c r="BJ53" s="46" t="e">
        <f>IF($BF53=0,"",VLOOKUP($BF53,'Absolutní-BODY'!$E$2:$W$161,7,FALSE))</f>
        <v>#N/A</v>
      </c>
      <c r="BK53" s="47" t="e">
        <f>IF($BF53=0,"",VLOOKUP($BF53,'Absolutní-BODY'!$E$2:$W$161,8,FALSE))</f>
        <v>#N/A</v>
      </c>
      <c r="BL53" s="47" t="e">
        <f>IF($BF53=0,"",VLOOKUP($BF53,'Absolutní-BODY'!$E$2:$W$161,9,FALSE))</f>
        <v>#N/A</v>
      </c>
      <c r="BM53" s="47" t="e">
        <f>IF($BF53=0,"",VLOOKUP($BF53,'Absolutní-BODY'!$E$2:$W$161,10,FALSE))</f>
        <v>#N/A</v>
      </c>
      <c r="BN53" s="48" t="e">
        <f>IF($BF53=0,"",VLOOKUP($BF53,'Absolutní-BODY'!$E$2:$W$161,11,FALSE))</f>
        <v>#N/A</v>
      </c>
      <c r="BO53" s="67" t="e">
        <f>VLOOKUP(SUM(($BD52*10)+BD53),'Absolutní-BODY'!$AH$2:$AL$161,5,FALSE)</f>
        <v>#N/A</v>
      </c>
      <c r="BP53" s="67" t="e">
        <f>VLOOKUP(SUM(($BD52*10)+BE53),'Absolutní-BODY'!$AH$2:$AL$161,5,FALSE)</f>
        <v>#N/A</v>
      </c>
      <c r="BQ53" s="331" t="e">
        <f>IF(BM58=0,10000,BM58)</f>
        <v>#N/A</v>
      </c>
      <c r="BR53" s="331">
        <v>7</v>
      </c>
      <c r="BS53" s="331">
        <v>3</v>
      </c>
      <c r="BT53" s="331"/>
      <c r="BU53" s="334"/>
      <c r="BV53" s="44">
        <v>1</v>
      </c>
      <c r="BW53" s="45" t="e">
        <f>IF(BX53=0,"",VLOOKUP($BX53,seznam!$A$1:$E$5084,2,FALSE))</f>
        <v>#N/A</v>
      </c>
      <c r="BX53" s="46" t="e">
        <f>IF(CG53="",0,CG53)</f>
        <v>#N/A</v>
      </c>
      <c r="BY53" s="46" t="e">
        <f>IF($BX53=0,"",VLOOKUP($BX53,'Absolutní-BODY'!$E$2:$W$161,4,FALSE))</f>
        <v>#N/A</v>
      </c>
      <c r="BZ53" s="46" t="e">
        <f>IF($BX53=0,"",VLOOKUP($BX53,'Absolutní-BODY'!$E$2:$W$161,5,FALSE))</f>
        <v>#N/A</v>
      </c>
      <c r="CA53" s="46" t="e">
        <f>IF($BX53=0,"",VLOOKUP($BX53,'Absolutní-BODY'!$E$2:$W$161,6,FALSE))</f>
        <v>#N/A</v>
      </c>
      <c r="CB53" s="46" t="e">
        <f>IF($BX53=0,"",VLOOKUP($BX53,'Absolutní-BODY'!$E$2:$W$161,7,FALSE))</f>
        <v>#N/A</v>
      </c>
      <c r="CC53" s="47" t="e">
        <f>IF($BX53=0,"",VLOOKUP($BX53,'Absolutní-BODY'!$E$2:$W$161,8,FALSE))</f>
        <v>#N/A</v>
      </c>
      <c r="CD53" s="47" t="e">
        <f>IF($BX53=0,"",VLOOKUP($BX53,'Absolutní-BODY'!$E$2:$W$161,9,FALSE))</f>
        <v>#N/A</v>
      </c>
      <c r="CE53" s="47" t="e">
        <f>IF($BX53=0,"",VLOOKUP($BX53,'Absolutní-BODY'!$E$2:$W$161,10,FALSE))</f>
        <v>#N/A</v>
      </c>
      <c r="CF53" s="48" t="e">
        <f>IF($BX53=0,"",VLOOKUP($BX53,'Absolutní-BODY'!$E$2:$W$161,11,FALSE))</f>
        <v>#N/A</v>
      </c>
      <c r="CG53" s="67" t="e">
        <f>VLOOKUP(SUM(($BV52*10)+BV53),'Absolutní-BODY'!$AI$2:$AL$161,4,FALSE)</f>
        <v>#N/A</v>
      </c>
      <c r="CH53" s="67" t="e">
        <f>VLOOKUP(SUM(($BV52*10)+BW53),'Absolutní-BODY'!$AI$2:$AL$161,4,FALSE)</f>
        <v>#N/A</v>
      </c>
      <c r="CI53" s="32" t="e">
        <f>IF(CE58=0,10000,CE58)</f>
        <v>#N/A</v>
      </c>
      <c r="CJ53" s="466">
        <v>7</v>
      </c>
      <c r="CK53" s="466">
        <v>3</v>
      </c>
      <c r="CL53" s="68"/>
      <c r="CN53" s="35"/>
      <c r="CO53" s="35"/>
      <c r="CP53" s="334"/>
      <c r="CQ53" s="35"/>
      <c r="CR53" s="35"/>
      <c r="CS53" s="35"/>
      <c r="CT53" s="35"/>
      <c r="CU53" s="35"/>
      <c r="CV53" s="35"/>
      <c r="CW53" s="35"/>
      <c r="CX53" s="35"/>
      <c r="DF53" s="35"/>
      <c r="DG53" s="35"/>
      <c r="DH53" s="334"/>
      <c r="DI53" s="35"/>
      <c r="DJ53" s="35"/>
      <c r="DK53" s="35"/>
      <c r="DL53" s="35"/>
      <c r="DM53" s="35"/>
      <c r="DN53" s="35"/>
      <c r="DO53" s="35"/>
      <c r="DP53" s="35"/>
      <c r="DZ53" s="42" t="e">
        <f>VLOOKUP(SUM(($B48*10)+DO53),'Absolutní-BODY'!$AE$2:$AL$161,8,FALSE)</f>
        <v>#N/A</v>
      </c>
      <c r="EA53" s="67" t="e">
        <f>VLOOKUP(SUM(($T52*10)+DP53),'Absolutní-BODY'!$AF$2:$AL$161,7,FALSE)</f>
        <v>#N/A</v>
      </c>
      <c r="EB53" s="67" t="e">
        <f>VLOOKUP(SUM(($AL52*10)+DQ53),'Absolutní-BODY'!$AG$2:$AL$161,6,FALSE)</f>
        <v>#N/A</v>
      </c>
      <c r="EC53" s="67" t="e">
        <f>VLOOKUP(SUM(($BD52*10)+DR53),'Absolutní-BODY'!$AH$2:$AL$161,5,FALSE)</f>
        <v>#N/A</v>
      </c>
      <c r="ED53" s="67" t="e">
        <f>VLOOKUP(SUM(($BV52*10)+DS53),'Absolutní-BODY'!$AI$2:$AL$161,4,FALSE)</f>
        <v>#N/A</v>
      </c>
    </row>
    <row r="54" spans="1:136" ht="15" customHeight="1" x14ac:dyDescent="0.2">
      <c r="B54" s="50">
        <v>6</v>
      </c>
      <c r="C54" s="51" t="e">
        <f>IF(D54=0,"",VLOOKUP($D54,seznam!$A$1:$E$5084,2,FALSE))</f>
        <v>#N/A</v>
      </c>
      <c r="D54" s="52" t="e">
        <f t="shared" si="44"/>
        <v>#N/A</v>
      </c>
      <c r="E54" s="52" t="e">
        <f>IF($D54=0,"",VLOOKUP($D54,'Absolutní-BODY'!$E$2:$W$161,4,FALSE))</f>
        <v>#N/A</v>
      </c>
      <c r="F54" s="52" t="e">
        <f>IF($D54=0,"",VLOOKUP($D54,'Absolutní-BODY'!$E$2:$W$161,5,FALSE))</f>
        <v>#N/A</v>
      </c>
      <c r="G54" s="52" t="e">
        <f>IF($D54=0,"",VLOOKUP($D54,'Absolutní-BODY'!$E$2:$W$161,6,FALSE))</f>
        <v>#N/A</v>
      </c>
      <c r="H54" s="52" t="e">
        <f>IF($D54=0,"",VLOOKUP($D54,'Absolutní-BODY'!$E$2:$W$161,7,FALSE))</f>
        <v>#N/A</v>
      </c>
      <c r="I54" s="53" t="e">
        <f>IF($D54=0,"",VLOOKUP($D54,'Absolutní-BODY'!$E$2:$W$161,8,FALSE))</f>
        <v>#N/A</v>
      </c>
      <c r="J54" s="53" t="e">
        <f>IF($D54=0,"",VLOOKUP($D54,'Absolutní-BODY'!$E$2:$W$161,9,FALSE))</f>
        <v>#N/A</v>
      </c>
      <c r="K54" s="53" t="e">
        <f>IF($D54=0,"",VLOOKUP($D54,'Absolutní-BODY'!$E$2:$W$161,10,FALSE))</f>
        <v>#N/A</v>
      </c>
      <c r="L54" s="54" t="e">
        <f>IF($D54=0,"",VLOOKUP($D54,'Absolutní-BODY'!$E$2:$W$161,11,FALSE))</f>
        <v>#N/A</v>
      </c>
      <c r="M54" s="42" t="e">
        <f>VLOOKUP(SUM(($B48*10)+B54),'Absolutní-BODY'!$AE$2:$AL$161,8,FALSE)</f>
        <v>#N/A</v>
      </c>
      <c r="N54" s="42" t="e">
        <f>VLOOKUP(SUM(($B48*10)+C54),'Absolutní-BODY'!$AE$2:$AL$161,8,FALSE)</f>
        <v>#N/A</v>
      </c>
      <c r="O54" s="331" t="e">
        <f>IF(K57=0,10000,K57)</f>
        <v>#N/A</v>
      </c>
      <c r="P54" s="68">
        <v>5</v>
      </c>
      <c r="Q54" s="68">
        <v>8</v>
      </c>
      <c r="T54" s="50">
        <v>2</v>
      </c>
      <c r="U54" s="51" t="e">
        <f>IF(V54=0,"",VLOOKUP($V54,seznam!$A$1:$E$5084,2,FALSE))</f>
        <v>#N/A</v>
      </c>
      <c r="V54" s="52" t="e">
        <f>IF(AE54="",0,AE54)</f>
        <v>#N/A</v>
      </c>
      <c r="W54" s="52" t="e">
        <f>IF($V54=0,"",VLOOKUP($V54,'Absolutní-BODY'!$E$2:$W$161,4,FALSE))</f>
        <v>#N/A</v>
      </c>
      <c r="X54" s="52" t="e">
        <f>IF($V54=0,"",VLOOKUP($V54,'Absolutní-BODY'!$E$2:$W$161,5,FALSE))</f>
        <v>#N/A</v>
      </c>
      <c r="Y54" s="52" t="e">
        <f>IF($V54=0,"",VLOOKUP($V54,'Absolutní-BODY'!$E$2:$W$161,6,FALSE))</f>
        <v>#N/A</v>
      </c>
      <c r="Z54" s="52" t="e">
        <f>IF($V54=0,"",VLOOKUP($V54,'Absolutní-BODY'!$E$2:$W$161,7,FALSE))</f>
        <v>#N/A</v>
      </c>
      <c r="AA54" s="53" t="e">
        <f>IF($V54=0,"",VLOOKUP($V54,'Absolutní-BODY'!$E$2:$W$161,8,FALSE))</f>
        <v>#N/A</v>
      </c>
      <c r="AB54" s="53" t="e">
        <f>IF($V54=0,"",VLOOKUP($V54,'Absolutní-BODY'!$E$2:$W$161,9,FALSE))</f>
        <v>#N/A</v>
      </c>
      <c r="AC54" s="53" t="e">
        <f>IF($V54=0,"",VLOOKUP($V54,'Absolutní-BODY'!$E$2:$W$161,10,FALSE))</f>
        <v>#N/A</v>
      </c>
      <c r="AD54" s="54" t="e">
        <f>IF($V54=0,"",VLOOKUP($V54,'Absolutní-BODY'!$E$2:$W$161,11,FALSE))</f>
        <v>#N/A</v>
      </c>
      <c r="AE54" s="67" t="e">
        <f>VLOOKUP(SUM(($T52*10)+T54),'Absolutní-BODY'!$AF$2:$AL$161,7,FALSE)</f>
        <v>#N/A</v>
      </c>
      <c r="AF54" s="67" t="e">
        <f>VLOOKUP(SUM(($T52*10)+U54),'Absolutní-BODY'!$AF$2:$AL$161,7,FALSE)</f>
        <v>#N/A</v>
      </c>
      <c r="AG54" s="331" t="e">
        <f>IF(AC58=0,10000,AC58)</f>
        <v>#N/A</v>
      </c>
      <c r="AH54" s="331">
        <v>7</v>
      </c>
      <c r="AI54" s="331">
        <v>4</v>
      </c>
      <c r="AJ54" s="331"/>
      <c r="AK54" s="334"/>
      <c r="AL54" s="50">
        <v>2</v>
      </c>
      <c r="AM54" s="51" t="e">
        <f>IF(AN54=0,"",VLOOKUP($AN54,seznam!$A$1:$E$5084,2,FALSE))</f>
        <v>#N/A</v>
      </c>
      <c r="AN54" s="52" t="e">
        <f>IF(AW54="",0,AW54)</f>
        <v>#N/A</v>
      </c>
      <c r="AO54" s="52" t="e">
        <f>IF($AN54=0,"",VLOOKUP($AN54,'Absolutní-BODY'!$E$2:$W$161,4,FALSE))</f>
        <v>#N/A</v>
      </c>
      <c r="AP54" s="52" t="e">
        <f>IF($AN54=0,"",VLOOKUP($AN54,'Absolutní-BODY'!$E$2:$W$161,5,FALSE))</f>
        <v>#N/A</v>
      </c>
      <c r="AQ54" s="52" t="e">
        <f>IF($AN54=0,"",VLOOKUP($AN54,'Absolutní-BODY'!$E$2:$W$161,6,FALSE))</f>
        <v>#N/A</v>
      </c>
      <c r="AR54" s="52" t="e">
        <f>IF($AN54=0,"",VLOOKUP($AN54,'Absolutní-BODY'!$E$2:$W$161,7,FALSE))</f>
        <v>#N/A</v>
      </c>
      <c r="AS54" s="53" t="e">
        <f>IF($AN54=0,"",VLOOKUP($AN54,'Absolutní-BODY'!$E$2:$W$161,8,FALSE))</f>
        <v>#N/A</v>
      </c>
      <c r="AT54" s="53" t="e">
        <f>IF($AN54=0,"",VLOOKUP($AN54,'Absolutní-BODY'!$E$2:$W$161,9,FALSE))</f>
        <v>#N/A</v>
      </c>
      <c r="AU54" s="53" t="e">
        <f>IF($AN54=0,"",VLOOKUP($AN54,'Absolutní-BODY'!$E$2:$W$161,10,FALSE))</f>
        <v>#N/A</v>
      </c>
      <c r="AV54" s="54" t="e">
        <f>IF($AN54=0,"",VLOOKUP($AN54,'Absolutní-BODY'!$E$2:$W$161,11,FALSE))</f>
        <v>#N/A</v>
      </c>
      <c r="AW54" s="67" t="e">
        <f>VLOOKUP(SUM(($AL52*10)+AL54),'Absolutní-BODY'!$AG$2:$AL$161,6,FALSE)</f>
        <v>#N/A</v>
      </c>
      <c r="AX54" s="67" t="e">
        <f>VLOOKUP(SUM(($AL52*10)+AM54),'Absolutní-BODY'!$AG$2:$AL$161,6,FALSE)</f>
        <v>#N/A</v>
      </c>
      <c r="AY54" s="331" t="e">
        <f>IF(AU58=0,10000,AU58)</f>
        <v>#N/A</v>
      </c>
      <c r="AZ54" s="331">
        <v>7</v>
      </c>
      <c r="BA54" s="331">
        <v>4</v>
      </c>
      <c r="BB54" s="331"/>
      <c r="BC54" s="334"/>
      <c r="BD54" s="50">
        <v>2</v>
      </c>
      <c r="BE54" s="51" t="e">
        <f>IF(BF54=0,"",VLOOKUP($BF54,seznam!$A$1:$E$5084,2,FALSE))</f>
        <v>#N/A</v>
      </c>
      <c r="BF54" s="52" t="e">
        <f>IF(BO54="",0,BO54)</f>
        <v>#N/A</v>
      </c>
      <c r="BG54" s="52" t="e">
        <f>IF($BF54=0,"",VLOOKUP($BF54,'Absolutní-BODY'!$E$2:$W$161,4,FALSE))</f>
        <v>#N/A</v>
      </c>
      <c r="BH54" s="52" t="e">
        <f>IF($BF54=0,"",VLOOKUP($BF54,'Absolutní-BODY'!$E$2:$W$161,5,FALSE))</f>
        <v>#N/A</v>
      </c>
      <c r="BI54" s="52" t="e">
        <f>IF($BF54=0,"",VLOOKUP($BF54,'Absolutní-BODY'!$E$2:$W$161,6,FALSE))</f>
        <v>#N/A</v>
      </c>
      <c r="BJ54" s="52" t="e">
        <f>IF($BF54=0,"",VLOOKUP($BF54,'Absolutní-BODY'!$E$2:$W$161,7,FALSE))</f>
        <v>#N/A</v>
      </c>
      <c r="BK54" s="53" t="e">
        <f>IF($BF54=0,"",VLOOKUP($BF54,'Absolutní-BODY'!$E$2:$W$161,8,FALSE))</f>
        <v>#N/A</v>
      </c>
      <c r="BL54" s="53" t="e">
        <f>IF($BF54=0,"",VLOOKUP($BF54,'Absolutní-BODY'!$E$2:$W$161,9,FALSE))</f>
        <v>#N/A</v>
      </c>
      <c r="BM54" s="53" t="e">
        <f>IF($BF54=0,"",VLOOKUP($BF54,'Absolutní-BODY'!$E$2:$W$161,10,FALSE))</f>
        <v>#N/A</v>
      </c>
      <c r="BN54" s="54" t="e">
        <f>IF($BF54=0,"",VLOOKUP($BF54,'Absolutní-BODY'!$E$2:$W$161,11,FALSE))</f>
        <v>#N/A</v>
      </c>
      <c r="BO54" s="67" t="e">
        <f>VLOOKUP(SUM(($BD52*10)+BD54),'Absolutní-BODY'!$AH$2:$AL$161,5,FALSE)</f>
        <v>#N/A</v>
      </c>
      <c r="BP54" s="67" t="e">
        <f>VLOOKUP(SUM(($BD52*10)+BE54),'Absolutní-BODY'!$AH$2:$AL$161,5,FALSE)</f>
        <v>#N/A</v>
      </c>
      <c r="BQ54" s="331" t="e">
        <f>IF(BM58=0,10000,BM58)</f>
        <v>#N/A</v>
      </c>
      <c r="BR54" s="331">
        <v>7</v>
      </c>
      <c r="BS54" s="331">
        <v>4</v>
      </c>
      <c r="BT54" s="331"/>
      <c r="BU54" s="334"/>
      <c r="BV54" s="50">
        <v>2</v>
      </c>
      <c r="BW54" s="51" t="e">
        <f>IF(BX54=0,"",VLOOKUP($BX54,seznam!$A$1:$E$5084,2,FALSE))</f>
        <v>#N/A</v>
      </c>
      <c r="BX54" s="52" t="e">
        <f>IF(CG54="",0,CG54)</f>
        <v>#N/A</v>
      </c>
      <c r="BY54" s="52" t="e">
        <f>IF($BX54=0,"",VLOOKUP($BX54,'Absolutní-BODY'!$E$2:$W$161,4,FALSE))</f>
        <v>#N/A</v>
      </c>
      <c r="BZ54" s="52" t="e">
        <f>IF($BX54=0,"",VLOOKUP($BX54,'Absolutní-BODY'!$E$2:$W$161,5,FALSE))</f>
        <v>#N/A</v>
      </c>
      <c r="CA54" s="52" t="e">
        <f>IF($BX54=0,"",VLOOKUP($BX54,'Absolutní-BODY'!$E$2:$W$161,6,FALSE))</f>
        <v>#N/A</v>
      </c>
      <c r="CB54" s="52" t="e">
        <f>IF($BX54=0,"",VLOOKUP($BX54,'Absolutní-BODY'!$E$2:$W$161,7,FALSE))</f>
        <v>#N/A</v>
      </c>
      <c r="CC54" s="53" t="e">
        <f>IF($BX54=0,"",VLOOKUP($BX54,'Absolutní-BODY'!$E$2:$W$161,8,FALSE))</f>
        <v>#N/A</v>
      </c>
      <c r="CD54" s="53" t="e">
        <f>IF($BX54=0,"",VLOOKUP($BX54,'Absolutní-BODY'!$E$2:$W$161,9,FALSE))</f>
        <v>#N/A</v>
      </c>
      <c r="CE54" s="53" t="e">
        <f>IF($BX54=0,"",VLOOKUP($BX54,'Absolutní-BODY'!$E$2:$W$161,10,FALSE))</f>
        <v>#N/A</v>
      </c>
      <c r="CF54" s="54" t="e">
        <f>IF($BX54=0,"",VLOOKUP($BX54,'Absolutní-BODY'!$E$2:$W$161,11,FALSE))</f>
        <v>#N/A</v>
      </c>
      <c r="CG54" s="67" t="e">
        <f>VLOOKUP(SUM(($BV52*10)+BV54),'Absolutní-BODY'!$AI$2:$AL$161,4,FALSE)</f>
        <v>#N/A</v>
      </c>
      <c r="CH54" s="67" t="e">
        <f>VLOOKUP(SUM(($BV52*10)+BW54),'Absolutní-BODY'!$AI$2:$AL$161,4,FALSE)</f>
        <v>#N/A</v>
      </c>
      <c r="CI54" s="32" t="e">
        <f>IF(CE58=0,10000,CE58)</f>
        <v>#N/A</v>
      </c>
      <c r="CJ54" s="466">
        <v>7</v>
      </c>
      <c r="CK54" s="466">
        <v>4</v>
      </c>
      <c r="CL54" s="68"/>
      <c r="CN54" s="35"/>
      <c r="CO54" s="35"/>
      <c r="CP54" s="334"/>
      <c r="CQ54" s="35"/>
      <c r="CR54" s="35"/>
      <c r="CS54" s="35"/>
      <c r="CT54" s="35"/>
      <c r="CU54" s="35"/>
      <c r="CV54" s="35"/>
      <c r="CW54" s="35"/>
      <c r="CX54" s="35"/>
      <c r="DF54" s="35"/>
      <c r="DG54" s="35"/>
      <c r="DH54" s="334"/>
      <c r="DI54" s="35"/>
      <c r="DJ54" s="35"/>
      <c r="DK54" s="35"/>
      <c r="DL54" s="35"/>
      <c r="DM54" s="35"/>
      <c r="DN54" s="35"/>
      <c r="DO54" s="35"/>
      <c r="DP54" s="35"/>
      <c r="DZ54" s="42" t="e">
        <f>VLOOKUP(SUM(($B48*10)+DO54),'Absolutní-BODY'!$AE$2:$AL$161,8,FALSE)</f>
        <v>#N/A</v>
      </c>
      <c r="EA54" s="67" t="e">
        <f>VLOOKUP(SUM(($T52*10)+DP54),'Absolutní-BODY'!$AF$2:$AL$161,7,FALSE)</f>
        <v>#N/A</v>
      </c>
      <c r="EB54" s="67" t="e">
        <f>VLOOKUP(SUM(($AL52*10)+DQ54),'Absolutní-BODY'!$AG$2:$AL$161,6,FALSE)</f>
        <v>#N/A</v>
      </c>
      <c r="EC54" s="67" t="e">
        <f>VLOOKUP(SUM(($BD52*10)+DR54),'Absolutní-BODY'!$AH$2:$AL$161,5,FALSE)</f>
        <v>#N/A</v>
      </c>
      <c r="ED54" s="67" t="e">
        <f>VLOOKUP(SUM(($BV52*10)+DS54),'Absolutní-BODY'!$AI$2:$AL$161,4,FALSE)</f>
        <v>#N/A</v>
      </c>
    </row>
    <row r="55" spans="1:136" ht="15" customHeight="1" thickBot="1" x14ac:dyDescent="0.25">
      <c r="B55" s="55" t="s">
        <v>0</v>
      </c>
      <c r="C55" s="56" t="e">
        <f>IF(D55=0,"",VLOOKUP($D55,seznam!$A$1:$E$5084,2,FALSE))</f>
        <v>#N/A</v>
      </c>
      <c r="D55" s="57" t="e">
        <f t="shared" si="44"/>
        <v>#N/A</v>
      </c>
      <c r="E55" s="57" t="e">
        <f>IF($D55=0,"",VLOOKUP($D55,'Absolutní-BODY'!$E$2:$W$161,4,FALSE))</f>
        <v>#N/A</v>
      </c>
      <c r="F55" s="57" t="e">
        <f>IF($D55=0,"",VLOOKUP($D55,'Absolutní-BODY'!$E$2:$W$161,5,FALSE))</f>
        <v>#N/A</v>
      </c>
      <c r="G55" s="57" t="e">
        <f>IF($D55=0,"",VLOOKUP($D55,'Absolutní-BODY'!$E$2:$W$161,6,FALSE))</f>
        <v>#N/A</v>
      </c>
      <c r="H55" s="57" t="e">
        <f>IF($D55=0,"",VLOOKUP($D55,'Absolutní-BODY'!$E$2:$W$161,7,FALSE))</f>
        <v>#N/A</v>
      </c>
      <c r="I55" s="58" t="e">
        <f>IF($D55=0,"",VLOOKUP($D55,'Absolutní-BODY'!$E$2:$W$161,8,FALSE))</f>
        <v>#N/A</v>
      </c>
      <c r="J55" s="58" t="e">
        <f>IF($D55=0,"",VLOOKUP($D55,'Absolutní-BODY'!$E$2:$W$161,9,FALSE))</f>
        <v>#N/A</v>
      </c>
      <c r="K55" s="58" t="e">
        <f>IF($D55=0,"",VLOOKUP($D55,'Absolutní-BODY'!$E$2:$W$161,10,FALSE))</f>
        <v>#N/A</v>
      </c>
      <c r="L55" s="59" t="e">
        <f>IF($D55=0,"",VLOOKUP($D55,'Absolutní-BODY'!$E$2:$W$161,11,FALSE))</f>
        <v>#N/A</v>
      </c>
      <c r="M55" s="42" t="e">
        <f>VLOOKUP(SUM(($B48*10)+7),'Absolutní-BODY'!$AE$2:$AL$161,8,FALSE)</f>
        <v>#N/A</v>
      </c>
      <c r="N55" s="42" t="e">
        <f>VLOOKUP(SUM(($B48*10)+7),'Absolutní-BODY'!$AE$2:$AL$161,8,FALSE)</f>
        <v>#N/A</v>
      </c>
      <c r="O55" s="331" t="e">
        <f>IF(K57=0,10000,K57)</f>
        <v>#N/A</v>
      </c>
      <c r="P55" s="68">
        <v>5</v>
      </c>
      <c r="Q55" s="68">
        <v>9</v>
      </c>
      <c r="T55" s="50">
        <v>3</v>
      </c>
      <c r="U55" s="51" t="e">
        <f>IF(V55=0,"",VLOOKUP($V55,seznam!$A$1:$E$5084,2,FALSE))</f>
        <v>#N/A</v>
      </c>
      <c r="V55" s="52" t="e">
        <f>IF(AE55="",0,AE55)</f>
        <v>#N/A</v>
      </c>
      <c r="W55" s="52" t="e">
        <f>IF($V55=0,"",VLOOKUP($V55,'Absolutní-BODY'!$E$2:$W$161,4,FALSE))</f>
        <v>#N/A</v>
      </c>
      <c r="X55" s="52" t="e">
        <f>IF($V55=0,"",VLOOKUP($V55,'Absolutní-BODY'!$E$2:$W$161,5,FALSE))</f>
        <v>#N/A</v>
      </c>
      <c r="Y55" s="52" t="e">
        <f>IF($V55=0,"",VLOOKUP($V55,'Absolutní-BODY'!$E$2:$W$161,6,FALSE))</f>
        <v>#N/A</v>
      </c>
      <c r="Z55" s="52" t="e">
        <f>IF($V55=0,"",VLOOKUP($V55,'Absolutní-BODY'!$E$2:$W$161,7,FALSE))</f>
        <v>#N/A</v>
      </c>
      <c r="AA55" s="53" t="e">
        <f>IF($V55=0,"",VLOOKUP($V55,'Absolutní-BODY'!$E$2:$W$161,8,FALSE))</f>
        <v>#N/A</v>
      </c>
      <c r="AB55" s="53" t="e">
        <f>IF($V55=0,"",VLOOKUP($V55,'Absolutní-BODY'!$E$2:$W$161,9,FALSE))</f>
        <v>#N/A</v>
      </c>
      <c r="AC55" s="53" t="e">
        <f>IF($V55=0,"",VLOOKUP($V55,'Absolutní-BODY'!$E$2:$W$161,10,FALSE))</f>
        <v>#N/A</v>
      </c>
      <c r="AD55" s="54" t="e">
        <f>IF($V55=0,"",VLOOKUP($V55,'Absolutní-BODY'!$E$2:$W$161,11,FALSE))</f>
        <v>#N/A</v>
      </c>
      <c r="AE55" s="67" t="e">
        <f>VLOOKUP(SUM(($T52*10)+T55),'Absolutní-BODY'!$AF$2:$AL$161,7,FALSE)</f>
        <v>#N/A</v>
      </c>
      <c r="AF55" s="67" t="e">
        <f>VLOOKUP(SUM(($T52*10)+U55),'Absolutní-BODY'!$AF$2:$AL$161,7,FALSE)</f>
        <v>#N/A</v>
      </c>
      <c r="AG55" s="331" t="e">
        <f>IF(AC58=0,10000,AC58)</f>
        <v>#N/A</v>
      </c>
      <c r="AH55" s="331">
        <v>7</v>
      </c>
      <c r="AI55" s="331">
        <v>5</v>
      </c>
      <c r="AJ55" s="331"/>
      <c r="AK55" s="334"/>
      <c r="AL55" s="50">
        <v>3</v>
      </c>
      <c r="AM55" s="51" t="e">
        <f>IF(AN55=0,"",VLOOKUP($AN55,seznam!$A$1:$E$5084,2,FALSE))</f>
        <v>#N/A</v>
      </c>
      <c r="AN55" s="52" t="e">
        <f>IF(AW55="",0,AW55)</f>
        <v>#N/A</v>
      </c>
      <c r="AO55" s="52" t="e">
        <f>IF($AN55=0,"",VLOOKUP($AN55,'Absolutní-BODY'!$E$2:$W$161,4,FALSE))</f>
        <v>#N/A</v>
      </c>
      <c r="AP55" s="52" t="e">
        <f>IF($AN55=0,"",VLOOKUP($AN55,'Absolutní-BODY'!$E$2:$W$161,5,FALSE))</f>
        <v>#N/A</v>
      </c>
      <c r="AQ55" s="52" t="e">
        <f>IF($AN55=0,"",VLOOKUP($AN55,'Absolutní-BODY'!$E$2:$W$161,6,FALSE))</f>
        <v>#N/A</v>
      </c>
      <c r="AR55" s="52" t="e">
        <f>IF($AN55=0,"",VLOOKUP($AN55,'Absolutní-BODY'!$E$2:$W$161,7,FALSE))</f>
        <v>#N/A</v>
      </c>
      <c r="AS55" s="53" t="e">
        <f>IF($AN55=0,"",VLOOKUP($AN55,'Absolutní-BODY'!$E$2:$W$161,8,FALSE))</f>
        <v>#N/A</v>
      </c>
      <c r="AT55" s="53" t="e">
        <f>IF($AN55=0,"",VLOOKUP($AN55,'Absolutní-BODY'!$E$2:$W$161,9,FALSE))</f>
        <v>#N/A</v>
      </c>
      <c r="AU55" s="53" t="e">
        <f>IF($AN55=0,"",VLOOKUP($AN55,'Absolutní-BODY'!$E$2:$W$161,10,FALSE))</f>
        <v>#N/A</v>
      </c>
      <c r="AV55" s="54" t="e">
        <f>IF($AN55=0,"",VLOOKUP($AN55,'Absolutní-BODY'!$E$2:$W$161,11,FALSE))</f>
        <v>#N/A</v>
      </c>
      <c r="AW55" s="67" t="e">
        <f>VLOOKUP(SUM(($AL52*10)+AL55),'Absolutní-BODY'!$AG$2:$AL$161,6,FALSE)</f>
        <v>#N/A</v>
      </c>
      <c r="AX55" s="67" t="e">
        <f>VLOOKUP(SUM(($AL52*10)+AM55),'Absolutní-BODY'!$AG$2:$AL$161,6,FALSE)</f>
        <v>#N/A</v>
      </c>
      <c r="AY55" s="331" t="e">
        <f>IF(AU58=0,10000,AU58)</f>
        <v>#N/A</v>
      </c>
      <c r="AZ55" s="331">
        <v>7</v>
      </c>
      <c r="BA55" s="331">
        <v>5</v>
      </c>
      <c r="BB55" s="331"/>
      <c r="BC55" s="334"/>
      <c r="BD55" s="50">
        <v>3</v>
      </c>
      <c r="BE55" s="51" t="e">
        <f>IF(BF55=0,"",VLOOKUP($BF55,seznam!$A$1:$E$5084,2,FALSE))</f>
        <v>#N/A</v>
      </c>
      <c r="BF55" s="52" t="e">
        <f>IF(BO55="",0,BO55)</f>
        <v>#N/A</v>
      </c>
      <c r="BG55" s="52" t="e">
        <f>IF($BF55=0,"",VLOOKUP($BF55,'Absolutní-BODY'!$E$2:$W$161,4,FALSE))</f>
        <v>#N/A</v>
      </c>
      <c r="BH55" s="52" t="e">
        <f>IF($BF55=0,"",VLOOKUP($BF55,'Absolutní-BODY'!$E$2:$W$161,5,FALSE))</f>
        <v>#N/A</v>
      </c>
      <c r="BI55" s="52" t="e">
        <f>IF($BF55=0,"",VLOOKUP($BF55,'Absolutní-BODY'!$E$2:$W$161,6,FALSE))</f>
        <v>#N/A</v>
      </c>
      <c r="BJ55" s="52" t="e">
        <f>IF($BF55=0,"",VLOOKUP($BF55,'Absolutní-BODY'!$E$2:$W$161,7,FALSE))</f>
        <v>#N/A</v>
      </c>
      <c r="BK55" s="53" t="e">
        <f>IF($BF55=0,"",VLOOKUP($BF55,'Absolutní-BODY'!$E$2:$W$161,8,FALSE))</f>
        <v>#N/A</v>
      </c>
      <c r="BL55" s="53" t="e">
        <f>IF($BF55=0,"",VLOOKUP($BF55,'Absolutní-BODY'!$E$2:$W$161,9,FALSE))</f>
        <v>#N/A</v>
      </c>
      <c r="BM55" s="53" t="e">
        <f>IF($BF55=0,"",VLOOKUP($BF55,'Absolutní-BODY'!$E$2:$W$161,10,FALSE))</f>
        <v>#N/A</v>
      </c>
      <c r="BN55" s="54" t="e">
        <f>IF($BF55=0,"",VLOOKUP($BF55,'Absolutní-BODY'!$E$2:$W$161,11,FALSE))</f>
        <v>#N/A</v>
      </c>
      <c r="BO55" s="67" t="e">
        <f>VLOOKUP(SUM(($BD52*10)+BD55),'Absolutní-BODY'!$AH$2:$AL$161,5,FALSE)</f>
        <v>#N/A</v>
      </c>
      <c r="BP55" s="67" t="e">
        <f>VLOOKUP(SUM(($BD52*10)+BE55),'Absolutní-BODY'!$AH$2:$AL$161,5,FALSE)</f>
        <v>#N/A</v>
      </c>
      <c r="BQ55" s="331" t="e">
        <f>IF(BM58=0,10000,BM58)</f>
        <v>#N/A</v>
      </c>
      <c r="BR55" s="331">
        <v>7</v>
      </c>
      <c r="BS55" s="331">
        <v>5</v>
      </c>
      <c r="BT55" s="331"/>
      <c r="BU55" s="334"/>
      <c r="BV55" s="50">
        <v>3</v>
      </c>
      <c r="BW55" s="51" t="e">
        <f>IF(BX55=0,"",VLOOKUP($BX55,seznam!$A$1:$E$5084,2,FALSE))</f>
        <v>#N/A</v>
      </c>
      <c r="BX55" s="52" t="e">
        <f>IF(CG55="",0,CG55)</f>
        <v>#N/A</v>
      </c>
      <c r="BY55" s="52" t="e">
        <f>IF($BX55=0,"",VLOOKUP($BX55,'Absolutní-BODY'!$E$2:$W$161,4,FALSE))</f>
        <v>#N/A</v>
      </c>
      <c r="BZ55" s="52" t="e">
        <f>IF($BX55=0,"",VLOOKUP($BX55,'Absolutní-BODY'!$E$2:$W$161,5,FALSE))</f>
        <v>#N/A</v>
      </c>
      <c r="CA55" s="52" t="e">
        <f>IF($BX55=0,"",VLOOKUP($BX55,'Absolutní-BODY'!$E$2:$W$161,6,FALSE))</f>
        <v>#N/A</v>
      </c>
      <c r="CB55" s="52" t="e">
        <f>IF($BX55=0,"",VLOOKUP($BX55,'Absolutní-BODY'!$E$2:$W$161,7,FALSE))</f>
        <v>#N/A</v>
      </c>
      <c r="CC55" s="53" t="e">
        <f>IF($BX55=0,"",VLOOKUP($BX55,'Absolutní-BODY'!$E$2:$W$161,8,FALSE))</f>
        <v>#N/A</v>
      </c>
      <c r="CD55" s="53" t="e">
        <f>IF($BX55=0,"",VLOOKUP($BX55,'Absolutní-BODY'!$E$2:$W$161,9,FALSE))</f>
        <v>#N/A</v>
      </c>
      <c r="CE55" s="53" t="e">
        <f>IF($BX55=0,"",VLOOKUP($BX55,'Absolutní-BODY'!$E$2:$W$161,10,FALSE))</f>
        <v>#N/A</v>
      </c>
      <c r="CF55" s="54" t="e">
        <f>IF($BX55=0,"",VLOOKUP($BX55,'Absolutní-BODY'!$E$2:$W$161,11,FALSE))</f>
        <v>#N/A</v>
      </c>
      <c r="CG55" s="67" t="e">
        <f>VLOOKUP(SUM(($BV52*10)+BV55),'Absolutní-BODY'!$AI$2:$AL$161,4,FALSE)</f>
        <v>#N/A</v>
      </c>
      <c r="CH55" s="67" t="e">
        <f>VLOOKUP(SUM(($BV52*10)+BW55),'Absolutní-BODY'!$AI$2:$AL$161,4,FALSE)</f>
        <v>#N/A</v>
      </c>
      <c r="CI55" s="32" t="e">
        <f>IF(CE58=0,10000,CE58)</f>
        <v>#N/A</v>
      </c>
      <c r="CJ55" s="466">
        <v>7</v>
      </c>
      <c r="CK55" s="466">
        <v>5</v>
      </c>
      <c r="CL55" s="68"/>
      <c r="CN55" s="35"/>
      <c r="CO55" s="35"/>
      <c r="CP55" s="334"/>
      <c r="CQ55" s="35"/>
      <c r="CR55" s="35"/>
      <c r="CS55" s="35"/>
      <c r="CT55" s="35"/>
      <c r="CU55" s="35"/>
      <c r="CV55" s="35"/>
      <c r="CW55" s="35"/>
      <c r="CX55" s="35"/>
      <c r="DF55" s="35"/>
      <c r="DG55" s="35"/>
      <c r="DH55" s="334"/>
      <c r="DI55" s="35"/>
      <c r="DJ55" s="35"/>
      <c r="DK55" s="35"/>
      <c r="DL55" s="35"/>
      <c r="DM55" s="35"/>
      <c r="DN55" s="35"/>
      <c r="DO55" s="35"/>
      <c r="DP55" s="35"/>
      <c r="DZ55" s="42" t="e">
        <f>VLOOKUP(SUM(($B48*10)+7),'Absolutní-BODY'!$AE$2:$AL$161,8,FALSE)</f>
        <v>#N/A</v>
      </c>
      <c r="EA55" s="67" t="e">
        <f>VLOOKUP(SUM(($T52*10)+DP55),'Absolutní-BODY'!$AF$2:$AL$161,7,FALSE)</f>
        <v>#N/A</v>
      </c>
      <c r="EB55" s="67" t="e">
        <f>VLOOKUP(SUM(($AL52*10)+DQ55),'Absolutní-BODY'!$AG$2:$AL$161,6,FALSE)</f>
        <v>#N/A</v>
      </c>
      <c r="EC55" s="67" t="e">
        <f>VLOOKUP(SUM(($BD52*10)+DR55),'Absolutní-BODY'!$AH$2:$AL$161,5,FALSE)</f>
        <v>#N/A</v>
      </c>
      <c r="ED55" s="67" t="e">
        <f>VLOOKUP(SUM(($BV52*10)+DS55),'Absolutní-BODY'!$AI$2:$AL$161,4,FALSE)</f>
        <v>#N/A</v>
      </c>
    </row>
    <row r="56" spans="1:136" ht="15" customHeight="1" thickBot="1" x14ac:dyDescent="0.25">
      <c r="B56" s="60"/>
      <c r="C56" s="61"/>
      <c r="D56" s="61"/>
      <c r="E56" s="62" t="e">
        <f t="shared" ref="E56:L56" si="49">SUM(E49:E55)</f>
        <v>#N/A</v>
      </c>
      <c r="F56" s="63" t="e">
        <f t="shared" si="49"/>
        <v>#N/A</v>
      </c>
      <c r="G56" s="63" t="e">
        <f t="shared" si="49"/>
        <v>#N/A</v>
      </c>
      <c r="H56" s="63" t="e">
        <f t="shared" si="49"/>
        <v>#N/A</v>
      </c>
      <c r="I56" s="64" t="e">
        <f t="shared" si="49"/>
        <v>#N/A</v>
      </c>
      <c r="J56" s="64" t="e">
        <f t="shared" si="49"/>
        <v>#N/A</v>
      </c>
      <c r="K56" s="64" t="e">
        <f t="shared" si="49"/>
        <v>#N/A</v>
      </c>
      <c r="L56" s="65" t="e">
        <f t="shared" si="49"/>
        <v>#N/A</v>
      </c>
      <c r="M56" s="49"/>
      <c r="N56" s="49"/>
      <c r="O56" s="331" t="e">
        <f>IF(K57=0,10000,K57)</f>
        <v>#N/A</v>
      </c>
      <c r="P56" s="68">
        <v>5</v>
      </c>
      <c r="Q56" s="68">
        <v>10</v>
      </c>
      <c r="T56" s="55" t="s">
        <v>0</v>
      </c>
      <c r="U56" s="56" t="e">
        <f>IF(V56=0,"",VLOOKUP($V56,seznam!$A$1:$E$5084,2,FALSE))</f>
        <v>#N/A</v>
      </c>
      <c r="V56" s="57" t="e">
        <f>IF(AE56="",0,AE56)</f>
        <v>#N/A</v>
      </c>
      <c r="W56" s="57" t="e">
        <f>IF($V56=0,"",VLOOKUP($V56,'Absolutní-BODY'!$E$2:$W$161,4,FALSE))</f>
        <v>#N/A</v>
      </c>
      <c r="X56" s="57" t="e">
        <f>IF($V56=0,"",VLOOKUP($V56,'Absolutní-BODY'!$E$2:$W$161,5,FALSE))</f>
        <v>#N/A</v>
      </c>
      <c r="Y56" s="57" t="e">
        <f>IF($V56=0,"",VLOOKUP($V56,'Absolutní-BODY'!$E$2:$W$161,6,FALSE))</f>
        <v>#N/A</v>
      </c>
      <c r="Z56" s="57" t="e">
        <f>IF($V56=0,"",VLOOKUP($V56,'Absolutní-BODY'!$E$2:$W$161,7,FALSE))</f>
        <v>#N/A</v>
      </c>
      <c r="AA56" s="58" t="e">
        <f>IF($V56=0,"",VLOOKUP($V56,'Absolutní-BODY'!$E$2:$W$161,8,FALSE))</f>
        <v>#N/A</v>
      </c>
      <c r="AB56" s="58" t="e">
        <f>IF($V56=0,"",VLOOKUP($V56,'Absolutní-BODY'!$E$2:$W$161,9,FALSE))</f>
        <v>#N/A</v>
      </c>
      <c r="AC56" s="58" t="e">
        <f>IF($V56=0,"",VLOOKUP($V56,'Absolutní-BODY'!$E$2:$W$161,10,FALSE))</f>
        <v>#N/A</v>
      </c>
      <c r="AD56" s="59" t="e">
        <f>IF($V56=0,"",VLOOKUP($V56,'Absolutní-BODY'!$E$2:$W$161,11,FALSE))</f>
        <v>#N/A</v>
      </c>
      <c r="AE56" s="67" t="e">
        <f>VLOOKUP(SUM(($T52*10)+4),'Absolutní-BODY'!$AF$2:$AL$161,7,FALSE)</f>
        <v>#N/A</v>
      </c>
      <c r="AF56" s="67" t="e">
        <f>VLOOKUP(SUM(($T52*10)+4),'Absolutní-BODY'!$AF$2:$AL$161,7,FALSE)</f>
        <v>#N/A</v>
      </c>
      <c r="AG56" s="331" t="e">
        <f>IF(AC58=0,10000,AC58)</f>
        <v>#N/A</v>
      </c>
      <c r="AH56" s="331">
        <v>7</v>
      </c>
      <c r="AI56" s="331">
        <v>6</v>
      </c>
      <c r="AJ56" s="331"/>
      <c r="AK56" s="334"/>
      <c r="AL56" s="55" t="s">
        <v>0</v>
      </c>
      <c r="AM56" s="56" t="e">
        <f>IF(AN56=0,"",VLOOKUP($AN56,seznam!$A$1:$E$5084,2,FALSE))</f>
        <v>#N/A</v>
      </c>
      <c r="AN56" s="57" t="e">
        <f>IF(AW56="",0,AW56)</f>
        <v>#N/A</v>
      </c>
      <c r="AO56" s="57" t="e">
        <f>IF($AN56=0,"",VLOOKUP($AN56,'Absolutní-BODY'!$E$2:$W$161,4,FALSE))</f>
        <v>#N/A</v>
      </c>
      <c r="AP56" s="57" t="e">
        <f>IF($AN56=0,"",VLOOKUP($AN56,'Absolutní-BODY'!$E$2:$W$161,5,FALSE))</f>
        <v>#N/A</v>
      </c>
      <c r="AQ56" s="57" t="e">
        <f>IF($AN56=0,"",VLOOKUP($AN56,'Absolutní-BODY'!$E$2:$W$161,6,FALSE))</f>
        <v>#N/A</v>
      </c>
      <c r="AR56" s="57" t="e">
        <f>IF($AN56=0,"",VLOOKUP($AN56,'Absolutní-BODY'!$E$2:$W$161,7,FALSE))</f>
        <v>#N/A</v>
      </c>
      <c r="AS56" s="58" t="e">
        <f>IF($AN56=0,"",VLOOKUP($AN56,'Absolutní-BODY'!$E$2:$W$161,8,FALSE))</f>
        <v>#N/A</v>
      </c>
      <c r="AT56" s="58" t="e">
        <f>IF($AN56=0,"",VLOOKUP($AN56,'Absolutní-BODY'!$E$2:$W$161,9,FALSE))</f>
        <v>#N/A</v>
      </c>
      <c r="AU56" s="58" t="e">
        <f>IF($AN56=0,"",VLOOKUP($AN56,'Absolutní-BODY'!$E$2:$W$161,10,FALSE))</f>
        <v>#N/A</v>
      </c>
      <c r="AV56" s="59" t="e">
        <f>IF($AN56=0,"",VLOOKUP($AN56,'Absolutní-BODY'!$E$2:$W$161,11,FALSE))</f>
        <v>#N/A</v>
      </c>
      <c r="AW56" s="67" t="e">
        <f>VLOOKUP(SUM(($AL52*10)+4),'Absolutní-BODY'!$AG$2:$AL$161,6,FALSE)</f>
        <v>#N/A</v>
      </c>
      <c r="AX56" s="67" t="e">
        <f>VLOOKUP(SUM(($AL52*10)+4),'Absolutní-BODY'!$AG$2:$AL$161,6,FALSE)</f>
        <v>#N/A</v>
      </c>
      <c r="AY56" s="331" t="e">
        <f>IF(AU58=0,10000,AU58)</f>
        <v>#N/A</v>
      </c>
      <c r="AZ56" s="331">
        <v>7</v>
      </c>
      <c r="BA56" s="331">
        <v>6</v>
      </c>
      <c r="BB56" s="331"/>
      <c r="BC56" s="334"/>
      <c r="BD56" s="55" t="s">
        <v>0</v>
      </c>
      <c r="BE56" s="56" t="e">
        <f>IF(BF56=0,"",VLOOKUP($BF56,seznam!$A$1:$E$5084,2,FALSE))</f>
        <v>#N/A</v>
      </c>
      <c r="BF56" s="57" t="e">
        <f>IF(BO56="",0,BO56)</f>
        <v>#N/A</v>
      </c>
      <c r="BG56" s="57" t="e">
        <f>IF($BF56=0,"",VLOOKUP($BF56,'Absolutní-BODY'!$E$2:$W$161,4,FALSE))</f>
        <v>#N/A</v>
      </c>
      <c r="BH56" s="57" t="e">
        <f>IF($BF56=0,"",VLOOKUP($BF56,'Absolutní-BODY'!$E$2:$W$161,5,FALSE))</f>
        <v>#N/A</v>
      </c>
      <c r="BI56" s="57" t="e">
        <f>IF($BF56=0,"",VLOOKUP($BF56,'Absolutní-BODY'!$E$2:$W$161,6,FALSE))</f>
        <v>#N/A</v>
      </c>
      <c r="BJ56" s="57" t="e">
        <f>IF($BF56=0,"",VLOOKUP($BF56,'Absolutní-BODY'!$E$2:$W$161,7,FALSE))</f>
        <v>#N/A</v>
      </c>
      <c r="BK56" s="58" t="e">
        <f>IF($BF56=0,"",VLOOKUP($BF56,'Absolutní-BODY'!$E$2:$W$161,8,FALSE))</f>
        <v>#N/A</v>
      </c>
      <c r="BL56" s="58" t="e">
        <f>IF($BF56=0,"",VLOOKUP($BF56,'Absolutní-BODY'!$E$2:$W$161,9,FALSE))</f>
        <v>#N/A</v>
      </c>
      <c r="BM56" s="58" t="e">
        <f>IF($BF56=0,"",VLOOKUP($BF56,'Absolutní-BODY'!$E$2:$W$161,10,FALSE))</f>
        <v>#N/A</v>
      </c>
      <c r="BN56" s="59" t="e">
        <f>IF($BF56=0,"",VLOOKUP($BF56,'Absolutní-BODY'!$E$2:$W$161,11,FALSE))</f>
        <v>#N/A</v>
      </c>
      <c r="BO56" s="67" t="e">
        <f>VLOOKUP(SUM(($BD52*10)+4),'Absolutní-BODY'!$AH$2:$AL$161,5,FALSE)</f>
        <v>#N/A</v>
      </c>
      <c r="BP56" s="67" t="e">
        <f>VLOOKUP(SUM(($BD52*10)+4),'Absolutní-BODY'!$AH$2:$AL$161,5,FALSE)</f>
        <v>#N/A</v>
      </c>
      <c r="BQ56" s="331" t="e">
        <f>IF(BM58=0,10000,BM58)</f>
        <v>#N/A</v>
      </c>
      <c r="BR56" s="331">
        <v>7</v>
      </c>
      <c r="BS56" s="331">
        <v>6</v>
      </c>
      <c r="BT56" s="331"/>
      <c r="BU56" s="334"/>
      <c r="BV56" s="55" t="s">
        <v>0</v>
      </c>
      <c r="BW56" s="56" t="e">
        <f>IF(BX56=0,"",VLOOKUP($BX56,seznam!$A$1:$E$5084,2,FALSE))</f>
        <v>#N/A</v>
      </c>
      <c r="BX56" s="57" t="e">
        <f>IF(CG56="",0,CG56)</f>
        <v>#N/A</v>
      </c>
      <c r="BY56" s="57" t="e">
        <f>IF($BX56=0,"",VLOOKUP($BX56,'Absolutní-BODY'!$E$2:$W$161,4,FALSE))</f>
        <v>#N/A</v>
      </c>
      <c r="BZ56" s="57" t="e">
        <f>IF($BX56=0,"",VLOOKUP($BX56,'Absolutní-BODY'!$E$2:$W$161,5,FALSE))</f>
        <v>#N/A</v>
      </c>
      <c r="CA56" s="57" t="e">
        <f>IF($BX56=0,"",VLOOKUP($BX56,'Absolutní-BODY'!$E$2:$W$161,6,FALSE))</f>
        <v>#N/A</v>
      </c>
      <c r="CB56" s="57" t="e">
        <f>IF($BX56=0,"",VLOOKUP($BX56,'Absolutní-BODY'!$E$2:$W$161,7,FALSE))</f>
        <v>#N/A</v>
      </c>
      <c r="CC56" s="58" t="e">
        <f>IF($BX56=0,"",VLOOKUP($BX56,'Absolutní-BODY'!$E$2:$W$161,8,FALSE))</f>
        <v>#N/A</v>
      </c>
      <c r="CD56" s="58" t="e">
        <f>IF($BX56=0,"",VLOOKUP($BX56,'Absolutní-BODY'!$E$2:$W$161,9,FALSE))</f>
        <v>#N/A</v>
      </c>
      <c r="CE56" s="58" t="e">
        <f>IF($BX56=0,"",VLOOKUP($BX56,'Absolutní-BODY'!$E$2:$W$161,10,FALSE))</f>
        <v>#N/A</v>
      </c>
      <c r="CF56" s="59" t="e">
        <f>IF($BX56=0,"",VLOOKUP($BX56,'Absolutní-BODY'!$E$2:$W$161,11,FALSE))</f>
        <v>#N/A</v>
      </c>
      <c r="CG56" s="67" t="e">
        <f>VLOOKUP(SUM(($BV52*10)+4),'Absolutní-BODY'!$AI$2:$AL$161,4,FALSE)</f>
        <v>#N/A</v>
      </c>
      <c r="CH56" s="67" t="e">
        <f>VLOOKUP(SUM(($BV52*10)+4),'Absolutní-BODY'!$AI$2:$AL$161,4,FALSE)</f>
        <v>#N/A</v>
      </c>
      <c r="CI56" s="32" t="e">
        <f>IF(CE58=0,10000,CE58)</f>
        <v>#N/A</v>
      </c>
      <c r="CJ56" s="466">
        <v>7</v>
      </c>
      <c r="CK56" s="466">
        <v>6</v>
      </c>
      <c r="CL56" s="68"/>
      <c r="CN56" s="35"/>
      <c r="CO56" s="35"/>
      <c r="CP56" s="334"/>
      <c r="CQ56" s="35"/>
      <c r="CR56" s="35"/>
      <c r="CS56" s="35"/>
      <c r="CT56" s="35"/>
      <c r="CU56" s="35"/>
      <c r="CV56" s="35"/>
      <c r="CW56" s="35"/>
      <c r="CX56" s="35"/>
      <c r="DF56" s="35"/>
      <c r="DG56" s="35"/>
      <c r="DH56" s="334"/>
      <c r="DI56" s="35"/>
      <c r="DJ56" s="35"/>
      <c r="DK56" s="35"/>
      <c r="DL56" s="35"/>
      <c r="DM56" s="35"/>
      <c r="DN56" s="35"/>
      <c r="DO56" s="35"/>
      <c r="DP56" s="35"/>
      <c r="DZ56" s="49"/>
      <c r="EA56" s="67" t="e">
        <f>VLOOKUP(SUM(($T52*10)+4),'Absolutní-BODY'!$AF$2:$AL$161,7,FALSE)</f>
        <v>#N/A</v>
      </c>
      <c r="EB56" s="67" t="e">
        <f>VLOOKUP(SUM(($AL52*10)+4),'Absolutní-BODY'!$AG$2:$AL$161,6,FALSE)</f>
        <v>#N/A</v>
      </c>
      <c r="EC56" s="67" t="e">
        <f>VLOOKUP(SUM(($BD52*10)+4),'Absolutní-BODY'!$AH$2:$AL$161,5,FALSE)</f>
        <v>#N/A</v>
      </c>
      <c r="ED56" s="67" t="e">
        <f>VLOOKUP(SUM(($BV52*10)+4),'Absolutní-BODY'!$AI$2:$AL$161,4,FALSE)</f>
        <v>#N/A</v>
      </c>
    </row>
    <row r="57" spans="1:136" ht="15" customHeight="1" thickBot="1" x14ac:dyDescent="0.25">
      <c r="B57" s="432"/>
      <c r="C57" s="315"/>
      <c r="D57" s="345">
        <f>R57</f>
        <v>0</v>
      </c>
      <c r="E57" s="317" t="s">
        <v>18</v>
      </c>
      <c r="F57" s="66"/>
      <c r="G57" s="539" t="e">
        <f>SUM(E56:L56)</f>
        <v>#N/A</v>
      </c>
      <c r="H57" s="540"/>
      <c r="I57" s="435" t="s">
        <v>1</v>
      </c>
      <c r="J57" s="129"/>
      <c r="K57" s="541" t="e">
        <f>SUM(E56:L56)</f>
        <v>#N/A</v>
      </c>
      <c r="L57" s="540"/>
      <c r="M57" s="43"/>
      <c r="N57" s="43"/>
      <c r="O57" s="331" t="e">
        <f>IF(K57=0,10000,K57)</f>
        <v>#N/A</v>
      </c>
      <c r="P57" s="68">
        <v>5</v>
      </c>
      <c r="Q57" s="331">
        <v>11</v>
      </c>
      <c r="R57" s="332">
        <f>IF(R46&lt;1,0,R46-1)</f>
        <v>0</v>
      </c>
      <c r="T57" s="60"/>
      <c r="U57" s="61"/>
      <c r="V57" s="61"/>
      <c r="W57" s="62" t="e">
        <f t="shared" ref="W57:AD57" si="50">SUM(W53:W56)</f>
        <v>#N/A</v>
      </c>
      <c r="X57" s="63" t="e">
        <f t="shared" si="50"/>
        <v>#N/A</v>
      </c>
      <c r="Y57" s="63" t="e">
        <f t="shared" si="50"/>
        <v>#N/A</v>
      </c>
      <c r="Z57" s="63" t="e">
        <f t="shared" si="50"/>
        <v>#N/A</v>
      </c>
      <c r="AA57" s="64" t="e">
        <f t="shared" si="50"/>
        <v>#N/A</v>
      </c>
      <c r="AB57" s="64" t="e">
        <f t="shared" si="50"/>
        <v>#N/A</v>
      </c>
      <c r="AC57" s="64" t="e">
        <f t="shared" si="50"/>
        <v>#N/A</v>
      </c>
      <c r="AD57" s="65" t="e">
        <f t="shared" si="50"/>
        <v>#N/A</v>
      </c>
      <c r="AG57" s="331" t="e">
        <f>IF(AC58=0,10000,AC58)</f>
        <v>#N/A</v>
      </c>
      <c r="AH57" s="68">
        <v>7</v>
      </c>
      <c r="AI57" s="68">
        <v>7</v>
      </c>
      <c r="AL57" s="60"/>
      <c r="AM57" s="61"/>
      <c r="AN57" s="61"/>
      <c r="AO57" s="62" t="e">
        <f t="shared" ref="AO57:AV57" si="51">SUM(AO53:AO56)</f>
        <v>#N/A</v>
      </c>
      <c r="AP57" s="63" t="e">
        <f t="shared" si="51"/>
        <v>#N/A</v>
      </c>
      <c r="AQ57" s="63" t="e">
        <f t="shared" si="51"/>
        <v>#N/A</v>
      </c>
      <c r="AR57" s="63" t="e">
        <f t="shared" si="51"/>
        <v>#N/A</v>
      </c>
      <c r="AS57" s="64" t="e">
        <f t="shared" si="51"/>
        <v>#N/A</v>
      </c>
      <c r="AT57" s="64" t="e">
        <f t="shared" si="51"/>
        <v>#N/A</v>
      </c>
      <c r="AU57" s="64" t="e">
        <f t="shared" si="51"/>
        <v>#N/A</v>
      </c>
      <c r="AV57" s="65" t="e">
        <f t="shared" si="51"/>
        <v>#N/A</v>
      </c>
      <c r="AY57" s="331" t="e">
        <f>IF(AU58=0,10000,AU58)</f>
        <v>#N/A</v>
      </c>
      <c r="AZ57" s="68">
        <v>7</v>
      </c>
      <c r="BA57" s="68">
        <v>7</v>
      </c>
      <c r="BB57" s="68"/>
      <c r="BD57" s="60"/>
      <c r="BE57" s="61"/>
      <c r="BF57" s="61"/>
      <c r="BG57" s="62" t="e">
        <f t="shared" ref="BG57:BN57" si="52">SUM(BG53:BG56)</f>
        <v>#N/A</v>
      </c>
      <c r="BH57" s="63" t="e">
        <f t="shared" si="52"/>
        <v>#N/A</v>
      </c>
      <c r="BI57" s="63" t="e">
        <f t="shared" si="52"/>
        <v>#N/A</v>
      </c>
      <c r="BJ57" s="63" t="e">
        <f t="shared" si="52"/>
        <v>#N/A</v>
      </c>
      <c r="BK57" s="64" t="e">
        <f t="shared" si="52"/>
        <v>#N/A</v>
      </c>
      <c r="BL57" s="64" t="e">
        <f t="shared" si="52"/>
        <v>#N/A</v>
      </c>
      <c r="BM57" s="64" t="e">
        <f t="shared" si="52"/>
        <v>#N/A</v>
      </c>
      <c r="BN57" s="65" t="e">
        <f t="shared" si="52"/>
        <v>#N/A</v>
      </c>
      <c r="BQ57" s="331" t="e">
        <f>IF(BM58=0,10000,BM58)</f>
        <v>#N/A</v>
      </c>
      <c r="BR57" s="68">
        <v>7</v>
      </c>
      <c r="BS57" s="68">
        <v>7</v>
      </c>
      <c r="BT57" s="68"/>
      <c r="BV57" s="60"/>
      <c r="BW57" s="61"/>
      <c r="BX57" s="61"/>
      <c r="BY57" s="62" t="e">
        <f t="shared" ref="BY57:CF57" si="53">SUM(BY53:BY56)</f>
        <v>#N/A</v>
      </c>
      <c r="BZ57" s="63" t="e">
        <f t="shared" si="53"/>
        <v>#N/A</v>
      </c>
      <c r="CA57" s="63" t="e">
        <f t="shared" si="53"/>
        <v>#N/A</v>
      </c>
      <c r="CB57" s="63" t="e">
        <f t="shared" si="53"/>
        <v>#N/A</v>
      </c>
      <c r="CC57" s="64" t="e">
        <f t="shared" si="53"/>
        <v>#N/A</v>
      </c>
      <c r="CD57" s="64" t="e">
        <f t="shared" si="53"/>
        <v>#N/A</v>
      </c>
      <c r="CE57" s="64" t="e">
        <f t="shared" si="53"/>
        <v>#N/A</v>
      </c>
      <c r="CF57" s="65" t="e">
        <f t="shared" si="53"/>
        <v>#N/A</v>
      </c>
      <c r="CI57" s="32" t="e">
        <f>IF(CE58=0,10000,CE58)</f>
        <v>#N/A</v>
      </c>
      <c r="CJ57" s="466">
        <v>7</v>
      </c>
      <c r="CK57" s="466">
        <v>7</v>
      </c>
      <c r="CL57" s="68"/>
      <c r="CN57" s="35"/>
      <c r="CO57" s="35"/>
      <c r="CP57" s="334"/>
      <c r="CQ57" s="35"/>
      <c r="CR57" s="35"/>
      <c r="CS57" s="35"/>
      <c r="CT57" s="35"/>
      <c r="CU57" s="35"/>
      <c r="CV57" s="35"/>
      <c r="CW57" s="35"/>
      <c r="CX57" s="35"/>
      <c r="DF57" s="35"/>
      <c r="DG57" s="35"/>
      <c r="DH57" s="334"/>
      <c r="DI57" s="35"/>
      <c r="DJ57" s="35"/>
      <c r="DK57" s="35"/>
      <c r="DL57" s="35"/>
      <c r="DM57" s="35"/>
      <c r="DN57" s="35"/>
      <c r="DO57" s="35"/>
      <c r="DP57" s="35"/>
      <c r="DZ57" s="43"/>
    </row>
    <row r="58" spans="1:136" ht="15" customHeight="1" thickBot="1" x14ac:dyDescent="0.25">
      <c r="A58" s="37" t="s">
        <v>3465</v>
      </c>
      <c r="B58" s="37"/>
      <c r="C58" s="38"/>
      <c r="D58" s="38"/>
      <c r="E58" s="37"/>
      <c r="F58" s="37"/>
      <c r="G58" s="39"/>
      <c r="H58" s="341"/>
      <c r="I58" s="39"/>
      <c r="J58" s="39"/>
      <c r="K58" s="341"/>
      <c r="L58" s="39"/>
      <c r="O58" s="331" t="e">
        <f>IF(K68=0,10000,K68)</f>
        <v>#N/A</v>
      </c>
      <c r="P58" s="68">
        <v>6</v>
      </c>
      <c r="Q58" s="68">
        <v>1</v>
      </c>
      <c r="T58" s="318" t="e">
        <f>U52</f>
        <v>#N/A</v>
      </c>
      <c r="U58" s="315"/>
      <c r="V58" s="345">
        <f>AJ58</f>
        <v>0</v>
      </c>
      <c r="W58" s="317" t="s">
        <v>18</v>
      </c>
      <c r="X58" s="66"/>
      <c r="Y58" s="539" t="e">
        <f>SUM(W57:AD57)</f>
        <v>#N/A</v>
      </c>
      <c r="Z58" s="540"/>
      <c r="AA58" s="435" t="s">
        <v>1</v>
      </c>
      <c r="AB58" s="129"/>
      <c r="AC58" s="541" t="e">
        <f>SUM(W57:AD57)</f>
        <v>#N/A</v>
      </c>
      <c r="AD58" s="540"/>
      <c r="AG58" s="331" t="e">
        <f>IF(AC58=0,10000,AC58)</f>
        <v>#N/A</v>
      </c>
      <c r="AH58" s="68">
        <v>7</v>
      </c>
      <c r="AI58" s="68">
        <v>8</v>
      </c>
      <c r="AJ58" s="332">
        <f>IF(AJ50&lt;1,0,AJ50-1)</f>
        <v>0</v>
      </c>
      <c r="AL58" s="318" t="e">
        <f>AM52</f>
        <v>#N/A</v>
      </c>
      <c r="AM58" s="315"/>
      <c r="AN58" s="345">
        <f>BB58</f>
        <v>0</v>
      </c>
      <c r="AO58" s="317" t="s">
        <v>18</v>
      </c>
      <c r="AP58" s="66"/>
      <c r="AQ58" s="539" t="e">
        <f>SUM(AO57:AV57)</f>
        <v>#N/A</v>
      </c>
      <c r="AR58" s="540"/>
      <c r="AS58" s="435" t="s">
        <v>1</v>
      </c>
      <c r="AT58" s="129"/>
      <c r="AU58" s="541" t="e">
        <f>SUM(AO57:AV57)</f>
        <v>#N/A</v>
      </c>
      <c r="AV58" s="540"/>
      <c r="AY58" s="331" t="e">
        <f>IF(AU58=0,10000,AU58)</f>
        <v>#N/A</v>
      </c>
      <c r="AZ58" s="68">
        <v>7</v>
      </c>
      <c r="BA58" s="68">
        <v>8</v>
      </c>
      <c r="BB58" s="332">
        <f>IF(BB50&lt;1,0,BB50-1)</f>
        <v>0</v>
      </c>
      <c r="BD58" s="318" t="e">
        <f>BE52</f>
        <v>#N/A</v>
      </c>
      <c r="BE58" s="315"/>
      <c r="BF58" s="345">
        <f>BT58</f>
        <v>0</v>
      </c>
      <c r="BG58" s="317" t="s">
        <v>18</v>
      </c>
      <c r="BH58" s="66"/>
      <c r="BI58" s="539" t="e">
        <f>SUM(BG57:BN57)</f>
        <v>#N/A</v>
      </c>
      <c r="BJ58" s="540"/>
      <c r="BK58" s="435" t="s">
        <v>1</v>
      </c>
      <c r="BL58" s="129"/>
      <c r="BM58" s="541" t="e">
        <f>SUM(BG57:BN57)</f>
        <v>#N/A</v>
      </c>
      <c r="BN58" s="540"/>
      <c r="BQ58" s="331" t="e">
        <f>IF(BM58=0,10000,BM58)</f>
        <v>#N/A</v>
      </c>
      <c r="BR58" s="68">
        <v>7</v>
      </c>
      <c r="BS58" s="68">
        <v>8</v>
      </c>
      <c r="BT58" s="332">
        <f>IF(BT50&lt;1,0,BT50-1)</f>
        <v>0</v>
      </c>
      <c r="BV58" s="318" t="e">
        <f>BW52</f>
        <v>#N/A</v>
      </c>
      <c r="BW58" s="315"/>
      <c r="BX58" s="345">
        <f>CL58</f>
        <v>0</v>
      </c>
      <c r="BY58" s="317" t="s">
        <v>18</v>
      </c>
      <c r="BZ58" s="66"/>
      <c r="CA58" s="539" t="e">
        <f>SUM(BY57:CF57)</f>
        <v>#N/A</v>
      </c>
      <c r="CB58" s="540"/>
      <c r="CC58" s="435" t="s">
        <v>1</v>
      </c>
      <c r="CD58" s="129"/>
      <c r="CE58" s="541" t="e">
        <f>SUM(BY57:CF57)</f>
        <v>#N/A</v>
      </c>
      <c r="CF58" s="540"/>
      <c r="CI58" s="467" t="e">
        <f>IF(CE58=0,10000,CE58)</f>
        <v>#N/A</v>
      </c>
      <c r="CJ58" s="468">
        <v>7</v>
      </c>
      <c r="CK58" s="468">
        <v>8</v>
      </c>
      <c r="CL58" s="332">
        <f>IF(CL50&lt;1,0,CL50-1)</f>
        <v>0</v>
      </c>
      <c r="CN58" s="35"/>
      <c r="CO58" s="35"/>
      <c r="CP58" s="334"/>
      <c r="CQ58" s="35"/>
      <c r="CR58" s="35"/>
      <c r="CS58" s="35"/>
      <c r="CT58" s="35"/>
      <c r="CU58" s="35"/>
      <c r="CV58" s="35"/>
      <c r="CW58" s="35"/>
      <c r="CX58" s="35"/>
      <c r="DF58" s="35"/>
      <c r="DG58" s="35"/>
      <c r="DH58" s="334"/>
      <c r="DI58" s="35"/>
      <c r="DJ58" s="35"/>
      <c r="DK58" s="35"/>
      <c r="DL58" s="35"/>
      <c r="DM58" s="35"/>
      <c r="DN58" s="35"/>
      <c r="DO58" s="35"/>
      <c r="DP58" s="35"/>
    </row>
    <row r="59" spans="1:136" s="334" customFormat="1" ht="15" customHeight="1" thickBot="1" x14ac:dyDescent="0.25">
      <c r="B59" s="49">
        <v>6</v>
      </c>
      <c r="C59" s="313" t="e">
        <f>IF(B59="","",VLOOKUP(B59,'Absolutní-BODY'!$AN$2:$AU$57,8,FALSE))</f>
        <v>#N/A</v>
      </c>
      <c r="D59" s="40" t="s">
        <v>9</v>
      </c>
      <c r="E59" s="40">
        <v>1</v>
      </c>
      <c r="F59" s="40">
        <v>2</v>
      </c>
      <c r="G59" s="40">
        <v>3</v>
      </c>
      <c r="H59" s="43">
        <v>4</v>
      </c>
      <c r="I59" s="40">
        <v>5</v>
      </c>
      <c r="J59" s="40">
        <v>6</v>
      </c>
      <c r="K59" s="43">
        <v>7</v>
      </c>
      <c r="L59" s="40">
        <v>8</v>
      </c>
      <c r="O59" s="331" t="e">
        <f>IF(K68=0,10000,K68)</f>
        <v>#N/A</v>
      </c>
      <c r="P59" s="331">
        <v>6</v>
      </c>
      <c r="Q59" s="331">
        <v>2</v>
      </c>
      <c r="R59" s="331"/>
      <c r="S59" s="447" t="s">
        <v>3463</v>
      </c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447"/>
      <c r="AF59" s="447"/>
      <c r="AG59" s="331" t="e">
        <f>IF(AC66=0,10000,AC66)</f>
        <v>#N/A</v>
      </c>
      <c r="AH59" s="331">
        <v>8</v>
      </c>
      <c r="AI59" s="331">
        <v>1</v>
      </c>
      <c r="AJ59" s="331"/>
      <c r="AK59" s="447" t="s">
        <v>3463</v>
      </c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447"/>
      <c r="AX59" s="447"/>
      <c r="AY59" s="331" t="e">
        <f>IF(AU66=0,10000,AU66)</f>
        <v>#N/A</v>
      </c>
      <c r="AZ59" s="331">
        <v>8</v>
      </c>
      <c r="BA59" s="331">
        <v>1</v>
      </c>
      <c r="BB59" s="331"/>
      <c r="BC59" s="447" t="s">
        <v>3463</v>
      </c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447"/>
      <c r="BP59" s="447"/>
      <c r="BQ59" s="331" t="e">
        <f>IF(BM66=0,10000,BM66)</f>
        <v>#N/A</v>
      </c>
      <c r="BR59" s="331">
        <v>8</v>
      </c>
      <c r="BS59" s="331">
        <v>1</v>
      </c>
      <c r="BT59" s="331"/>
      <c r="BU59" s="447" t="s">
        <v>3463</v>
      </c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447"/>
      <c r="CH59" s="447"/>
      <c r="CI59" s="32" t="e">
        <f>IF(CE66=0,10000,CE66)</f>
        <v>#N/A</v>
      </c>
      <c r="CJ59" s="32">
        <v>8</v>
      </c>
      <c r="CK59" s="32">
        <v>1</v>
      </c>
      <c r="CL59" s="331"/>
      <c r="CM59" s="35"/>
      <c r="CN59" s="35"/>
      <c r="CO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68"/>
      <c r="DB59" s="68"/>
      <c r="DC59" s="68"/>
      <c r="DD59" s="68"/>
      <c r="DE59" s="35"/>
      <c r="DF59" s="35"/>
      <c r="DG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68"/>
      <c r="DT59" s="68"/>
      <c r="DU59" s="68"/>
      <c r="DV59" s="68"/>
      <c r="EA59" s="447"/>
      <c r="EB59" s="447"/>
      <c r="EC59" s="447"/>
      <c r="ED59" s="447"/>
      <c r="EE59" s="35"/>
      <c r="EF59" s="35"/>
    </row>
    <row r="60" spans="1:136" s="334" customFormat="1" ht="15" customHeight="1" thickBot="1" x14ac:dyDescent="0.25">
      <c r="B60" s="44">
        <v>1</v>
      </c>
      <c r="C60" s="45" t="e">
        <f>IF(D60=0,"",VLOOKUP($D60,seznam!$A$1:$E$5084,2,FALSE))</f>
        <v>#N/A</v>
      </c>
      <c r="D60" s="46" t="e">
        <f t="shared" ref="D60:D66" si="54">IF(M60="",0,M60)</f>
        <v>#N/A</v>
      </c>
      <c r="E60" s="46" t="e">
        <f>IF($D60=0,"",VLOOKUP($D60,'Absolutní-BODY'!$E$2:$W$161,4,FALSE))</f>
        <v>#N/A</v>
      </c>
      <c r="F60" s="46" t="e">
        <f>IF($D60=0,"",VLOOKUP($D60,'Absolutní-BODY'!$E$2:$W$161,5,FALSE))</f>
        <v>#N/A</v>
      </c>
      <c r="G60" s="46" t="e">
        <f>IF($D60=0,"",VLOOKUP($D60,'Absolutní-BODY'!$E$2:$W$161,6,FALSE))</f>
        <v>#N/A</v>
      </c>
      <c r="H60" s="46" t="e">
        <f>IF($D60=0,"",VLOOKUP($D60,'Absolutní-BODY'!$E$2:$W$161,7,FALSE))</f>
        <v>#N/A</v>
      </c>
      <c r="I60" s="47" t="e">
        <f>IF($D60=0,"",VLOOKUP($D60,'Absolutní-BODY'!$E$2:$W$161,8,FALSE))</f>
        <v>#N/A</v>
      </c>
      <c r="J60" s="47" t="e">
        <f>IF($D60=0,"",VLOOKUP($D60,'Absolutní-BODY'!$E$2:$W$161,9,FALSE))</f>
        <v>#N/A</v>
      </c>
      <c r="K60" s="47" t="e">
        <f>IF($D60=0,"",VLOOKUP($D60,'Absolutní-BODY'!$E$2:$W$161,10,FALSE))</f>
        <v>#N/A</v>
      </c>
      <c r="L60" s="48" t="e">
        <f>IF($D60=0,"",VLOOKUP($D60,'Absolutní-BODY'!$E$2:$W$161,11,FALSE))</f>
        <v>#N/A</v>
      </c>
      <c r="M60" s="42" t="e">
        <f>VLOOKUP(SUM(($B59*10)+B60),'Absolutní-BODY'!$AE$2:$AL$161,8,FALSE)</f>
        <v>#N/A</v>
      </c>
      <c r="N60" s="42" t="e">
        <f>VLOOKUP(SUM(($B59*10)+C60),'Absolutní-BODY'!$AE$2:$AL$161,8,FALSE)</f>
        <v>#N/A</v>
      </c>
      <c r="O60" s="331" t="e">
        <f>IF(K68=0,10000,K68)</f>
        <v>#N/A</v>
      </c>
      <c r="P60" s="331">
        <v>6</v>
      </c>
      <c r="Q60" s="331">
        <v>3</v>
      </c>
      <c r="R60" s="331"/>
      <c r="T60" s="49">
        <v>8</v>
      </c>
      <c r="U60" s="313" t="e">
        <f>IF(T60="","",VLOOKUP(T60,'Absolutní-BODY'!$AO$2:$AU$57,7,FALSE))</f>
        <v>#N/A</v>
      </c>
      <c r="V60" s="40" t="s">
        <v>9</v>
      </c>
      <c r="W60" s="40">
        <v>1</v>
      </c>
      <c r="X60" s="40">
        <v>2</v>
      </c>
      <c r="Y60" s="40">
        <v>3</v>
      </c>
      <c r="Z60" s="43">
        <v>4</v>
      </c>
      <c r="AA60" s="40">
        <v>5</v>
      </c>
      <c r="AB60" s="40">
        <v>6</v>
      </c>
      <c r="AC60" s="43">
        <v>7</v>
      </c>
      <c r="AD60" s="40">
        <v>8</v>
      </c>
      <c r="AG60" s="331" t="e">
        <f>IF(AC66=0,10000,AC66)</f>
        <v>#N/A</v>
      </c>
      <c r="AH60" s="331">
        <v>8</v>
      </c>
      <c r="AI60" s="331">
        <v>2</v>
      </c>
      <c r="AJ60" s="331"/>
      <c r="AL60" s="49">
        <v>8</v>
      </c>
      <c r="AM60" s="313" t="e">
        <f>IF(AL60="","",VLOOKUP(AL60,'Absolutní-BODY'!$AP$2:$AU$57,6,FALSE))</f>
        <v>#N/A</v>
      </c>
      <c r="AN60" s="40" t="s">
        <v>9</v>
      </c>
      <c r="AO60" s="40">
        <v>1</v>
      </c>
      <c r="AP60" s="40">
        <v>2</v>
      </c>
      <c r="AQ60" s="40">
        <v>3</v>
      </c>
      <c r="AR60" s="43">
        <v>4</v>
      </c>
      <c r="AS60" s="40">
        <v>5</v>
      </c>
      <c r="AT60" s="40">
        <v>6</v>
      </c>
      <c r="AU60" s="43">
        <v>7</v>
      </c>
      <c r="AV60" s="40">
        <v>8</v>
      </c>
      <c r="AY60" s="331" t="e">
        <f>IF(AU66=0,10000,AU66)</f>
        <v>#N/A</v>
      </c>
      <c r="AZ60" s="331">
        <v>8</v>
      </c>
      <c r="BA60" s="331">
        <v>2</v>
      </c>
      <c r="BB60" s="331"/>
      <c r="BD60" s="49">
        <v>8</v>
      </c>
      <c r="BE60" s="313" t="e">
        <f>IF(BD60="","",VLOOKUP(BD60,'Absolutní-BODY'!$AQ$2:$AU$57,5,FALSE))</f>
        <v>#N/A</v>
      </c>
      <c r="BF60" s="40" t="s">
        <v>9</v>
      </c>
      <c r="BG60" s="40">
        <v>1</v>
      </c>
      <c r="BH60" s="40">
        <v>2</v>
      </c>
      <c r="BI60" s="40">
        <v>3</v>
      </c>
      <c r="BJ60" s="43">
        <v>4</v>
      </c>
      <c r="BK60" s="40">
        <v>5</v>
      </c>
      <c r="BL60" s="40">
        <v>6</v>
      </c>
      <c r="BM60" s="43">
        <v>7</v>
      </c>
      <c r="BN60" s="40">
        <v>8</v>
      </c>
      <c r="BQ60" s="331" t="e">
        <f>IF(BM66=0,10000,BM66)</f>
        <v>#N/A</v>
      </c>
      <c r="BR60" s="331">
        <v>8</v>
      </c>
      <c r="BS60" s="331">
        <v>2</v>
      </c>
      <c r="BT60" s="331"/>
      <c r="BV60" s="49">
        <v>8</v>
      </c>
      <c r="BW60" s="313" t="e">
        <f>IF(BV60="","",VLOOKUP(BV60,'Absolutní-BODY'!$AR$2:$AU$57,4,FALSE))</f>
        <v>#N/A</v>
      </c>
      <c r="BX60" s="40" t="s">
        <v>9</v>
      </c>
      <c r="BY60" s="40">
        <v>1</v>
      </c>
      <c r="BZ60" s="40">
        <v>2</v>
      </c>
      <c r="CA60" s="40">
        <v>3</v>
      </c>
      <c r="CB60" s="43">
        <v>4</v>
      </c>
      <c r="CC60" s="40">
        <v>5</v>
      </c>
      <c r="CD60" s="40">
        <v>6</v>
      </c>
      <c r="CE60" s="43">
        <v>7</v>
      </c>
      <c r="CF60" s="40">
        <v>8</v>
      </c>
      <c r="CI60" s="32" t="e">
        <f>IF(CE66=0,10000,CE66)</f>
        <v>#N/A</v>
      </c>
      <c r="CJ60" s="32">
        <v>8</v>
      </c>
      <c r="CK60" s="32">
        <v>2</v>
      </c>
      <c r="CL60" s="331"/>
      <c r="CM60" s="35"/>
      <c r="CN60" s="35"/>
      <c r="CO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68"/>
      <c r="DB60" s="68"/>
      <c r="DC60" s="68"/>
      <c r="DD60" s="68"/>
      <c r="DE60" s="35"/>
      <c r="DF60" s="35"/>
      <c r="DG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68"/>
      <c r="DT60" s="68"/>
      <c r="DU60" s="68"/>
      <c r="DV60" s="68"/>
      <c r="DZ60" s="42" t="e">
        <f>VLOOKUP(SUM(($B59*10)+DO60),'Absolutní-BODY'!$AE$2:$AL$161,8,FALSE)</f>
        <v>#N/A</v>
      </c>
      <c r="EE60" s="35"/>
      <c r="EF60" s="35"/>
    </row>
    <row r="61" spans="1:136" ht="15" customHeight="1" x14ac:dyDescent="0.2">
      <c r="B61" s="50">
        <v>2</v>
      </c>
      <c r="C61" s="51" t="e">
        <f>IF(D61=0,"",VLOOKUP($D61,seznam!$A$1:$E$5084,2,FALSE))</f>
        <v>#N/A</v>
      </c>
      <c r="D61" s="52" t="e">
        <f t="shared" si="54"/>
        <v>#N/A</v>
      </c>
      <c r="E61" s="52" t="e">
        <f>IF($D61=0,"",VLOOKUP($D61,'Absolutní-BODY'!$E$2:$W$161,4,FALSE))</f>
        <v>#N/A</v>
      </c>
      <c r="F61" s="52" t="e">
        <f>IF($D61=0,"",VLOOKUP($D61,'Absolutní-BODY'!$E$2:$W$161,5,FALSE))</f>
        <v>#N/A</v>
      </c>
      <c r="G61" s="52" t="e">
        <f>IF($D61=0,"",VLOOKUP($D61,'Absolutní-BODY'!$E$2:$W$161,6,FALSE))</f>
        <v>#N/A</v>
      </c>
      <c r="H61" s="52" t="e">
        <f>IF($D61=0,"",VLOOKUP($D61,'Absolutní-BODY'!$E$2:$W$161,7,FALSE))</f>
        <v>#N/A</v>
      </c>
      <c r="I61" s="53" t="e">
        <f>IF($D61=0,"",VLOOKUP($D61,'Absolutní-BODY'!$E$2:$W$161,8,FALSE))</f>
        <v>#N/A</v>
      </c>
      <c r="J61" s="53" t="e">
        <f>IF($D61=0,"",VLOOKUP($D61,'Absolutní-BODY'!$E$2:$W$161,9,FALSE))</f>
        <v>#N/A</v>
      </c>
      <c r="K61" s="53" t="e">
        <f>IF($D61=0,"",VLOOKUP($D61,'Absolutní-BODY'!$E$2:$W$161,10,FALSE))</f>
        <v>#N/A</v>
      </c>
      <c r="L61" s="54" t="e">
        <f>IF($D61=0,"",VLOOKUP($D61,'Absolutní-BODY'!$E$2:$W$161,11,FALSE))</f>
        <v>#N/A</v>
      </c>
      <c r="M61" s="42" t="e">
        <f>VLOOKUP(SUM(($B59*10)+B61),'Absolutní-BODY'!$AE$2:$AL$161,8,FALSE)</f>
        <v>#N/A</v>
      </c>
      <c r="N61" s="42" t="e">
        <f>VLOOKUP(SUM(($B59*10)+C61),'Absolutní-BODY'!$AE$2:$AL$161,8,FALSE)</f>
        <v>#N/A</v>
      </c>
      <c r="O61" s="331" t="e">
        <f>IF(K68=0,10000,K68)</f>
        <v>#N/A</v>
      </c>
      <c r="P61" s="68">
        <v>6</v>
      </c>
      <c r="Q61" s="68">
        <v>4</v>
      </c>
      <c r="T61" s="44">
        <v>1</v>
      </c>
      <c r="U61" s="45" t="e">
        <f>IF(V61=0,"",VLOOKUP($V61,seznam!$A$1:$E$5084,2,FALSE))</f>
        <v>#N/A</v>
      </c>
      <c r="V61" s="46" t="e">
        <f>IF(AE61="",0,AE61)</f>
        <v>#N/A</v>
      </c>
      <c r="W61" s="46" t="e">
        <f>IF($V61=0,"",VLOOKUP($V61,'Absolutní-BODY'!$E$2:$W$161,4,FALSE))</f>
        <v>#N/A</v>
      </c>
      <c r="X61" s="46" t="e">
        <f>IF($V61=0,"",VLOOKUP($V61,'Absolutní-BODY'!$E$2:$W$161,5,FALSE))</f>
        <v>#N/A</v>
      </c>
      <c r="Y61" s="46" t="e">
        <f>IF($V61=0,"",VLOOKUP($V61,'Absolutní-BODY'!$E$2:$W$161,6,FALSE))</f>
        <v>#N/A</v>
      </c>
      <c r="Z61" s="46" t="e">
        <f>IF($V61=0,"",VLOOKUP($V61,'Absolutní-BODY'!$E$2:$W$161,7,FALSE))</f>
        <v>#N/A</v>
      </c>
      <c r="AA61" s="47" t="e">
        <f>IF($V61=0,"",VLOOKUP($V61,'Absolutní-BODY'!$E$2:$W$161,8,FALSE))</f>
        <v>#N/A</v>
      </c>
      <c r="AB61" s="47" t="e">
        <f>IF($V61=0,"",VLOOKUP($V61,'Absolutní-BODY'!$E$2:$W$161,9,FALSE))</f>
        <v>#N/A</v>
      </c>
      <c r="AC61" s="47" t="e">
        <f>IF($V61=0,"",VLOOKUP($V61,'Absolutní-BODY'!$E$2:$W$161,10,FALSE))</f>
        <v>#N/A</v>
      </c>
      <c r="AD61" s="48" t="e">
        <f>IF($V61=0,"",VLOOKUP($V61,'Absolutní-BODY'!$E$2:$W$161,11,FALSE))</f>
        <v>#N/A</v>
      </c>
      <c r="AE61" s="67" t="e">
        <f>VLOOKUP(SUM(($T60*10)+T61),'Absolutní-BODY'!$AF$2:$AL$161,7,FALSE)</f>
        <v>#N/A</v>
      </c>
      <c r="AF61" s="67" t="e">
        <f>VLOOKUP(SUM(($T60*10)+U61),'Absolutní-BODY'!$AF$2:$AL$161,7,FALSE)</f>
        <v>#N/A</v>
      </c>
      <c r="AG61" s="331" t="e">
        <f>IF(AC66=0,10000,AC66)</f>
        <v>#N/A</v>
      </c>
      <c r="AH61" s="331">
        <v>8</v>
      </c>
      <c r="AI61" s="331">
        <v>3</v>
      </c>
      <c r="AJ61" s="331"/>
      <c r="AK61" s="334"/>
      <c r="AL61" s="44">
        <v>1</v>
      </c>
      <c r="AM61" s="45" t="e">
        <f>IF(AN61=0,"",VLOOKUP($AN61,seznam!$A$1:$E$5084,2,FALSE))</f>
        <v>#N/A</v>
      </c>
      <c r="AN61" s="46" t="e">
        <f>IF(AW61="",0,AW61)</f>
        <v>#N/A</v>
      </c>
      <c r="AO61" s="46" t="e">
        <f>IF($AN61=0,"",VLOOKUP($AN61,'Absolutní-BODY'!$E$2:$W$161,4,FALSE))</f>
        <v>#N/A</v>
      </c>
      <c r="AP61" s="46" t="e">
        <f>IF($AN61=0,"",VLOOKUP($AN61,'Absolutní-BODY'!$E$2:$W$161,5,FALSE))</f>
        <v>#N/A</v>
      </c>
      <c r="AQ61" s="47" t="e">
        <f>IF($AN61=0,"",VLOOKUP($AN61,'Absolutní-BODY'!$E$2:$W$161,6,FALSE))</f>
        <v>#N/A</v>
      </c>
      <c r="AR61" s="351" t="e">
        <f>IF($AN61=0,"",VLOOKUP($AN61,'Absolutní-BODY'!$E$2:$W$161,7,FALSE))</f>
        <v>#N/A</v>
      </c>
      <c r="AS61" s="47" t="e">
        <f>IF($AN61=0,"",VLOOKUP($AN61,'Absolutní-BODY'!$E$2:$W$161,8,FALSE))</f>
        <v>#N/A</v>
      </c>
      <c r="AT61" s="47" t="e">
        <f>IF($AN61=0,"",VLOOKUP($AN61,'Absolutní-BODY'!$E$2:$W$161,9,FALSE))</f>
        <v>#N/A</v>
      </c>
      <c r="AU61" s="47" t="e">
        <f>IF($AN61=0,"",VLOOKUP($AN61,'Absolutní-BODY'!$E$2:$W$161,10,FALSE))</f>
        <v>#N/A</v>
      </c>
      <c r="AV61" s="48" t="e">
        <f>IF($AN61=0,"",VLOOKUP($AN61,'Absolutní-BODY'!$E$2:$W$161,11,FALSE))</f>
        <v>#N/A</v>
      </c>
      <c r="AW61" s="67" t="e">
        <f>VLOOKUP(SUM(($AL60*10)+AL61),'Absolutní-BODY'!$AG$2:$AL$161,6,FALSE)</f>
        <v>#N/A</v>
      </c>
      <c r="AX61" s="67" t="e">
        <f>VLOOKUP(SUM(($AL60*10)+AM61),'Absolutní-BODY'!$AG$2:$AL$161,6,FALSE)</f>
        <v>#N/A</v>
      </c>
      <c r="AY61" s="331" t="e">
        <f>IF(AU66=0,10000,AU66)</f>
        <v>#N/A</v>
      </c>
      <c r="AZ61" s="331">
        <v>8</v>
      </c>
      <c r="BA61" s="331">
        <v>3</v>
      </c>
      <c r="BB61" s="331"/>
      <c r="BC61" s="334"/>
      <c r="BD61" s="44">
        <v>1</v>
      </c>
      <c r="BE61" s="45" t="e">
        <f>IF(BF61=0,"",VLOOKUP($BF61,seznam!$A$1:$E$5084,2,FALSE))</f>
        <v>#N/A</v>
      </c>
      <c r="BF61" s="46" t="e">
        <f>IF(BO61="",0,BO61)</f>
        <v>#N/A</v>
      </c>
      <c r="BG61" s="46" t="e">
        <f>IF($BF61=0,"",VLOOKUP($BF61,'Absolutní-BODY'!$E$2:$W$161,4,FALSE))</f>
        <v>#N/A</v>
      </c>
      <c r="BH61" s="46" t="e">
        <f>IF($BF61=0,"",VLOOKUP($BF61,'Absolutní-BODY'!$E$2:$W$161,5,FALSE))</f>
        <v>#N/A</v>
      </c>
      <c r="BI61" s="46" t="e">
        <f>IF($BF61=0,"",VLOOKUP($BF61,'Absolutní-BODY'!$E$2:$W$161,6,FALSE))</f>
        <v>#N/A</v>
      </c>
      <c r="BJ61" s="46" t="e">
        <f>IF($BF61=0,"",VLOOKUP($BF61,'Absolutní-BODY'!$E$2:$W$161,7,FALSE))</f>
        <v>#N/A</v>
      </c>
      <c r="BK61" s="47" t="e">
        <f>IF($BF61=0,"",VLOOKUP($BF61,'Absolutní-BODY'!$E$2:$W$161,8,FALSE))</f>
        <v>#N/A</v>
      </c>
      <c r="BL61" s="47" t="e">
        <f>IF($BF61=0,"",VLOOKUP($BF61,'Absolutní-BODY'!$E$2:$W$161,9,FALSE))</f>
        <v>#N/A</v>
      </c>
      <c r="BM61" s="47" t="e">
        <f>IF($BF61=0,"",VLOOKUP($BF61,'Absolutní-BODY'!$E$2:$W$161,10,FALSE))</f>
        <v>#N/A</v>
      </c>
      <c r="BN61" s="48" t="e">
        <f>IF($BF61=0,"",VLOOKUP($BF61,'Absolutní-BODY'!$E$2:$W$161,11,FALSE))</f>
        <v>#N/A</v>
      </c>
      <c r="BO61" s="67" t="e">
        <f>VLOOKUP(SUM(($BD60*10)+BD61),'Absolutní-BODY'!$AH$2:$AL$161,5,FALSE)</f>
        <v>#N/A</v>
      </c>
      <c r="BP61" s="67" t="e">
        <f>VLOOKUP(SUM(($BD60*10)+BE61),'Absolutní-BODY'!$AH$2:$AL$161,5,FALSE)</f>
        <v>#N/A</v>
      </c>
      <c r="BQ61" s="331" t="e">
        <f>IF(BM66=0,10000,BM66)</f>
        <v>#N/A</v>
      </c>
      <c r="BR61" s="331">
        <v>8</v>
      </c>
      <c r="BS61" s="331">
        <v>3</v>
      </c>
      <c r="BT61" s="331"/>
      <c r="BU61" s="334"/>
      <c r="BV61" s="44">
        <v>1</v>
      </c>
      <c r="BW61" s="45" t="e">
        <f>IF(BX61=0,"",VLOOKUP($BX61,seznam!$A$1:$E$5084,2,FALSE))</f>
        <v>#N/A</v>
      </c>
      <c r="BX61" s="46" t="e">
        <f>IF(CG61="",0,CG61)</f>
        <v>#N/A</v>
      </c>
      <c r="BY61" s="46" t="e">
        <f>IF($BX61=0,"",VLOOKUP($BX61,'Absolutní-BODY'!$E$2:$W$161,4,FALSE))</f>
        <v>#N/A</v>
      </c>
      <c r="BZ61" s="46" t="e">
        <f>IF($BX61=0,"",VLOOKUP($BX61,'Absolutní-BODY'!$E$2:$W$161,5,FALSE))</f>
        <v>#N/A</v>
      </c>
      <c r="CA61" s="46" t="e">
        <f>IF($BX61=0,"",VLOOKUP($BX61,'Absolutní-BODY'!$E$2:$W$161,6,FALSE))</f>
        <v>#N/A</v>
      </c>
      <c r="CB61" s="46" t="e">
        <f>IF($BX61=0,"",VLOOKUP($BX61,'Absolutní-BODY'!$E$2:$W$161,7,FALSE))</f>
        <v>#N/A</v>
      </c>
      <c r="CC61" s="47" t="e">
        <f>IF($BX61=0,"",VLOOKUP($BX61,'Absolutní-BODY'!$E$2:$W$161,8,FALSE))</f>
        <v>#N/A</v>
      </c>
      <c r="CD61" s="47" t="e">
        <f>IF($BX61=0,"",VLOOKUP($BX61,'Absolutní-BODY'!$E$2:$W$161,9,FALSE))</f>
        <v>#N/A</v>
      </c>
      <c r="CE61" s="47" t="e">
        <f>IF($BX61=0,"",VLOOKUP($BX61,'Absolutní-BODY'!$E$2:$W$161,10,FALSE))</f>
        <v>#N/A</v>
      </c>
      <c r="CF61" s="48" t="e">
        <f>IF($BX61=0,"",VLOOKUP($BX61,'Absolutní-BODY'!$E$2:$W$161,11,FALSE))</f>
        <v>#N/A</v>
      </c>
      <c r="CG61" s="67" t="e">
        <f>VLOOKUP(SUM(($BV60*10)+BV61),'Absolutní-BODY'!$AI$2:$AL$161,4,FALSE)</f>
        <v>#N/A</v>
      </c>
      <c r="CH61" s="67" t="e">
        <f>VLOOKUP(SUM(($BV60*10)+BW61),'Absolutní-BODY'!$AI$2:$AL$161,4,FALSE)</f>
        <v>#N/A</v>
      </c>
      <c r="CI61" s="32" t="e">
        <f>IF(CE66=0,10000,CE66)</f>
        <v>#N/A</v>
      </c>
      <c r="CJ61" s="466">
        <v>8</v>
      </c>
      <c r="CK61" s="466">
        <v>3</v>
      </c>
      <c r="CL61" s="68"/>
      <c r="CN61" s="35"/>
      <c r="CO61" s="35"/>
      <c r="CP61" s="334"/>
      <c r="CQ61" s="35"/>
      <c r="CR61" s="35"/>
      <c r="CS61" s="35"/>
      <c r="CT61" s="35"/>
      <c r="CU61" s="35"/>
      <c r="CV61" s="35"/>
      <c r="CW61" s="35"/>
      <c r="CX61" s="35"/>
      <c r="DF61" s="35"/>
      <c r="DG61" s="35"/>
      <c r="DH61" s="334"/>
      <c r="DI61" s="35"/>
      <c r="DJ61" s="35"/>
      <c r="DK61" s="35"/>
      <c r="DL61" s="35"/>
      <c r="DM61" s="35"/>
      <c r="DN61" s="35"/>
      <c r="DO61" s="35"/>
      <c r="DP61" s="35"/>
      <c r="DZ61" s="42" t="e">
        <f>VLOOKUP(SUM(($B59*10)+DO61),'Absolutní-BODY'!$AE$2:$AL$161,8,FALSE)</f>
        <v>#N/A</v>
      </c>
      <c r="EA61" s="67" t="e">
        <f>VLOOKUP(SUM(($T60*10)+DP61),'Absolutní-BODY'!$AF$2:$AL$161,7,FALSE)</f>
        <v>#N/A</v>
      </c>
      <c r="EB61" s="67" t="e">
        <f>VLOOKUP(SUM(($AL60*10)+DQ61),'Absolutní-BODY'!$AG$2:$AL$161,6,FALSE)</f>
        <v>#N/A</v>
      </c>
      <c r="EC61" s="67" t="e">
        <f>VLOOKUP(SUM(($BD60*10)+DR61),'Absolutní-BODY'!$AH$2:$AL$161,5,FALSE)</f>
        <v>#N/A</v>
      </c>
      <c r="ED61" s="67" t="e">
        <f>VLOOKUP(SUM(($BV60*10)+DS61),'Absolutní-BODY'!$AI$2:$AL$161,4,FALSE)</f>
        <v>#N/A</v>
      </c>
    </row>
    <row r="62" spans="1:136" ht="15" customHeight="1" x14ac:dyDescent="0.2">
      <c r="B62" s="50">
        <v>3</v>
      </c>
      <c r="C62" s="51" t="e">
        <f>IF(D62=0,"",VLOOKUP($D62,seznam!$A$1:$E$5084,2,FALSE))</f>
        <v>#N/A</v>
      </c>
      <c r="D62" s="52" t="e">
        <f t="shared" si="54"/>
        <v>#N/A</v>
      </c>
      <c r="E62" s="52" t="e">
        <f>IF($D62=0,"",VLOOKUP($D62,'Absolutní-BODY'!$E$2:$W$161,4,FALSE))</f>
        <v>#N/A</v>
      </c>
      <c r="F62" s="52" t="e">
        <f>IF($D62=0,"",VLOOKUP($D62,'Absolutní-BODY'!$E$2:$W$161,5,FALSE))</f>
        <v>#N/A</v>
      </c>
      <c r="G62" s="52" t="e">
        <f>IF($D62=0,"",VLOOKUP($D62,'Absolutní-BODY'!$E$2:$W$161,6,FALSE))</f>
        <v>#N/A</v>
      </c>
      <c r="H62" s="52" t="e">
        <f>IF($D62=0,"",VLOOKUP($D62,'Absolutní-BODY'!$E$2:$W$161,7,FALSE))</f>
        <v>#N/A</v>
      </c>
      <c r="I62" s="53" t="e">
        <f>IF($D62=0,"",VLOOKUP($D62,'Absolutní-BODY'!$E$2:$W$161,8,FALSE))</f>
        <v>#N/A</v>
      </c>
      <c r="J62" s="53" t="e">
        <f>IF($D62=0,"",VLOOKUP($D62,'Absolutní-BODY'!$E$2:$W$161,9,FALSE))</f>
        <v>#N/A</v>
      </c>
      <c r="K62" s="53" t="e">
        <f>IF($D62=0,"",VLOOKUP($D62,'Absolutní-BODY'!$E$2:$W$161,10,FALSE))</f>
        <v>#N/A</v>
      </c>
      <c r="L62" s="54" t="e">
        <f>IF($D62=0,"",VLOOKUP($D62,'Absolutní-BODY'!$E$2:$W$161,11,FALSE))</f>
        <v>#N/A</v>
      </c>
      <c r="M62" s="42" t="e">
        <f>VLOOKUP(SUM(($B59*10)+B62),'Absolutní-BODY'!$AE$2:$AL$161,8,FALSE)</f>
        <v>#N/A</v>
      </c>
      <c r="N62" s="42" t="e">
        <f>VLOOKUP(SUM(($B59*10)+C62),'Absolutní-BODY'!$AE$2:$AL$161,8,FALSE)</f>
        <v>#N/A</v>
      </c>
      <c r="O62" s="331" t="e">
        <f>IF(K68=0,10000,K68)</f>
        <v>#N/A</v>
      </c>
      <c r="P62" s="68">
        <v>6</v>
      </c>
      <c r="Q62" s="68">
        <v>5</v>
      </c>
      <c r="T62" s="50">
        <v>2</v>
      </c>
      <c r="U62" s="51" t="e">
        <f>IF(V62=0,"",VLOOKUP($V62,seznam!$A$1:$E$5084,2,FALSE))</f>
        <v>#N/A</v>
      </c>
      <c r="V62" s="52" t="e">
        <f>IF(AE62="",0,AE62)</f>
        <v>#N/A</v>
      </c>
      <c r="W62" s="52" t="e">
        <f>IF($V62=0,"",VLOOKUP($V62,'Absolutní-BODY'!$E$2:$W$161,4,FALSE))</f>
        <v>#N/A</v>
      </c>
      <c r="X62" s="52" t="e">
        <f>IF($V62=0,"",VLOOKUP($V62,'Absolutní-BODY'!$E$2:$W$161,5,FALSE))</f>
        <v>#N/A</v>
      </c>
      <c r="Y62" s="52" t="e">
        <f>IF($V62=0,"",VLOOKUP($V62,'Absolutní-BODY'!$E$2:$W$161,6,FALSE))</f>
        <v>#N/A</v>
      </c>
      <c r="Z62" s="52" t="e">
        <f>IF($V62=0,"",VLOOKUP($V62,'Absolutní-BODY'!$E$2:$W$161,7,FALSE))</f>
        <v>#N/A</v>
      </c>
      <c r="AA62" s="53" t="e">
        <f>IF($V62=0,"",VLOOKUP($V62,'Absolutní-BODY'!$E$2:$W$161,8,FALSE))</f>
        <v>#N/A</v>
      </c>
      <c r="AB62" s="53" t="e">
        <f>IF($V62=0,"",VLOOKUP($V62,'Absolutní-BODY'!$E$2:$W$161,9,FALSE))</f>
        <v>#N/A</v>
      </c>
      <c r="AC62" s="53" t="e">
        <f>IF($V62=0,"",VLOOKUP($V62,'Absolutní-BODY'!$E$2:$W$161,10,FALSE))</f>
        <v>#N/A</v>
      </c>
      <c r="AD62" s="54" t="e">
        <f>IF($V62=0,"",VLOOKUP($V62,'Absolutní-BODY'!$E$2:$W$161,11,FALSE))</f>
        <v>#N/A</v>
      </c>
      <c r="AE62" s="67" t="e">
        <f>VLOOKUP(SUM(($T60*10)+T62),'Absolutní-BODY'!$AF$2:$AL$161,7,FALSE)</f>
        <v>#N/A</v>
      </c>
      <c r="AF62" s="67" t="e">
        <f>VLOOKUP(SUM(($T60*10)+U62),'Absolutní-BODY'!$AF$2:$AL$161,7,FALSE)</f>
        <v>#N/A</v>
      </c>
      <c r="AG62" s="331" t="e">
        <f>IF(AC66=0,10000,AC66)</f>
        <v>#N/A</v>
      </c>
      <c r="AH62" s="331">
        <v>8</v>
      </c>
      <c r="AI62" s="331">
        <v>4</v>
      </c>
      <c r="AJ62" s="331"/>
      <c r="AK62" s="334"/>
      <c r="AL62" s="50">
        <v>2</v>
      </c>
      <c r="AM62" s="51" t="e">
        <f>IF(AN62=0,"",VLOOKUP($AN62,seznam!$A$1:$E$5084,2,FALSE))</f>
        <v>#N/A</v>
      </c>
      <c r="AN62" s="52" t="e">
        <f>IF(AW62="",0,AW62)</f>
        <v>#N/A</v>
      </c>
      <c r="AO62" s="52" t="e">
        <f>IF($AN62=0,"",VLOOKUP($AN62,'Absolutní-BODY'!$E$2:$W$161,4,FALSE))</f>
        <v>#N/A</v>
      </c>
      <c r="AP62" s="52" t="e">
        <f>IF($AN62=0,"",VLOOKUP($AN62,'Absolutní-BODY'!$E$2:$W$161,5,FALSE))</f>
        <v>#N/A</v>
      </c>
      <c r="AQ62" s="53" t="e">
        <f>IF($AN62=0,"",VLOOKUP($AN62,'Absolutní-BODY'!$E$2:$W$161,6,FALSE))</f>
        <v>#N/A</v>
      </c>
      <c r="AR62" s="352" t="e">
        <f>IF($AN62=0,"",VLOOKUP($AN62,'Absolutní-BODY'!$E$2:$W$161,7,FALSE))</f>
        <v>#N/A</v>
      </c>
      <c r="AS62" s="53" t="e">
        <f>IF($AN62=0,"",VLOOKUP($AN62,'Absolutní-BODY'!$E$2:$W$161,8,FALSE))</f>
        <v>#N/A</v>
      </c>
      <c r="AT62" s="53" t="e">
        <f>IF($AN62=0,"",VLOOKUP($AN62,'Absolutní-BODY'!$E$2:$W$161,9,FALSE))</f>
        <v>#N/A</v>
      </c>
      <c r="AU62" s="53" t="e">
        <f>IF($AN62=0,"",VLOOKUP($AN62,'Absolutní-BODY'!$E$2:$W$161,10,FALSE))</f>
        <v>#N/A</v>
      </c>
      <c r="AV62" s="54" t="e">
        <f>IF($AN62=0,"",VLOOKUP($AN62,'Absolutní-BODY'!$E$2:$W$161,11,FALSE))</f>
        <v>#N/A</v>
      </c>
      <c r="AW62" s="67" t="e">
        <f>VLOOKUP(SUM(($AL60*10)+AL62),'Absolutní-BODY'!$AG$2:$AL$161,6,FALSE)</f>
        <v>#N/A</v>
      </c>
      <c r="AX62" s="67" t="e">
        <f>VLOOKUP(SUM(($AL60*10)+AM62),'Absolutní-BODY'!$AG$2:$AL$161,6,FALSE)</f>
        <v>#N/A</v>
      </c>
      <c r="AY62" s="331" t="e">
        <f>IF(AU66=0,10000,AU66)</f>
        <v>#N/A</v>
      </c>
      <c r="AZ62" s="331">
        <v>8</v>
      </c>
      <c r="BA62" s="331">
        <v>4</v>
      </c>
      <c r="BB62" s="331"/>
      <c r="BC62" s="334"/>
      <c r="BD62" s="50">
        <v>2</v>
      </c>
      <c r="BE62" s="51" t="e">
        <f>IF(BF62=0,"",VLOOKUP($BF62,seznam!$A$1:$E$5084,2,FALSE))</f>
        <v>#N/A</v>
      </c>
      <c r="BF62" s="52" t="e">
        <f>IF(BO62="",0,BO62)</f>
        <v>#N/A</v>
      </c>
      <c r="BG62" s="52" t="e">
        <f>IF($BF62=0,"",VLOOKUP($BF62,'Absolutní-BODY'!$E$2:$W$161,4,FALSE))</f>
        <v>#N/A</v>
      </c>
      <c r="BH62" s="52" t="e">
        <f>IF($BF62=0,"",VLOOKUP($BF62,'Absolutní-BODY'!$E$2:$W$161,5,FALSE))</f>
        <v>#N/A</v>
      </c>
      <c r="BI62" s="52" t="e">
        <f>IF($BF62=0,"",VLOOKUP($BF62,'Absolutní-BODY'!$E$2:$W$161,6,FALSE))</f>
        <v>#N/A</v>
      </c>
      <c r="BJ62" s="52" t="e">
        <f>IF($BF62=0,"",VLOOKUP($BF62,'Absolutní-BODY'!$E$2:$W$161,7,FALSE))</f>
        <v>#N/A</v>
      </c>
      <c r="BK62" s="53" t="e">
        <f>IF($BF62=0,"",VLOOKUP($BF62,'Absolutní-BODY'!$E$2:$W$161,8,FALSE))</f>
        <v>#N/A</v>
      </c>
      <c r="BL62" s="53" t="e">
        <f>IF($BF62=0,"",VLOOKUP($BF62,'Absolutní-BODY'!$E$2:$W$161,9,FALSE))</f>
        <v>#N/A</v>
      </c>
      <c r="BM62" s="53" t="e">
        <f>IF($BF62=0,"",VLOOKUP($BF62,'Absolutní-BODY'!$E$2:$W$161,10,FALSE))</f>
        <v>#N/A</v>
      </c>
      <c r="BN62" s="54" t="e">
        <f>IF($BF62=0,"",VLOOKUP($BF62,'Absolutní-BODY'!$E$2:$W$161,11,FALSE))</f>
        <v>#N/A</v>
      </c>
      <c r="BO62" s="67" t="e">
        <f>VLOOKUP(SUM(($BD60*10)+BD62),'Absolutní-BODY'!$AH$2:$AL$161,5,FALSE)</f>
        <v>#N/A</v>
      </c>
      <c r="BP62" s="67" t="e">
        <f>VLOOKUP(SUM(($BD60*10)+BE62),'Absolutní-BODY'!$AH$2:$AL$161,5,FALSE)</f>
        <v>#N/A</v>
      </c>
      <c r="BQ62" s="331" t="e">
        <f>IF(BM66=0,10000,BM66)</f>
        <v>#N/A</v>
      </c>
      <c r="BR62" s="331">
        <v>8</v>
      </c>
      <c r="BS62" s="331">
        <v>4</v>
      </c>
      <c r="BT62" s="331"/>
      <c r="BU62" s="334"/>
      <c r="BV62" s="50">
        <v>2</v>
      </c>
      <c r="BW62" s="51" t="e">
        <f>IF(BX62=0,"",VLOOKUP($BX62,seznam!$A$1:$E$5084,2,FALSE))</f>
        <v>#N/A</v>
      </c>
      <c r="BX62" s="52" t="e">
        <f>IF(CG62="",0,CG62)</f>
        <v>#N/A</v>
      </c>
      <c r="BY62" s="52" t="e">
        <f>IF($BX62=0,"",VLOOKUP($BX62,'Absolutní-BODY'!$E$2:$W$161,4,FALSE))</f>
        <v>#N/A</v>
      </c>
      <c r="BZ62" s="52" t="e">
        <f>IF($BX62=0,"",VLOOKUP($BX62,'Absolutní-BODY'!$E$2:$W$161,5,FALSE))</f>
        <v>#N/A</v>
      </c>
      <c r="CA62" s="52" t="e">
        <f>IF($BX62=0,"",VLOOKUP($BX62,'Absolutní-BODY'!$E$2:$W$161,6,FALSE))</f>
        <v>#N/A</v>
      </c>
      <c r="CB62" s="52" t="e">
        <f>IF($BX62=0,"",VLOOKUP($BX62,'Absolutní-BODY'!$E$2:$W$161,7,FALSE))</f>
        <v>#N/A</v>
      </c>
      <c r="CC62" s="53" t="e">
        <f>IF($BX62=0,"",VLOOKUP($BX62,'Absolutní-BODY'!$E$2:$W$161,8,FALSE))</f>
        <v>#N/A</v>
      </c>
      <c r="CD62" s="53" t="e">
        <f>IF($BX62=0,"",VLOOKUP($BX62,'Absolutní-BODY'!$E$2:$W$161,9,FALSE))</f>
        <v>#N/A</v>
      </c>
      <c r="CE62" s="53" t="e">
        <f>IF($BX62=0,"",VLOOKUP($BX62,'Absolutní-BODY'!$E$2:$W$161,10,FALSE))</f>
        <v>#N/A</v>
      </c>
      <c r="CF62" s="54" t="e">
        <f>IF($BX62=0,"",VLOOKUP($BX62,'Absolutní-BODY'!$E$2:$W$161,11,FALSE))</f>
        <v>#N/A</v>
      </c>
      <c r="CG62" s="67" t="e">
        <f>VLOOKUP(SUM(($BV60*10)+BV62),'Absolutní-BODY'!$AI$2:$AL$161,4,FALSE)</f>
        <v>#N/A</v>
      </c>
      <c r="CH62" s="67" t="e">
        <f>VLOOKUP(SUM(($BV60*10)+BW62),'Absolutní-BODY'!$AI$2:$AL$161,4,FALSE)</f>
        <v>#N/A</v>
      </c>
      <c r="CI62" s="32" t="e">
        <f>IF(CE66=0,10000,CE66)</f>
        <v>#N/A</v>
      </c>
      <c r="CJ62" s="466">
        <v>8</v>
      </c>
      <c r="CK62" s="466">
        <v>4</v>
      </c>
      <c r="CL62" s="68"/>
      <c r="CN62" s="35"/>
      <c r="CO62" s="35"/>
      <c r="CP62" s="334"/>
      <c r="CQ62" s="35"/>
      <c r="CR62" s="35"/>
      <c r="CS62" s="35"/>
      <c r="CT62" s="35"/>
      <c r="CU62" s="35"/>
      <c r="CV62" s="35"/>
      <c r="CW62" s="35"/>
      <c r="CX62" s="35"/>
      <c r="DF62" s="35"/>
      <c r="DG62" s="35"/>
      <c r="DH62" s="334"/>
      <c r="DI62" s="35"/>
      <c r="DJ62" s="35"/>
      <c r="DK62" s="35"/>
      <c r="DL62" s="35"/>
      <c r="DM62" s="35"/>
      <c r="DN62" s="35"/>
      <c r="DO62" s="35"/>
      <c r="DP62" s="35"/>
      <c r="DZ62" s="42" t="e">
        <f>VLOOKUP(SUM(($B59*10)+DO62),'Absolutní-BODY'!$AE$2:$AL$161,8,FALSE)</f>
        <v>#N/A</v>
      </c>
      <c r="EA62" s="67" t="e">
        <f>VLOOKUP(SUM(($T60*10)+DP62),'Absolutní-BODY'!$AF$2:$AL$161,7,FALSE)</f>
        <v>#N/A</v>
      </c>
      <c r="EB62" s="67" t="e">
        <f>VLOOKUP(SUM(($AL60*10)+DQ62),'Absolutní-BODY'!$AG$2:$AL$161,6,FALSE)</f>
        <v>#N/A</v>
      </c>
      <c r="EC62" s="67" t="e">
        <f>VLOOKUP(SUM(($BD60*10)+DR62),'Absolutní-BODY'!$AH$2:$AL$161,5,FALSE)</f>
        <v>#N/A</v>
      </c>
      <c r="ED62" s="67" t="e">
        <f>VLOOKUP(SUM(($BV60*10)+DS62),'Absolutní-BODY'!$AI$2:$AL$161,4,FALSE)</f>
        <v>#N/A</v>
      </c>
    </row>
    <row r="63" spans="1:136" ht="15" customHeight="1" x14ac:dyDescent="0.2">
      <c r="B63" s="50">
        <v>4</v>
      </c>
      <c r="C63" s="51" t="e">
        <f>IF(D63=0,"",VLOOKUP($D63,seznam!$A$1:$E$5084,2,FALSE))</f>
        <v>#N/A</v>
      </c>
      <c r="D63" s="52" t="e">
        <f t="shared" si="54"/>
        <v>#N/A</v>
      </c>
      <c r="E63" s="52" t="e">
        <f>IF($D63=0,"",VLOOKUP($D63,'Absolutní-BODY'!$E$2:$W$161,4,FALSE))</f>
        <v>#N/A</v>
      </c>
      <c r="F63" s="52" t="e">
        <f>IF($D63=0,"",VLOOKUP($D63,'Absolutní-BODY'!$E$2:$W$161,5,FALSE))</f>
        <v>#N/A</v>
      </c>
      <c r="G63" s="52" t="e">
        <f>IF($D63=0,"",VLOOKUP($D63,'Absolutní-BODY'!$E$2:$W$161,6,FALSE))</f>
        <v>#N/A</v>
      </c>
      <c r="H63" s="52" t="e">
        <f>IF($D63=0,"",VLOOKUP($D63,'Absolutní-BODY'!$E$2:$W$161,7,FALSE))</f>
        <v>#N/A</v>
      </c>
      <c r="I63" s="53" t="e">
        <f>IF($D63=0,"",VLOOKUP($D63,'Absolutní-BODY'!$E$2:$W$161,8,FALSE))</f>
        <v>#N/A</v>
      </c>
      <c r="J63" s="53" t="e">
        <f>IF($D63=0,"",VLOOKUP($D63,'Absolutní-BODY'!$E$2:$W$161,9,FALSE))</f>
        <v>#N/A</v>
      </c>
      <c r="K63" s="53" t="e">
        <f>IF($D63=0,"",VLOOKUP($D63,'Absolutní-BODY'!$E$2:$W$161,10,FALSE))</f>
        <v>#N/A</v>
      </c>
      <c r="L63" s="54" t="e">
        <f>IF($D63=0,"",VLOOKUP($D63,'Absolutní-BODY'!$E$2:$W$161,11,FALSE))</f>
        <v>#N/A</v>
      </c>
      <c r="M63" s="42" t="e">
        <f>VLOOKUP(SUM(($B59*10)+B63),'Absolutní-BODY'!$AE$2:$AL$161,8,FALSE)</f>
        <v>#N/A</v>
      </c>
      <c r="N63" s="42" t="e">
        <f>VLOOKUP(SUM(($B59*10)+C63),'Absolutní-BODY'!$AE$2:$AL$161,8,FALSE)</f>
        <v>#N/A</v>
      </c>
      <c r="O63" s="331" t="e">
        <f>IF(K68=0,10000,K68)</f>
        <v>#N/A</v>
      </c>
      <c r="P63" s="68">
        <v>6</v>
      </c>
      <c r="Q63" s="68">
        <v>6</v>
      </c>
      <c r="T63" s="50">
        <v>3</v>
      </c>
      <c r="U63" s="51" t="e">
        <f>IF(V63=0,"",VLOOKUP($V63,seznam!$A$1:$E$5084,2,FALSE))</f>
        <v>#N/A</v>
      </c>
      <c r="V63" s="52" t="e">
        <f>IF(AE63="",0,AE63)</f>
        <v>#N/A</v>
      </c>
      <c r="W63" s="52" t="e">
        <f>IF($V63=0,"",VLOOKUP($V63,'Absolutní-BODY'!$E$2:$W$161,4,FALSE))</f>
        <v>#N/A</v>
      </c>
      <c r="X63" s="52" t="e">
        <f>IF($V63=0,"",VLOOKUP($V63,'Absolutní-BODY'!$E$2:$W$161,5,FALSE))</f>
        <v>#N/A</v>
      </c>
      <c r="Y63" s="52" t="e">
        <f>IF($V63=0,"",VLOOKUP($V63,'Absolutní-BODY'!$E$2:$W$161,6,FALSE))</f>
        <v>#N/A</v>
      </c>
      <c r="Z63" s="52" t="e">
        <f>IF($V63=0,"",VLOOKUP($V63,'Absolutní-BODY'!$E$2:$W$161,7,FALSE))</f>
        <v>#N/A</v>
      </c>
      <c r="AA63" s="53" t="e">
        <f>IF($V63=0,"",VLOOKUP($V63,'Absolutní-BODY'!$E$2:$W$161,8,FALSE))</f>
        <v>#N/A</v>
      </c>
      <c r="AB63" s="53" t="e">
        <f>IF($V63=0,"",VLOOKUP($V63,'Absolutní-BODY'!$E$2:$W$161,9,FALSE))</f>
        <v>#N/A</v>
      </c>
      <c r="AC63" s="53" t="e">
        <f>IF($V63=0,"",VLOOKUP($V63,'Absolutní-BODY'!$E$2:$W$161,10,FALSE))</f>
        <v>#N/A</v>
      </c>
      <c r="AD63" s="54" t="e">
        <f>IF($V63=0,"",VLOOKUP($V63,'Absolutní-BODY'!$E$2:$W$161,11,FALSE))</f>
        <v>#N/A</v>
      </c>
      <c r="AE63" s="67" t="e">
        <f>VLOOKUP(SUM(($T60*10)+T63),'Absolutní-BODY'!$AF$2:$AL$161,7,FALSE)</f>
        <v>#N/A</v>
      </c>
      <c r="AF63" s="67" t="e">
        <f>VLOOKUP(SUM(($T60*10)+U63),'Absolutní-BODY'!$AF$2:$AL$161,7,FALSE)</f>
        <v>#N/A</v>
      </c>
      <c r="AG63" s="331" t="e">
        <f>IF(AC66=0,10000,AC66)</f>
        <v>#N/A</v>
      </c>
      <c r="AH63" s="331">
        <v>8</v>
      </c>
      <c r="AI63" s="331">
        <v>5</v>
      </c>
      <c r="AJ63" s="331"/>
      <c r="AK63" s="334"/>
      <c r="AL63" s="50">
        <v>3</v>
      </c>
      <c r="AM63" s="51" t="e">
        <f>IF(AN63=0,"",VLOOKUP($AN63,seznam!$A$1:$E$5084,2,FALSE))</f>
        <v>#N/A</v>
      </c>
      <c r="AN63" s="52" t="e">
        <f>IF(AW63="",0,AW63)</f>
        <v>#N/A</v>
      </c>
      <c r="AO63" s="52" t="e">
        <f>IF($AN63=0,"",VLOOKUP($AN63,'Absolutní-BODY'!$E$2:$W$161,4,FALSE))</f>
        <v>#N/A</v>
      </c>
      <c r="AP63" s="52" t="e">
        <f>IF($AN63=0,"",VLOOKUP($AN63,'Absolutní-BODY'!$E$2:$W$161,5,FALSE))</f>
        <v>#N/A</v>
      </c>
      <c r="AQ63" s="53" t="e">
        <f>IF($AN63=0,"",VLOOKUP($AN63,'Absolutní-BODY'!$E$2:$W$161,6,FALSE))</f>
        <v>#N/A</v>
      </c>
      <c r="AR63" s="352" t="e">
        <f>IF($AN63=0,"",VLOOKUP($AN63,'Absolutní-BODY'!$E$2:$W$161,7,FALSE))</f>
        <v>#N/A</v>
      </c>
      <c r="AS63" s="53" t="e">
        <f>IF($AN63=0,"",VLOOKUP($AN63,'Absolutní-BODY'!$E$2:$W$161,8,FALSE))</f>
        <v>#N/A</v>
      </c>
      <c r="AT63" s="53" t="e">
        <f>IF($AN63=0,"",VLOOKUP($AN63,'Absolutní-BODY'!$E$2:$W$161,9,FALSE))</f>
        <v>#N/A</v>
      </c>
      <c r="AU63" s="53" t="e">
        <f>IF($AN63=0,"",VLOOKUP($AN63,'Absolutní-BODY'!$E$2:$W$161,10,FALSE))</f>
        <v>#N/A</v>
      </c>
      <c r="AV63" s="54" t="e">
        <f>IF($AN63=0,"",VLOOKUP($AN63,'Absolutní-BODY'!$E$2:$W$161,11,FALSE))</f>
        <v>#N/A</v>
      </c>
      <c r="AW63" s="67" t="e">
        <f>VLOOKUP(SUM(($AL60*10)+AL63),'Absolutní-BODY'!$AG$2:$AL$161,6,FALSE)</f>
        <v>#N/A</v>
      </c>
      <c r="AX63" s="67" t="e">
        <f>VLOOKUP(SUM(($AL60*10)+AM63),'Absolutní-BODY'!$AG$2:$AL$161,6,FALSE)</f>
        <v>#N/A</v>
      </c>
      <c r="AY63" s="331" t="e">
        <f>IF(AU66=0,10000,AU66)</f>
        <v>#N/A</v>
      </c>
      <c r="AZ63" s="331">
        <v>8</v>
      </c>
      <c r="BA63" s="331">
        <v>5</v>
      </c>
      <c r="BB63" s="331"/>
      <c r="BC63" s="334"/>
      <c r="BD63" s="50">
        <v>3</v>
      </c>
      <c r="BE63" s="51" t="e">
        <f>IF(BF63=0,"",VLOOKUP($BF63,seznam!$A$1:$E$5084,2,FALSE))</f>
        <v>#N/A</v>
      </c>
      <c r="BF63" s="52" t="e">
        <f>IF(BO63="",0,BO63)</f>
        <v>#N/A</v>
      </c>
      <c r="BG63" s="52" t="e">
        <f>IF($BF63=0,"",VLOOKUP($BF63,'Absolutní-BODY'!$E$2:$W$161,4,FALSE))</f>
        <v>#N/A</v>
      </c>
      <c r="BH63" s="52" t="e">
        <f>IF($BF63=0,"",VLOOKUP($BF63,'Absolutní-BODY'!$E$2:$W$161,5,FALSE))</f>
        <v>#N/A</v>
      </c>
      <c r="BI63" s="52" t="e">
        <f>IF($BF63=0,"",VLOOKUP($BF63,'Absolutní-BODY'!$E$2:$W$161,6,FALSE))</f>
        <v>#N/A</v>
      </c>
      <c r="BJ63" s="52" t="e">
        <f>IF($BF63=0,"",VLOOKUP($BF63,'Absolutní-BODY'!$E$2:$W$161,7,FALSE))</f>
        <v>#N/A</v>
      </c>
      <c r="BK63" s="53" t="e">
        <f>IF($BF63=0,"",VLOOKUP($BF63,'Absolutní-BODY'!$E$2:$W$161,8,FALSE))</f>
        <v>#N/A</v>
      </c>
      <c r="BL63" s="53" t="e">
        <f>IF($BF63=0,"",VLOOKUP($BF63,'Absolutní-BODY'!$E$2:$W$161,9,FALSE))</f>
        <v>#N/A</v>
      </c>
      <c r="BM63" s="53" t="e">
        <f>IF($BF63=0,"",VLOOKUP($BF63,'Absolutní-BODY'!$E$2:$W$161,10,FALSE))</f>
        <v>#N/A</v>
      </c>
      <c r="BN63" s="54" t="e">
        <f>IF($BF63=0,"",VLOOKUP($BF63,'Absolutní-BODY'!$E$2:$W$161,11,FALSE))</f>
        <v>#N/A</v>
      </c>
      <c r="BO63" s="67" t="e">
        <f>VLOOKUP(SUM(($BD60*10)+BD63),'Absolutní-BODY'!$AH$2:$AL$161,5,FALSE)</f>
        <v>#N/A</v>
      </c>
      <c r="BP63" s="67" t="e">
        <f>VLOOKUP(SUM(($BD60*10)+BE63),'Absolutní-BODY'!$AH$2:$AL$161,5,FALSE)</f>
        <v>#N/A</v>
      </c>
      <c r="BQ63" s="331" t="e">
        <f>IF(BM66=0,10000,BM66)</f>
        <v>#N/A</v>
      </c>
      <c r="BR63" s="331">
        <v>8</v>
      </c>
      <c r="BS63" s="331">
        <v>5</v>
      </c>
      <c r="BT63" s="331"/>
      <c r="BU63" s="334"/>
      <c r="BV63" s="50">
        <v>3</v>
      </c>
      <c r="BW63" s="51" t="e">
        <f>IF(BX63=0,"",VLOOKUP($BX63,seznam!$A$1:$E$5084,2,FALSE))</f>
        <v>#N/A</v>
      </c>
      <c r="BX63" s="52" t="e">
        <f>IF(CG63="",0,CG63)</f>
        <v>#N/A</v>
      </c>
      <c r="BY63" s="52" t="e">
        <f>IF($BX63=0,"",VLOOKUP($BX63,'Absolutní-BODY'!$E$2:$W$161,4,FALSE))</f>
        <v>#N/A</v>
      </c>
      <c r="BZ63" s="52" t="e">
        <f>IF($BX63=0,"",VLOOKUP($BX63,'Absolutní-BODY'!$E$2:$W$161,5,FALSE))</f>
        <v>#N/A</v>
      </c>
      <c r="CA63" s="52" t="e">
        <f>IF($BX63=0,"",VLOOKUP($BX63,'Absolutní-BODY'!$E$2:$W$161,6,FALSE))</f>
        <v>#N/A</v>
      </c>
      <c r="CB63" s="52" t="e">
        <f>IF($BX63=0,"",VLOOKUP($BX63,'Absolutní-BODY'!$E$2:$W$161,7,FALSE))</f>
        <v>#N/A</v>
      </c>
      <c r="CC63" s="53" t="e">
        <f>IF($BX63=0,"",VLOOKUP($BX63,'Absolutní-BODY'!$E$2:$W$161,8,FALSE))</f>
        <v>#N/A</v>
      </c>
      <c r="CD63" s="53" t="e">
        <f>IF($BX63=0,"",VLOOKUP($BX63,'Absolutní-BODY'!$E$2:$W$161,9,FALSE))</f>
        <v>#N/A</v>
      </c>
      <c r="CE63" s="53" t="e">
        <f>IF($BX63=0,"",VLOOKUP($BX63,'Absolutní-BODY'!$E$2:$W$161,10,FALSE))</f>
        <v>#N/A</v>
      </c>
      <c r="CF63" s="54" t="e">
        <f>IF($BX63=0,"",VLOOKUP($BX63,'Absolutní-BODY'!$E$2:$W$161,11,FALSE))</f>
        <v>#N/A</v>
      </c>
      <c r="CG63" s="67" t="e">
        <f>VLOOKUP(SUM(($BV60*10)+BV63),'Absolutní-BODY'!$AI$2:$AL$161,4,FALSE)</f>
        <v>#N/A</v>
      </c>
      <c r="CH63" s="67" t="e">
        <f>VLOOKUP(SUM(($BV60*10)+BW63),'Absolutní-BODY'!$AI$2:$AL$161,4,FALSE)</f>
        <v>#N/A</v>
      </c>
      <c r="CI63" s="32" t="e">
        <f>IF(CE66=0,10000,CE66)</f>
        <v>#N/A</v>
      </c>
      <c r="CJ63" s="466">
        <v>8</v>
      </c>
      <c r="CK63" s="466">
        <v>5</v>
      </c>
      <c r="CL63" s="68"/>
      <c r="CN63" s="35"/>
      <c r="CO63" s="35"/>
      <c r="CP63" s="334"/>
      <c r="CQ63" s="35"/>
      <c r="CR63" s="35"/>
      <c r="CS63" s="35"/>
      <c r="CT63" s="35"/>
      <c r="CU63" s="35"/>
      <c r="CV63" s="35"/>
      <c r="CW63" s="35"/>
      <c r="CX63" s="35"/>
      <c r="DF63" s="35"/>
      <c r="DG63" s="35"/>
      <c r="DH63" s="334"/>
      <c r="DI63" s="35"/>
      <c r="DJ63" s="35"/>
      <c r="DK63" s="35"/>
      <c r="DL63" s="35"/>
      <c r="DM63" s="35"/>
      <c r="DN63" s="35"/>
      <c r="DO63" s="35"/>
      <c r="DP63" s="35"/>
      <c r="DZ63" s="42" t="e">
        <f>VLOOKUP(SUM(($B59*10)+DO63),'Absolutní-BODY'!$AE$2:$AL$161,8,FALSE)</f>
        <v>#N/A</v>
      </c>
      <c r="EA63" s="67" t="e">
        <f>VLOOKUP(SUM(($T60*10)+DP63),'Absolutní-BODY'!$AF$2:$AL$161,7,FALSE)</f>
        <v>#N/A</v>
      </c>
      <c r="EB63" s="67" t="e">
        <f>VLOOKUP(SUM(($AL60*10)+DQ63),'Absolutní-BODY'!$AG$2:$AL$161,6,FALSE)</f>
        <v>#N/A</v>
      </c>
      <c r="EC63" s="67" t="e">
        <f>VLOOKUP(SUM(($BD60*10)+DR63),'Absolutní-BODY'!$AH$2:$AL$161,5,FALSE)</f>
        <v>#N/A</v>
      </c>
      <c r="ED63" s="67" t="e">
        <f>VLOOKUP(SUM(($BV60*10)+DS63),'Absolutní-BODY'!$AI$2:$AL$161,4,FALSE)</f>
        <v>#N/A</v>
      </c>
    </row>
    <row r="64" spans="1:136" ht="15" customHeight="1" thickBot="1" x14ac:dyDescent="0.25">
      <c r="B64" s="50">
        <v>5</v>
      </c>
      <c r="C64" s="51" t="e">
        <f>IF(D64=0,"",VLOOKUP($D64,seznam!$A$1:$E$5084,2,FALSE))</f>
        <v>#N/A</v>
      </c>
      <c r="D64" s="52" t="e">
        <f t="shared" si="54"/>
        <v>#N/A</v>
      </c>
      <c r="E64" s="52" t="e">
        <f>IF($D64=0,"",VLOOKUP($D64,'Absolutní-BODY'!$E$2:$W$161,4,FALSE))</f>
        <v>#N/A</v>
      </c>
      <c r="F64" s="52" t="e">
        <f>IF($D64=0,"",VLOOKUP($D64,'Absolutní-BODY'!$E$2:$W$161,5,FALSE))</f>
        <v>#N/A</v>
      </c>
      <c r="G64" s="52" t="e">
        <f>IF($D64=0,"",VLOOKUP($D64,'Absolutní-BODY'!$E$2:$W$161,6,FALSE))</f>
        <v>#N/A</v>
      </c>
      <c r="H64" s="52" t="e">
        <f>IF($D64=0,"",VLOOKUP($D64,'Absolutní-BODY'!$E$2:$W$161,7,FALSE))</f>
        <v>#N/A</v>
      </c>
      <c r="I64" s="53" t="e">
        <f>IF($D64=0,"",VLOOKUP($D64,'Absolutní-BODY'!$E$2:$W$161,8,FALSE))</f>
        <v>#N/A</v>
      </c>
      <c r="J64" s="53" t="e">
        <f>IF($D64=0,"",VLOOKUP($D64,'Absolutní-BODY'!$E$2:$W$161,9,FALSE))</f>
        <v>#N/A</v>
      </c>
      <c r="K64" s="53" t="e">
        <f>IF($D64=0,"",VLOOKUP($D64,'Absolutní-BODY'!$E$2:$W$161,10,FALSE))</f>
        <v>#N/A</v>
      </c>
      <c r="L64" s="54" t="e">
        <f>IF($D64=0,"",VLOOKUP($D64,'Absolutní-BODY'!$E$2:$W$161,11,FALSE))</f>
        <v>#N/A</v>
      </c>
      <c r="M64" s="42" t="e">
        <f>VLOOKUP(SUM(($B59*10)+B64),'Absolutní-BODY'!$AE$2:$AL$161,8,FALSE)</f>
        <v>#N/A</v>
      </c>
      <c r="N64" s="42" t="e">
        <f>VLOOKUP(SUM(($B59*10)+C64),'Absolutní-BODY'!$AE$2:$AL$161,8,FALSE)</f>
        <v>#N/A</v>
      </c>
      <c r="O64" s="331" t="e">
        <f>IF(K68=0,10000,K68)</f>
        <v>#N/A</v>
      </c>
      <c r="P64" s="68">
        <v>6</v>
      </c>
      <c r="Q64" s="68">
        <v>7</v>
      </c>
      <c r="T64" s="55" t="s">
        <v>0</v>
      </c>
      <c r="U64" s="56" t="e">
        <f>IF(V64=0,"",VLOOKUP($V64,seznam!$A$1:$E$5084,2,FALSE))</f>
        <v>#N/A</v>
      </c>
      <c r="V64" s="57" t="e">
        <f>IF(AE64="",0,AE64)</f>
        <v>#N/A</v>
      </c>
      <c r="W64" s="57" t="e">
        <f>IF($V64=0,"",VLOOKUP($V64,'Absolutní-BODY'!$E$2:$W$161,4,FALSE))</f>
        <v>#N/A</v>
      </c>
      <c r="X64" s="57" t="e">
        <f>IF($V64=0,"",VLOOKUP($V64,'Absolutní-BODY'!$E$2:$W$161,5,FALSE))</f>
        <v>#N/A</v>
      </c>
      <c r="Y64" s="57" t="e">
        <f>IF($V64=0,"",VLOOKUP($V64,'Absolutní-BODY'!$E$2:$W$161,6,FALSE))</f>
        <v>#N/A</v>
      </c>
      <c r="Z64" s="57" t="e">
        <f>IF($V64=0,"",VLOOKUP($V64,'Absolutní-BODY'!$E$2:$W$161,7,FALSE))</f>
        <v>#N/A</v>
      </c>
      <c r="AA64" s="58" t="e">
        <f>IF($V64=0,"",VLOOKUP($V64,'Absolutní-BODY'!$E$2:$W$161,8,FALSE))</f>
        <v>#N/A</v>
      </c>
      <c r="AB64" s="58" t="e">
        <f>IF($V64=0,"",VLOOKUP($V64,'Absolutní-BODY'!$E$2:$W$161,9,FALSE))</f>
        <v>#N/A</v>
      </c>
      <c r="AC64" s="58" t="e">
        <f>IF($V64=0,"",VLOOKUP($V64,'Absolutní-BODY'!$E$2:$W$161,10,FALSE))</f>
        <v>#N/A</v>
      </c>
      <c r="AD64" s="59" t="e">
        <f>IF($V64=0,"",VLOOKUP($V64,'Absolutní-BODY'!$E$2:$W$161,11,FALSE))</f>
        <v>#N/A</v>
      </c>
      <c r="AE64" s="67" t="e">
        <f>VLOOKUP(SUM(($T60*10)+4),'Absolutní-BODY'!$AF$2:$AL$161,7,FALSE)</f>
        <v>#N/A</v>
      </c>
      <c r="AF64" s="67" t="e">
        <f>VLOOKUP(SUM(($T60*10)+4),'Absolutní-BODY'!$AF$2:$AL$161,7,FALSE)</f>
        <v>#N/A</v>
      </c>
      <c r="AG64" s="331" t="e">
        <f>IF(AC66=0,10000,AC66)</f>
        <v>#N/A</v>
      </c>
      <c r="AH64" s="331">
        <v>8</v>
      </c>
      <c r="AI64" s="331">
        <v>6</v>
      </c>
      <c r="AJ64" s="331"/>
      <c r="AK64" s="334"/>
      <c r="AL64" s="55" t="s">
        <v>0</v>
      </c>
      <c r="AM64" s="56" t="e">
        <f>IF(AN64=0,"",VLOOKUP($AN64,seznam!$A$1:$E$5084,2,FALSE))</f>
        <v>#N/A</v>
      </c>
      <c r="AN64" s="57" t="e">
        <f>IF(AW64="",0,AW64)</f>
        <v>#N/A</v>
      </c>
      <c r="AO64" s="57" t="e">
        <f>IF($AN64=0,"",VLOOKUP($AN64,'Absolutní-BODY'!$E$2:$W$161,4,FALSE))</f>
        <v>#N/A</v>
      </c>
      <c r="AP64" s="57" t="e">
        <f>IF($AN64=0,"",VLOOKUP($AN64,'Absolutní-BODY'!$E$2:$W$161,5,FALSE))</f>
        <v>#N/A</v>
      </c>
      <c r="AQ64" s="58" t="e">
        <f>IF($AN64=0,"",VLOOKUP($AN64,'Absolutní-BODY'!$E$2:$W$161,6,FALSE))</f>
        <v>#N/A</v>
      </c>
      <c r="AR64" s="353" t="e">
        <f>IF($AN64=0,"",VLOOKUP($AN64,'Absolutní-BODY'!$E$2:$W$161,7,FALSE))</f>
        <v>#N/A</v>
      </c>
      <c r="AS64" s="58" t="e">
        <f>IF($AN64=0,"",VLOOKUP($AN64,'Absolutní-BODY'!$E$2:$W$161,8,FALSE))</f>
        <v>#N/A</v>
      </c>
      <c r="AT64" s="58" t="e">
        <f>IF($AN64=0,"",VLOOKUP($AN64,'Absolutní-BODY'!$E$2:$W$161,9,FALSE))</f>
        <v>#N/A</v>
      </c>
      <c r="AU64" s="58" t="e">
        <f>IF($AN64=0,"",VLOOKUP($AN64,'Absolutní-BODY'!$E$2:$W$161,10,FALSE))</f>
        <v>#N/A</v>
      </c>
      <c r="AV64" s="59" t="e">
        <f>IF($AN64=0,"",VLOOKUP($AN64,'Absolutní-BODY'!$E$2:$W$161,11,FALSE))</f>
        <v>#N/A</v>
      </c>
      <c r="AW64" s="67" t="e">
        <f>VLOOKUP(SUM(($AL60*10)+4),'Absolutní-BODY'!$AG$2:$AL$161,6,FALSE)</f>
        <v>#N/A</v>
      </c>
      <c r="AX64" s="67" t="e">
        <f>VLOOKUP(SUM(($AL60*10)+4),'Absolutní-BODY'!$AG$2:$AL$161,6,FALSE)</f>
        <v>#N/A</v>
      </c>
      <c r="AY64" s="331" t="e">
        <f>IF(AU66=0,10000,AU66)</f>
        <v>#N/A</v>
      </c>
      <c r="AZ64" s="331">
        <v>8</v>
      </c>
      <c r="BA64" s="331">
        <v>6</v>
      </c>
      <c r="BB64" s="331"/>
      <c r="BC64" s="334"/>
      <c r="BD64" s="55" t="s">
        <v>0</v>
      </c>
      <c r="BE64" s="56" t="e">
        <f>IF(BF64=0,"",VLOOKUP($BF64,seznam!$A$1:$E$5084,2,FALSE))</f>
        <v>#N/A</v>
      </c>
      <c r="BF64" s="57" t="e">
        <f>IF(BO64="",0,BO64)</f>
        <v>#N/A</v>
      </c>
      <c r="BG64" s="57" t="e">
        <f>IF($BF64=0,"",VLOOKUP($BF64,'Absolutní-BODY'!$E$2:$W$161,4,FALSE))</f>
        <v>#N/A</v>
      </c>
      <c r="BH64" s="57" t="e">
        <f>IF($BF64=0,"",VLOOKUP($BF64,'Absolutní-BODY'!$E$2:$W$161,5,FALSE))</f>
        <v>#N/A</v>
      </c>
      <c r="BI64" s="57" t="e">
        <f>IF($BF64=0,"",VLOOKUP($BF64,'Absolutní-BODY'!$E$2:$W$161,6,FALSE))</f>
        <v>#N/A</v>
      </c>
      <c r="BJ64" s="57" t="e">
        <f>IF($BF64=0,"",VLOOKUP($BF64,'Absolutní-BODY'!$E$2:$W$161,7,FALSE))</f>
        <v>#N/A</v>
      </c>
      <c r="BK64" s="58" t="e">
        <f>IF($BF64=0,"",VLOOKUP($BF64,'Absolutní-BODY'!$E$2:$W$161,8,FALSE))</f>
        <v>#N/A</v>
      </c>
      <c r="BL64" s="58" t="e">
        <f>IF($BF64=0,"",VLOOKUP($BF64,'Absolutní-BODY'!$E$2:$W$161,9,FALSE))</f>
        <v>#N/A</v>
      </c>
      <c r="BM64" s="58" t="e">
        <f>IF($BF64=0,"",VLOOKUP($BF64,'Absolutní-BODY'!$E$2:$W$161,10,FALSE))</f>
        <v>#N/A</v>
      </c>
      <c r="BN64" s="59" t="e">
        <f>IF($BF64=0,"",VLOOKUP($BF64,'Absolutní-BODY'!$E$2:$W$161,11,FALSE))</f>
        <v>#N/A</v>
      </c>
      <c r="BO64" s="67" t="e">
        <f>VLOOKUP(SUM(($BD60*10)+4),'Absolutní-BODY'!$AH$2:$AL$161,5,FALSE)</f>
        <v>#N/A</v>
      </c>
      <c r="BP64" s="67" t="e">
        <f>VLOOKUP(SUM(($BD60*10)+4),'Absolutní-BODY'!$AH$2:$AL$161,5,FALSE)</f>
        <v>#N/A</v>
      </c>
      <c r="BQ64" s="331" t="e">
        <f>IF(BM66=0,10000,BM66)</f>
        <v>#N/A</v>
      </c>
      <c r="BR64" s="331">
        <v>8</v>
      </c>
      <c r="BS64" s="331">
        <v>6</v>
      </c>
      <c r="BT64" s="331"/>
      <c r="BU64" s="334"/>
      <c r="BV64" s="55" t="s">
        <v>0</v>
      </c>
      <c r="BW64" s="56" t="e">
        <f>IF(BX64=0,"",VLOOKUP($BX64,seznam!$A$1:$E$5084,2,FALSE))</f>
        <v>#N/A</v>
      </c>
      <c r="BX64" s="57" t="e">
        <f>IF(CG64="",0,CG64)</f>
        <v>#N/A</v>
      </c>
      <c r="BY64" s="57" t="e">
        <f>IF($BX64=0,"",VLOOKUP($BX64,'Absolutní-BODY'!$E$2:$W$161,4,FALSE))</f>
        <v>#N/A</v>
      </c>
      <c r="BZ64" s="57" t="e">
        <f>IF($BX64=0,"",VLOOKUP($BX64,'Absolutní-BODY'!$E$2:$W$161,5,FALSE))</f>
        <v>#N/A</v>
      </c>
      <c r="CA64" s="57" t="e">
        <f>IF($BX64=0,"",VLOOKUP($BX64,'Absolutní-BODY'!$E$2:$W$161,6,FALSE))</f>
        <v>#N/A</v>
      </c>
      <c r="CB64" s="57" t="e">
        <f>IF($BX64=0,"",VLOOKUP($BX64,'Absolutní-BODY'!$E$2:$W$161,7,FALSE))</f>
        <v>#N/A</v>
      </c>
      <c r="CC64" s="58" t="e">
        <f>IF($BX64=0,"",VLOOKUP($BX64,'Absolutní-BODY'!$E$2:$W$161,8,FALSE))</f>
        <v>#N/A</v>
      </c>
      <c r="CD64" s="58" t="e">
        <f>IF($BX64=0,"",VLOOKUP($BX64,'Absolutní-BODY'!$E$2:$W$161,9,FALSE))</f>
        <v>#N/A</v>
      </c>
      <c r="CE64" s="58" t="e">
        <f>IF($BX64=0,"",VLOOKUP($BX64,'Absolutní-BODY'!$E$2:$W$161,10,FALSE))</f>
        <v>#N/A</v>
      </c>
      <c r="CF64" s="59" t="e">
        <f>IF($BX64=0,"",VLOOKUP($BX64,'Absolutní-BODY'!$E$2:$W$161,11,FALSE))</f>
        <v>#N/A</v>
      </c>
      <c r="CG64" s="67" t="e">
        <f>VLOOKUP(SUM(($BV60*10)+4),'Absolutní-BODY'!$AI$2:$AL$161,4,FALSE)</f>
        <v>#N/A</v>
      </c>
      <c r="CH64" s="67" t="e">
        <f>VLOOKUP(SUM(($BV60*10)+4),'Absolutní-BODY'!$AI$2:$AL$161,4,FALSE)</f>
        <v>#N/A</v>
      </c>
      <c r="CI64" s="32" t="e">
        <f>IF(CE66=0,10000,CE66)</f>
        <v>#N/A</v>
      </c>
      <c r="CJ64" s="466">
        <v>8</v>
      </c>
      <c r="CK64" s="466">
        <v>6</v>
      </c>
      <c r="CL64" s="68"/>
      <c r="CN64" s="35"/>
      <c r="CO64" s="35"/>
      <c r="CP64" s="334"/>
      <c r="CQ64" s="35"/>
      <c r="CR64" s="35"/>
      <c r="CS64" s="35"/>
      <c r="CT64" s="35"/>
      <c r="CU64" s="35"/>
      <c r="CV64" s="35"/>
      <c r="CW64" s="35"/>
      <c r="CX64" s="35"/>
      <c r="DF64" s="35"/>
      <c r="DG64" s="35"/>
      <c r="DH64" s="334"/>
      <c r="DI64" s="35"/>
      <c r="DJ64" s="35"/>
      <c r="DK64" s="35"/>
      <c r="DL64" s="35"/>
      <c r="DM64" s="35"/>
      <c r="DN64" s="35"/>
      <c r="DO64" s="35"/>
      <c r="DP64" s="35"/>
      <c r="DZ64" s="42" t="e">
        <f>VLOOKUP(SUM(($B59*10)+DO64),'Absolutní-BODY'!$AE$2:$AL$161,8,FALSE)</f>
        <v>#N/A</v>
      </c>
      <c r="EA64" s="67" t="e">
        <f>VLOOKUP(SUM(($T60*10)+4),'Absolutní-BODY'!$AF$2:$AL$161,7,FALSE)</f>
        <v>#N/A</v>
      </c>
      <c r="EB64" s="67" t="e">
        <f>VLOOKUP(SUM(($AL60*10)+4),'Absolutní-BODY'!$AG$2:$AL$161,6,FALSE)</f>
        <v>#N/A</v>
      </c>
      <c r="EC64" s="67" t="e">
        <f>VLOOKUP(SUM(($BD60*10)+4),'Absolutní-BODY'!$AH$2:$AL$161,5,FALSE)</f>
        <v>#N/A</v>
      </c>
      <c r="ED64" s="67" t="e">
        <f>VLOOKUP(SUM(($BV60*10)+4),'Absolutní-BODY'!$AI$2:$AL$161,4,FALSE)</f>
        <v>#N/A</v>
      </c>
    </row>
    <row r="65" spans="1:136" ht="15" customHeight="1" thickBot="1" x14ac:dyDescent="0.25">
      <c r="B65" s="50">
        <v>6</v>
      </c>
      <c r="C65" s="51" t="e">
        <f>IF(D65=0,"",VLOOKUP($D65,seznam!$A$1:$E$5084,2,FALSE))</f>
        <v>#N/A</v>
      </c>
      <c r="D65" s="52" t="e">
        <f t="shared" si="54"/>
        <v>#N/A</v>
      </c>
      <c r="E65" s="52" t="e">
        <f>IF($D65=0,"",VLOOKUP($D65,'Absolutní-BODY'!$E$2:$W$161,4,FALSE))</f>
        <v>#N/A</v>
      </c>
      <c r="F65" s="52" t="e">
        <f>IF($D65=0,"",VLOOKUP($D65,'Absolutní-BODY'!$E$2:$W$161,5,FALSE))</f>
        <v>#N/A</v>
      </c>
      <c r="G65" s="52" t="e">
        <f>IF($D65=0,"",VLOOKUP($D65,'Absolutní-BODY'!$E$2:$W$161,6,FALSE))</f>
        <v>#N/A</v>
      </c>
      <c r="H65" s="52" t="e">
        <f>IF($D65=0,"",VLOOKUP($D65,'Absolutní-BODY'!$E$2:$W$161,7,FALSE))</f>
        <v>#N/A</v>
      </c>
      <c r="I65" s="53" t="e">
        <f>IF($D65=0,"",VLOOKUP($D65,'Absolutní-BODY'!$E$2:$W$161,8,FALSE))</f>
        <v>#N/A</v>
      </c>
      <c r="J65" s="53" t="e">
        <f>IF($D65=0,"",VLOOKUP($D65,'Absolutní-BODY'!$E$2:$W$161,9,FALSE))</f>
        <v>#N/A</v>
      </c>
      <c r="K65" s="53" t="e">
        <f>IF($D65=0,"",VLOOKUP($D65,'Absolutní-BODY'!$E$2:$W$161,10,FALSE))</f>
        <v>#N/A</v>
      </c>
      <c r="L65" s="54" t="e">
        <f>IF($D65=0,"",VLOOKUP($D65,'Absolutní-BODY'!$E$2:$W$161,11,FALSE))</f>
        <v>#N/A</v>
      </c>
      <c r="M65" s="42" t="e">
        <f>VLOOKUP(SUM(($B59*10)+B65),'Absolutní-BODY'!$AE$2:$AL$161,8,FALSE)</f>
        <v>#N/A</v>
      </c>
      <c r="N65" s="42" t="e">
        <f>VLOOKUP(SUM(($B59*10)+C65),'Absolutní-BODY'!$AE$2:$AL$161,8,FALSE)</f>
        <v>#N/A</v>
      </c>
      <c r="O65" s="331" t="e">
        <f>IF(K68=0,10000,K68)</f>
        <v>#N/A</v>
      </c>
      <c r="P65" s="68">
        <v>6</v>
      </c>
      <c r="Q65" s="68">
        <v>8</v>
      </c>
      <c r="T65" s="60"/>
      <c r="U65" s="61"/>
      <c r="V65" s="61"/>
      <c r="W65" s="62" t="e">
        <f t="shared" ref="W65:AD65" si="55">SUM(W61:W64)</f>
        <v>#N/A</v>
      </c>
      <c r="X65" s="63" t="e">
        <f t="shared" si="55"/>
        <v>#N/A</v>
      </c>
      <c r="Y65" s="63" t="e">
        <f t="shared" si="55"/>
        <v>#N/A</v>
      </c>
      <c r="Z65" s="63" t="e">
        <f t="shared" si="55"/>
        <v>#N/A</v>
      </c>
      <c r="AA65" s="64" t="e">
        <f t="shared" si="55"/>
        <v>#N/A</v>
      </c>
      <c r="AB65" s="64" t="e">
        <f t="shared" si="55"/>
        <v>#N/A</v>
      </c>
      <c r="AC65" s="64" t="e">
        <f t="shared" si="55"/>
        <v>#N/A</v>
      </c>
      <c r="AD65" s="65" t="e">
        <f t="shared" si="55"/>
        <v>#N/A</v>
      </c>
      <c r="AG65" s="331" t="e">
        <f>IF(AC66=0,10000,AC66)</f>
        <v>#N/A</v>
      </c>
      <c r="AH65" s="68">
        <v>8</v>
      </c>
      <c r="AI65" s="68">
        <v>7</v>
      </c>
      <c r="AL65" s="60"/>
      <c r="AM65" s="61"/>
      <c r="AN65" s="61"/>
      <c r="AO65" s="62" t="e">
        <f t="shared" ref="AO65:AV65" si="56">SUM(AO61:AO64)</f>
        <v>#N/A</v>
      </c>
      <c r="AP65" s="63" t="e">
        <f t="shared" si="56"/>
        <v>#N/A</v>
      </c>
      <c r="AQ65" s="64" t="e">
        <f t="shared" si="56"/>
        <v>#N/A</v>
      </c>
      <c r="AR65" s="354" t="e">
        <f t="shared" si="56"/>
        <v>#N/A</v>
      </c>
      <c r="AS65" s="64" t="e">
        <f t="shared" si="56"/>
        <v>#N/A</v>
      </c>
      <c r="AT65" s="64" t="e">
        <f t="shared" si="56"/>
        <v>#N/A</v>
      </c>
      <c r="AU65" s="64" t="e">
        <f t="shared" si="56"/>
        <v>#N/A</v>
      </c>
      <c r="AV65" s="65" t="e">
        <f t="shared" si="56"/>
        <v>#N/A</v>
      </c>
      <c r="AY65" s="331" t="e">
        <f>IF(AU66=0,10000,AU66)</f>
        <v>#N/A</v>
      </c>
      <c r="AZ65" s="68">
        <v>8</v>
      </c>
      <c r="BA65" s="68">
        <v>7</v>
      </c>
      <c r="BB65" s="68"/>
      <c r="BD65" s="60"/>
      <c r="BE65" s="61"/>
      <c r="BF65" s="61"/>
      <c r="BG65" s="62" t="e">
        <f t="shared" ref="BG65:BN65" si="57">SUM(BG61:BG64)</f>
        <v>#N/A</v>
      </c>
      <c r="BH65" s="63" t="e">
        <f t="shared" si="57"/>
        <v>#N/A</v>
      </c>
      <c r="BI65" s="63" t="e">
        <f t="shared" si="57"/>
        <v>#N/A</v>
      </c>
      <c r="BJ65" s="63" t="e">
        <f t="shared" si="57"/>
        <v>#N/A</v>
      </c>
      <c r="BK65" s="64" t="e">
        <f t="shared" si="57"/>
        <v>#N/A</v>
      </c>
      <c r="BL65" s="64" t="e">
        <f t="shared" si="57"/>
        <v>#N/A</v>
      </c>
      <c r="BM65" s="64" t="e">
        <f t="shared" si="57"/>
        <v>#N/A</v>
      </c>
      <c r="BN65" s="65" t="e">
        <f t="shared" si="57"/>
        <v>#N/A</v>
      </c>
      <c r="BQ65" s="331" t="e">
        <f>IF(BM66=0,10000,BM66)</f>
        <v>#N/A</v>
      </c>
      <c r="BR65" s="68">
        <v>8</v>
      </c>
      <c r="BS65" s="68">
        <v>7</v>
      </c>
      <c r="BT65" s="68"/>
      <c r="BV65" s="60"/>
      <c r="BW65" s="61"/>
      <c r="BX65" s="61"/>
      <c r="BY65" s="62" t="e">
        <f t="shared" ref="BY65:CF65" si="58">SUM(BY61:BY64)</f>
        <v>#N/A</v>
      </c>
      <c r="BZ65" s="63" t="e">
        <f t="shared" si="58"/>
        <v>#N/A</v>
      </c>
      <c r="CA65" s="63" t="e">
        <f t="shared" si="58"/>
        <v>#N/A</v>
      </c>
      <c r="CB65" s="63" t="e">
        <f t="shared" si="58"/>
        <v>#N/A</v>
      </c>
      <c r="CC65" s="64" t="e">
        <f t="shared" si="58"/>
        <v>#N/A</v>
      </c>
      <c r="CD65" s="64" t="e">
        <f t="shared" si="58"/>
        <v>#N/A</v>
      </c>
      <c r="CE65" s="64" t="e">
        <f t="shared" si="58"/>
        <v>#N/A</v>
      </c>
      <c r="CF65" s="65" t="e">
        <f t="shared" si="58"/>
        <v>#N/A</v>
      </c>
      <c r="CI65" s="32" t="e">
        <f>IF(CE66=0,10000,CE66)</f>
        <v>#N/A</v>
      </c>
      <c r="CJ65" s="466">
        <v>8</v>
      </c>
      <c r="CK65" s="466">
        <v>7</v>
      </c>
      <c r="CL65" s="68"/>
      <c r="DZ65" s="42" t="e">
        <f>VLOOKUP(SUM(($B59*10)+DO65),'Absolutní-BODY'!$AE$2:$AL$161,8,FALSE)</f>
        <v>#N/A</v>
      </c>
    </row>
    <row r="66" spans="1:136" ht="15" customHeight="1" thickBot="1" x14ac:dyDescent="0.25">
      <c r="B66" s="55" t="s">
        <v>0</v>
      </c>
      <c r="C66" s="56" t="e">
        <f>IF(D66=0,"",VLOOKUP($D66,seznam!$A$1:$E$5084,2,FALSE))</f>
        <v>#N/A</v>
      </c>
      <c r="D66" s="57" t="e">
        <f t="shared" si="54"/>
        <v>#N/A</v>
      </c>
      <c r="E66" s="57" t="e">
        <f>IF($D66=0,"",VLOOKUP($D66,'Absolutní-BODY'!$E$2:$W$161,4,FALSE))</f>
        <v>#N/A</v>
      </c>
      <c r="F66" s="57" t="e">
        <f>IF($D66=0,"",VLOOKUP($D66,'Absolutní-BODY'!$E$2:$W$161,5,FALSE))</f>
        <v>#N/A</v>
      </c>
      <c r="G66" s="57" t="e">
        <f>IF($D66=0,"",VLOOKUP($D66,'Absolutní-BODY'!$E$2:$W$161,6,FALSE))</f>
        <v>#N/A</v>
      </c>
      <c r="H66" s="57" t="e">
        <f>IF($D66=0,"",VLOOKUP($D66,'Absolutní-BODY'!$E$2:$W$161,7,FALSE))</f>
        <v>#N/A</v>
      </c>
      <c r="I66" s="58" t="e">
        <f>IF($D66=0,"",VLOOKUP($D66,'Absolutní-BODY'!$E$2:$W$161,8,FALSE))</f>
        <v>#N/A</v>
      </c>
      <c r="J66" s="58" t="e">
        <f>IF($D66=0,"",VLOOKUP($D66,'Absolutní-BODY'!$E$2:$W$161,9,FALSE))</f>
        <v>#N/A</v>
      </c>
      <c r="K66" s="58" t="e">
        <f>IF($D66=0,"",VLOOKUP($D66,'Absolutní-BODY'!$E$2:$W$161,10,FALSE))</f>
        <v>#N/A</v>
      </c>
      <c r="L66" s="59" t="e">
        <f>IF($D66=0,"",VLOOKUP($D66,'Absolutní-BODY'!$E$2:$W$161,11,FALSE))</f>
        <v>#N/A</v>
      </c>
      <c r="M66" s="42" t="e">
        <f>VLOOKUP(SUM(($B59*10)+7),'Absolutní-BODY'!$AE$2:$AL$161,8,FALSE)</f>
        <v>#N/A</v>
      </c>
      <c r="N66" s="42" t="e">
        <f>VLOOKUP(SUM(($B59*10)+7),'Absolutní-BODY'!$AE$2:$AL$161,8,FALSE)</f>
        <v>#N/A</v>
      </c>
      <c r="O66" s="331" t="e">
        <f>IF(K68=0,10000,K68)</f>
        <v>#N/A</v>
      </c>
      <c r="P66" s="68">
        <v>6</v>
      </c>
      <c r="Q66" s="68">
        <v>9</v>
      </c>
      <c r="T66" s="318" t="e">
        <f>U60</f>
        <v>#N/A</v>
      </c>
      <c r="U66" s="315"/>
      <c r="V66" s="345">
        <f>AJ66</f>
        <v>0</v>
      </c>
      <c r="W66" s="317" t="s">
        <v>18</v>
      </c>
      <c r="X66" s="66"/>
      <c r="Y66" s="539" t="e">
        <f>SUM(W65:AD65)</f>
        <v>#N/A</v>
      </c>
      <c r="Z66" s="540"/>
      <c r="AA66" s="435" t="s">
        <v>1</v>
      </c>
      <c r="AB66" s="129"/>
      <c r="AC66" s="541" t="e">
        <f>SUM(W65:AD65)</f>
        <v>#N/A</v>
      </c>
      <c r="AD66" s="540"/>
      <c r="AG66" s="331" t="e">
        <f>IF(AC66=0,10000,AC66)</f>
        <v>#N/A</v>
      </c>
      <c r="AH66" s="68">
        <v>8</v>
      </c>
      <c r="AI66" s="68">
        <v>8</v>
      </c>
      <c r="AJ66" s="332">
        <f>IF(AJ58&lt;1,0,AJ58-1)</f>
        <v>0</v>
      </c>
      <c r="AL66" s="318" t="e">
        <f>AM60</f>
        <v>#N/A</v>
      </c>
      <c r="AM66" s="315"/>
      <c r="AN66" s="345">
        <f>BB66</f>
        <v>0</v>
      </c>
      <c r="AO66" s="317" t="s">
        <v>18</v>
      </c>
      <c r="AP66" s="66"/>
      <c r="AQ66" s="539" t="e">
        <f>SUM(AO65:AV65)</f>
        <v>#N/A</v>
      </c>
      <c r="AR66" s="540"/>
      <c r="AS66" s="435" t="s">
        <v>1</v>
      </c>
      <c r="AT66" s="129"/>
      <c r="AU66" s="541" t="e">
        <f>SUM(AO65:AV65)</f>
        <v>#N/A</v>
      </c>
      <c r="AV66" s="540"/>
      <c r="AY66" s="331" t="e">
        <f>IF(AU66=0,10000,AU66)</f>
        <v>#N/A</v>
      </c>
      <c r="AZ66" s="68">
        <v>8</v>
      </c>
      <c r="BA66" s="68">
        <v>8</v>
      </c>
      <c r="BB66" s="332">
        <f>IF(BB58&lt;1,0,BB58-1)</f>
        <v>0</v>
      </c>
      <c r="BD66" s="318" t="e">
        <f>BE60</f>
        <v>#N/A</v>
      </c>
      <c r="BE66" s="315"/>
      <c r="BF66" s="345">
        <f>BT66</f>
        <v>0</v>
      </c>
      <c r="BG66" s="317" t="s">
        <v>18</v>
      </c>
      <c r="BH66" s="66"/>
      <c r="BI66" s="539" t="e">
        <f>SUM(BG65:BN65)</f>
        <v>#N/A</v>
      </c>
      <c r="BJ66" s="540"/>
      <c r="BK66" s="435" t="s">
        <v>1</v>
      </c>
      <c r="BL66" s="129"/>
      <c r="BM66" s="541" t="e">
        <f>SUM(BG65:BN65)</f>
        <v>#N/A</v>
      </c>
      <c r="BN66" s="540"/>
      <c r="BQ66" s="331" t="e">
        <f>IF(BM66=0,10000,BM66)</f>
        <v>#N/A</v>
      </c>
      <c r="BR66" s="68">
        <v>8</v>
      </c>
      <c r="BS66" s="68">
        <v>8</v>
      </c>
      <c r="BT66" s="332">
        <f>IF(BT58&lt;1,0,BT58-1)</f>
        <v>0</v>
      </c>
      <c r="BV66" s="318" t="e">
        <f>BW60</f>
        <v>#N/A</v>
      </c>
      <c r="BW66" s="315"/>
      <c r="BX66" s="345">
        <f>CL66</f>
        <v>0</v>
      </c>
      <c r="BY66" s="317" t="s">
        <v>18</v>
      </c>
      <c r="BZ66" s="66"/>
      <c r="CA66" s="539" t="e">
        <f>SUM(BY65:CF65)</f>
        <v>#N/A</v>
      </c>
      <c r="CB66" s="540"/>
      <c r="CC66" s="435" t="s">
        <v>1</v>
      </c>
      <c r="CD66" s="129"/>
      <c r="CE66" s="541" t="e">
        <f>SUM(BY65:CF65)</f>
        <v>#N/A</v>
      </c>
      <c r="CF66" s="540"/>
      <c r="CI66" s="467" t="e">
        <f>IF(CE66=0,10000,CE66)</f>
        <v>#N/A</v>
      </c>
      <c r="CJ66" s="468">
        <v>8</v>
      </c>
      <c r="CK66" s="468">
        <v>8</v>
      </c>
      <c r="CL66" s="332">
        <f>IF(CL58&lt;1,0,CL58-1)</f>
        <v>0</v>
      </c>
      <c r="DZ66" s="42" t="e">
        <f>VLOOKUP(SUM(($B59*10)+7),'Absolutní-BODY'!$AE$2:$AL$161,8,FALSE)</f>
        <v>#N/A</v>
      </c>
    </row>
    <row r="67" spans="1:136" ht="15" customHeight="1" thickBot="1" x14ac:dyDescent="0.25">
      <c r="B67" s="60"/>
      <c r="C67" s="61"/>
      <c r="D67" s="61"/>
      <c r="E67" s="62" t="e">
        <f t="shared" ref="E67:L67" si="59">SUM(E60:E66)</f>
        <v>#N/A</v>
      </c>
      <c r="F67" s="63" t="e">
        <f t="shared" si="59"/>
        <v>#N/A</v>
      </c>
      <c r="G67" s="63" t="e">
        <f t="shared" si="59"/>
        <v>#N/A</v>
      </c>
      <c r="H67" s="63" t="e">
        <f t="shared" si="59"/>
        <v>#N/A</v>
      </c>
      <c r="I67" s="64" t="e">
        <f t="shared" si="59"/>
        <v>#N/A</v>
      </c>
      <c r="J67" s="64" t="e">
        <f t="shared" si="59"/>
        <v>#N/A</v>
      </c>
      <c r="K67" s="64" t="e">
        <f t="shared" si="59"/>
        <v>#N/A</v>
      </c>
      <c r="L67" s="65" t="e">
        <f t="shared" si="59"/>
        <v>#N/A</v>
      </c>
      <c r="O67" s="331" t="e">
        <f>IF(K68=0,10000,K68)</f>
        <v>#N/A</v>
      </c>
      <c r="P67" s="68">
        <v>6</v>
      </c>
      <c r="Q67" s="68">
        <v>10</v>
      </c>
      <c r="S67" s="37" t="s">
        <v>3462</v>
      </c>
      <c r="AE67" s="37"/>
      <c r="AF67" s="37"/>
      <c r="AG67" s="331" t="e">
        <f>IF(AC74=0,10000,AC74)</f>
        <v>#N/A</v>
      </c>
      <c r="AH67" s="68">
        <v>9</v>
      </c>
      <c r="AI67" s="68">
        <v>1</v>
      </c>
      <c r="AK67" s="37" t="s">
        <v>3462</v>
      </c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7"/>
      <c r="AX67" s="37"/>
      <c r="AY67" s="331" t="e">
        <f>IF(AU74=0,10000,AU74)</f>
        <v>#N/A</v>
      </c>
      <c r="AZ67" s="68">
        <v>9</v>
      </c>
      <c r="BA67" s="68">
        <v>1</v>
      </c>
      <c r="BB67" s="68"/>
      <c r="BC67" s="37" t="s">
        <v>3462</v>
      </c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7"/>
      <c r="BP67" s="37"/>
      <c r="BQ67" s="331" t="e">
        <f>IF(BM74=0,10000,BM74)</f>
        <v>#N/A</v>
      </c>
      <c r="BR67" s="68">
        <v>9</v>
      </c>
      <c r="BS67" s="68">
        <v>1</v>
      </c>
      <c r="BT67" s="68"/>
      <c r="BU67" s="37" t="s">
        <v>3462</v>
      </c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7"/>
      <c r="CH67" s="37"/>
      <c r="CI67" s="32" t="e">
        <f>IF(CE74=0,10000,CE74)</f>
        <v>#N/A</v>
      </c>
      <c r="CJ67" s="466">
        <v>9</v>
      </c>
      <c r="CK67" s="466">
        <v>1</v>
      </c>
      <c r="CL67" s="68"/>
      <c r="EA67" s="37"/>
      <c r="EB67" s="37"/>
      <c r="EC67" s="37"/>
      <c r="ED67" s="37"/>
    </row>
    <row r="68" spans="1:136" ht="15" customHeight="1" thickBot="1" x14ac:dyDescent="0.25">
      <c r="B68" s="431"/>
      <c r="C68" s="315"/>
      <c r="D68" s="345">
        <f>R68</f>
        <v>0</v>
      </c>
      <c r="E68" s="317" t="s">
        <v>18</v>
      </c>
      <c r="F68" s="66"/>
      <c r="G68" s="539" t="e">
        <f>SUM(E67:L67)</f>
        <v>#N/A</v>
      </c>
      <c r="H68" s="540"/>
      <c r="I68" s="435" t="s">
        <v>1</v>
      </c>
      <c r="J68" s="129"/>
      <c r="K68" s="541" t="e">
        <f>SUM(E67:L67)</f>
        <v>#N/A</v>
      </c>
      <c r="L68" s="540"/>
      <c r="O68" s="331" t="e">
        <f>IF(K68=0,10000,K68)</f>
        <v>#N/A</v>
      </c>
      <c r="P68" s="68">
        <v>6</v>
      </c>
      <c r="Q68" s="331">
        <v>11</v>
      </c>
      <c r="R68" s="332">
        <f>IF(R57&lt;1,0,R57-1)</f>
        <v>0</v>
      </c>
      <c r="T68" s="49">
        <v>9</v>
      </c>
      <c r="U68" s="313" t="e">
        <f>IF(T68="","",VLOOKUP(T68,'Absolutní-BODY'!$AO$2:$AU$57,7,FALSE))</f>
        <v>#N/A</v>
      </c>
      <c r="V68" s="40" t="s">
        <v>9</v>
      </c>
      <c r="W68" s="40">
        <v>1</v>
      </c>
      <c r="X68" s="40">
        <v>2</v>
      </c>
      <c r="Y68" s="40">
        <v>3</v>
      </c>
      <c r="Z68" s="43">
        <v>4</v>
      </c>
      <c r="AA68" s="40">
        <v>5</v>
      </c>
      <c r="AB68" s="40">
        <v>6</v>
      </c>
      <c r="AC68" s="43">
        <v>7</v>
      </c>
      <c r="AD68" s="40">
        <v>8</v>
      </c>
      <c r="AE68" s="334"/>
      <c r="AF68" s="334"/>
      <c r="AG68" s="331" t="e">
        <f>IF(AC74=0,10000,AC74)</f>
        <v>#N/A</v>
      </c>
      <c r="AH68" s="331">
        <v>9</v>
      </c>
      <c r="AI68" s="331">
        <v>2</v>
      </c>
      <c r="AJ68" s="331"/>
      <c r="AK68" s="334"/>
      <c r="AL68" s="49">
        <v>9</v>
      </c>
      <c r="AM68" s="313" t="e">
        <f>IF(AL68="","",VLOOKUP(AL68,'Absolutní-BODY'!$AP$2:$AU$57,6,FALSE))</f>
        <v>#N/A</v>
      </c>
      <c r="AN68" s="40" t="s">
        <v>9</v>
      </c>
      <c r="AO68" s="40">
        <v>1</v>
      </c>
      <c r="AP68" s="40">
        <v>2</v>
      </c>
      <c r="AQ68" s="40">
        <v>3</v>
      </c>
      <c r="AR68" s="43">
        <v>4</v>
      </c>
      <c r="AS68" s="40">
        <v>5</v>
      </c>
      <c r="AT68" s="40">
        <v>6</v>
      </c>
      <c r="AU68" s="43">
        <v>7</v>
      </c>
      <c r="AV68" s="40">
        <v>8</v>
      </c>
      <c r="AW68" s="334"/>
      <c r="AX68" s="334"/>
      <c r="AY68" s="331" t="e">
        <f>IF(AU74=0,10000,AU74)</f>
        <v>#N/A</v>
      </c>
      <c r="AZ68" s="331">
        <v>9</v>
      </c>
      <c r="BA68" s="331">
        <v>2</v>
      </c>
      <c r="BB68" s="331"/>
      <c r="BC68" s="334"/>
      <c r="BD68" s="49">
        <v>9</v>
      </c>
      <c r="BE68" s="313" t="e">
        <f>IF(BD68="","",VLOOKUP(BD68,'Absolutní-BODY'!$AQ$2:$AU$57,5,FALSE))</f>
        <v>#N/A</v>
      </c>
      <c r="BF68" s="40" t="s">
        <v>9</v>
      </c>
      <c r="BG68" s="40">
        <v>1</v>
      </c>
      <c r="BH68" s="40">
        <v>2</v>
      </c>
      <c r="BI68" s="40">
        <v>3</v>
      </c>
      <c r="BJ68" s="43">
        <v>4</v>
      </c>
      <c r="BK68" s="40">
        <v>5</v>
      </c>
      <c r="BL68" s="40">
        <v>6</v>
      </c>
      <c r="BM68" s="43">
        <v>7</v>
      </c>
      <c r="BN68" s="40">
        <v>8</v>
      </c>
      <c r="BO68" s="334"/>
      <c r="BP68" s="334"/>
      <c r="BQ68" s="331" t="e">
        <f>IF(BM74=0,10000,BM74)</f>
        <v>#N/A</v>
      </c>
      <c r="BR68" s="68">
        <v>9</v>
      </c>
      <c r="BS68" s="68">
        <v>2</v>
      </c>
      <c r="BT68" s="331"/>
      <c r="BU68" s="334"/>
      <c r="BV68" s="49">
        <v>9</v>
      </c>
      <c r="BW68" s="313" t="e">
        <f>IF(BV68="","",VLOOKUP(BV68,'Absolutní-BODY'!$AR$2:$AU$57,4,FALSE))</f>
        <v>#N/A</v>
      </c>
      <c r="BX68" s="40" t="s">
        <v>9</v>
      </c>
      <c r="BY68" s="41">
        <v>1</v>
      </c>
      <c r="BZ68" s="41">
        <v>2</v>
      </c>
      <c r="CA68" s="41">
        <v>3</v>
      </c>
      <c r="CB68" s="340">
        <v>4</v>
      </c>
      <c r="CC68" s="41">
        <v>5</v>
      </c>
      <c r="CD68" s="41">
        <v>6</v>
      </c>
      <c r="CE68" s="340">
        <v>7</v>
      </c>
      <c r="CF68" s="41">
        <v>8</v>
      </c>
      <c r="CG68" s="334"/>
      <c r="CH68" s="334"/>
      <c r="CI68" s="32" t="e">
        <f>IF(CE74=0,10000,CE74)</f>
        <v>#N/A</v>
      </c>
      <c r="CJ68" s="466">
        <v>9</v>
      </c>
      <c r="CK68" s="466">
        <v>2</v>
      </c>
      <c r="CL68" s="68"/>
      <c r="EA68" s="334"/>
      <c r="EB68" s="334"/>
      <c r="EC68" s="334"/>
      <c r="ED68" s="334"/>
    </row>
    <row r="69" spans="1:136" ht="15" customHeight="1" thickBot="1" x14ac:dyDescent="0.25">
      <c r="A69" s="37" t="s">
        <v>3464</v>
      </c>
      <c r="B69" s="37"/>
      <c r="C69" s="38"/>
      <c r="D69" s="38"/>
      <c r="E69" s="37"/>
      <c r="F69" s="37"/>
      <c r="G69" s="39"/>
      <c r="H69" s="341"/>
      <c r="I69" s="39"/>
      <c r="J69" s="39"/>
      <c r="K69" s="341"/>
      <c r="L69" s="39"/>
      <c r="O69" s="331" t="e">
        <f>IF(K79=0,10000,K79)</f>
        <v>#N/A</v>
      </c>
      <c r="P69" s="68">
        <v>7</v>
      </c>
      <c r="Q69" s="68">
        <v>1</v>
      </c>
      <c r="T69" s="44">
        <v>1</v>
      </c>
      <c r="U69" s="45" t="e">
        <f>IF(V69=0,"",VLOOKUP($V69,seznam!$A$1:$E$5084,2,FALSE))</f>
        <v>#N/A</v>
      </c>
      <c r="V69" s="46" t="e">
        <f>IF(AE69="",0,AE69)</f>
        <v>#N/A</v>
      </c>
      <c r="W69" s="46" t="e">
        <f>IF($V69=0,"",VLOOKUP($V69,'Absolutní-BODY'!$E$2:$W$161,4,FALSE))</f>
        <v>#N/A</v>
      </c>
      <c r="X69" s="46" t="e">
        <f>IF($V69=0,"",VLOOKUP($V69,'Absolutní-BODY'!$E$2:$W$161,5,FALSE))</f>
        <v>#N/A</v>
      </c>
      <c r="Y69" s="46" t="e">
        <f>IF($V69=0,"",VLOOKUP($V69,'Absolutní-BODY'!$E$2:$W$161,6,FALSE))</f>
        <v>#N/A</v>
      </c>
      <c r="Z69" s="46" t="e">
        <f>IF($V69=0,"",VLOOKUP($V69,'Absolutní-BODY'!$E$2:$W$161,7,FALSE))</f>
        <v>#N/A</v>
      </c>
      <c r="AA69" s="47" t="e">
        <f>IF($V69=0,"",VLOOKUP($V69,'Absolutní-BODY'!$E$2:$W$161,8,FALSE))</f>
        <v>#N/A</v>
      </c>
      <c r="AB69" s="47" t="e">
        <f>IF($V69=0,"",VLOOKUP($V69,'Absolutní-BODY'!$E$2:$W$161,9,FALSE))</f>
        <v>#N/A</v>
      </c>
      <c r="AC69" s="47" t="e">
        <f>IF($V69=0,"",VLOOKUP($V69,'Absolutní-BODY'!$E$2:$W$161,10,FALSE))</f>
        <v>#N/A</v>
      </c>
      <c r="AD69" s="48" t="e">
        <f>IF($V69=0,"",VLOOKUP($V69,'Absolutní-BODY'!$E$2:$W$161,11,FALSE))</f>
        <v>#N/A</v>
      </c>
      <c r="AE69" s="67" t="e">
        <f>VLOOKUP(SUM(($T68*10)+T69),'Absolutní-BODY'!$AF$2:$AL$161,7,FALSE)</f>
        <v>#N/A</v>
      </c>
      <c r="AF69" s="67" t="e">
        <f>VLOOKUP(SUM(($T68*10)+U69),'Absolutní-BODY'!$AF$2:$AL$161,7,FALSE)</f>
        <v>#N/A</v>
      </c>
      <c r="AG69" s="331" t="e">
        <f>IF(AC74=0,10000,AC74)</f>
        <v>#N/A</v>
      </c>
      <c r="AH69" s="331">
        <v>9</v>
      </c>
      <c r="AI69" s="331">
        <v>3</v>
      </c>
      <c r="AJ69" s="331"/>
      <c r="AK69" s="334"/>
      <c r="AL69" s="44">
        <v>1</v>
      </c>
      <c r="AM69" s="45" t="e">
        <f>IF(AN69=0,"",VLOOKUP($AN69,seznam!$A$1:$E$5084,2,FALSE))</f>
        <v>#N/A</v>
      </c>
      <c r="AN69" s="46" t="e">
        <f>IF(AW69="",0,AW69)</f>
        <v>#N/A</v>
      </c>
      <c r="AO69" s="46" t="e">
        <f>IF($AN69=0,"",VLOOKUP($AN69,'Absolutní-BODY'!$E$2:$W$161,4,FALSE))</f>
        <v>#N/A</v>
      </c>
      <c r="AP69" s="46" t="e">
        <f>IF($AN69=0,"",VLOOKUP($AN69,'Absolutní-BODY'!$E$2:$W$161,5,FALSE))</f>
        <v>#N/A</v>
      </c>
      <c r="AQ69" s="46" t="e">
        <f>IF($AN69=0,"",VLOOKUP($AN69,'Absolutní-BODY'!$E$2:$W$161,6,FALSE))</f>
        <v>#N/A</v>
      </c>
      <c r="AR69" s="46" t="e">
        <f>IF($AN69=0,"",VLOOKUP($AN69,'Absolutní-BODY'!$E$2:$W$161,7,FALSE))</f>
        <v>#N/A</v>
      </c>
      <c r="AS69" s="47" t="e">
        <f>IF($AN69=0,"",VLOOKUP($AN69,'Absolutní-BODY'!$E$2:$W$161,8,FALSE))</f>
        <v>#N/A</v>
      </c>
      <c r="AT69" s="47" t="e">
        <f>IF($AN69=0,"",VLOOKUP($AN69,'Absolutní-BODY'!$E$2:$W$161,9,FALSE))</f>
        <v>#N/A</v>
      </c>
      <c r="AU69" s="47" t="e">
        <f>IF($AN69=0,"",VLOOKUP($AN69,'Absolutní-BODY'!$E$2:$W$161,10,FALSE))</f>
        <v>#N/A</v>
      </c>
      <c r="AV69" s="48" t="e">
        <f>IF($AN69=0,"",VLOOKUP($AN69,'Absolutní-BODY'!$E$2:$W$161,11,FALSE))</f>
        <v>#N/A</v>
      </c>
      <c r="AW69" s="67" t="e">
        <f>VLOOKUP(SUM(($AL68*10)+AL69),'Absolutní-BODY'!$AG$2:$AL$161,6,FALSE)</f>
        <v>#N/A</v>
      </c>
      <c r="AX69" s="67" t="e">
        <f>VLOOKUP(SUM(($AL68*10)+AM69),'Absolutní-BODY'!$AG$2:$AL$161,6,FALSE)</f>
        <v>#N/A</v>
      </c>
      <c r="AY69" s="331" t="e">
        <f>IF(AU74=0,10000,AU74)</f>
        <v>#N/A</v>
      </c>
      <c r="AZ69" s="331">
        <v>9</v>
      </c>
      <c r="BA69" s="331">
        <v>3</v>
      </c>
      <c r="BB69" s="331"/>
      <c r="BC69" s="334"/>
      <c r="BD69" s="44">
        <v>1</v>
      </c>
      <c r="BE69" s="45" t="e">
        <f>IF(BF69=0,"",VLOOKUP($BF69,seznam!$A$1:$E$5084,2,FALSE))</f>
        <v>#N/A</v>
      </c>
      <c r="BF69" s="46" t="e">
        <f>IF(BO69="",0,BO69)</f>
        <v>#N/A</v>
      </c>
      <c r="BG69" s="46" t="e">
        <f>IF($BF69=0,"",VLOOKUP($BF69,'Absolutní-BODY'!$E$2:$W$161,4,FALSE))</f>
        <v>#N/A</v>
      </c>
      <c r="BH69" s="46" t="e">
        <f>IF($BF69=0,"",VLOOKUP($BF69,'Absolutní-BODY'!$E$2:$W$161,5,FALSE))</f>
        <v>#N/A</v>
      </c>
      <c r="BI69" s="46" t="e">
        <f>IF($BF69=0,"",VLOOKUP($BF69,'Absolutní-BODY'!$E$2:$W$161,6,FALSE))</f>
        <v>#N/A</v>
      </c>
      <c r="BJ69" s="46" t="e">
        <f>IF($BF69=0,"",VLOOKUP($BF69,'Absolutní-BODY'!$E$2:$W$161,7,FALSE))</f>
        <v>#N/A</v>
      </c>
      <c r="BK69" s="47" t="e">
        <f>IF($BF69=0,"",VLOOKUP($BF69,'Absolutní-BODY'!$E$2:$W$161,8,FALSE))</f>
        <v>#N/A</v>
      </c>
      <c r="BL69" s="47" t="e">
        <f>IF($BF69=0,"",VLOOKUP($BF69,'Absolutní-BODY'!$E$2:$W$161,9,FALSE))</f>
        <v>#N/A</v>
      </c>
      <c r="BM69" s="47" t="e">
        <f>IF($BF69=0,"",VLOOKUP($BF69,'Absolutní-BODY'!$E$2:$W$161,10,FALSE))</f>
        <v>#N/A</v>
      </c>
      <c r="BN69" s="48" t="e">
        <f>IF($BF69=0,"",VLOOKUP($BF69,'Absolutní-BODY'!$E$2:$W$161,11,FALSE))</f>
        <v>#N/A</v>
      </c>
      <c r="BO69" s="67" t="e">
        <f>VLOOKUP(SUM(($BD68*10)+BD69),'Absolutní-BODY'!$AH$2:$AL$161,5,FALSE)</f>
        <v>#N/A</v>
      </c>
      <c r="BP69" s="67" t="e">
        <f>VLOOKUP(SUM(($BD68*10)+BE69),'Absolutní-BODY'!$AH$2:$AL$161,5,FALSE)</f>
        <v>#N/A</v>
      </c>
      <c r="BQ69" s="331" t="e">
        <f>IF(BM74=0,10000,BM74)</f>
        <v>#N/A</v>
      </c>
      <c r="BR69" s="331">
        <v>9</v>
      </c>
      <c r="BS69" s="331">
        <v>3</v>
      </c>
      <c r="BT69" s="331"/>
      <c r="BU69" s="334"/>
      <c r="BV69" s="44">
        <v>1</v>
      </c>
      <c r="BW69" s="45" t="e">
        <f>IF(BX69=0,"",VLOOKUP($BX69,seznam!$A$1:$E$5084,2,FALSE))</f>
        <v>#N/A</v>
      </c>
      <c r="BX69" s="46" t="e">
        <f>IF(CG69="",0,CG69)</f>
        <v>#N/A</v>
      </c>
      <c r="BY69" s="46" t="e">
        <f>IF($BX69=0,"",VLOOKUP($BX69,'Absolutní-BODY'!$E$2:$W$161,4,FALSE))</f>
        <v>#N/A</v>
      </c>
      <c r="BZ69" s="46" t="e">
        <f>IF($BX69=0,"",VLOOKUP($BX69,'Absolutní-BODY'!$E$2:$W$161,5,FALSE))</f>
        <v>#N/A</v>
      </c>
      <c r="CA69" s="46" t="e">
        <f>IF($BX69=0,"",VLOOKUP($BX69,'Absolutní-BODY'!$E$2:$W$161,6,FALSE))</f>
        <v>#N/A</v>
      </c>
      <c r="CB69" s="46" t="e">
        <f>IF($BX69=0,"",VLOOKUP($BX69,'Absolutní-BODY'!$E$2:$W$161,7,FALSE))</f>
        <v>#N/A</v>
      </c>
      <c r="CC69" s="47" t="e">
        <f>IF($BX69=0,"",VLOOKUP($BX69,'Absolutní-BODY'!$E$2:$W$161,8,FALSE))</f>
        <v>#N/A</v>
      </c>
      <c r="CD69" s="47" t="e">
        <f>IF($BX69=0,"",VLOOKUP($BX69,'Absolutní-BODY'!$E$2:$W$161,9,FALSE))</f>
        <v>#N/A</v>
      </c>
      <c r="CE69" s="47" t="e">
        <f>IF($BX69=0,"",VLOOKUP($BX69,'Absolutní-BODY'!$E$2:$W$161,10,FALSE))</f>
        <v>#N/A</v>
      </c>
      <c r="CF69" s="48" t="e">
        <f>IF($BX69=0,"",VLOOKUP($BX69,'Absolutní-BODY'!$E$2:$W$161,11,FALSE))</f>
        <v>#N/A</v>
      </c>
      <c r="CG69" s="67" t="e">
        <f>VLOOKUP(SUM(($BV68*10)+BV69),'Absolutní-BODY'!$AI$2:$AL$161,4,FALSE)</f>
        <v>#N/A</v>
      </c>
      <c r="CH69" s="67" t="e">
        <f>VLOOKUP(SUM(($BV68*10)+BW69),'Absolutní-BODY'!$AI$2:$AL$161,4,FALSE)</f>
        <v>#N/A</v>
      </c>
      <c r="CI69" s="32" t="e">
        <f>IF(CE74=0,10000,CE74)</f>
        <v>#N/A</v>
      </c>
      <c r="CJ69" s="466">
        <v>9</v>
      </c>
      <c r="CK69" s="466">
        <v>3</v>
      </c>
      <c r="CL69" s="68"/>
      <c r="EA69" s="67" t="e">
        <f>VLOOKUP(SUM(($T68*10)+DP69),'Absolutní-BODY'!$AF$2:$AL$161,7,FALSE)</f>
        <v>#N/A</v>
      </c>
      <c r="EB69" s="67" t="e">
        <f>VLOOKUP(SUM(($AL68*10)+DQ69),'Absolutní-BODY'!$AG$2:$AL$161,6,FALSE)</f>
        <v>#N/A</v>
      </c>
      <c r="EC69" s="67" t="e">
        <f>VLOOKUP(SUM(($BD68*10)+DR69),'Absolutní-BODY'!$AH$2:$AL$161,5,FALSE)</f>
        <v>#N/A</v>
      </c>
      <c r="ED69" s="67" t="e">
        <f>VLOOKUP(SUM(($BV68*10)+DS69),'Absolutní-BODY'!$AI$2:$AL$161,4,FALSE)</f>
        <v>#N/A</v>
      </c>
    </row>
    <row r="70" spans="1:136" s="334" customFormat="1" ht="15" customHeight="1" thickBot="1" x14ac:dyDescent="0.25">
      <c r="B70" s="49">
        <v>7</v>
      </c>
      <c r="C70" s="313" t="e">
        <f>IF(B70="","",VLOOKUP(B70,'Absolutní-BODY'!$AN$2:$AU$57,8,FALSE))</f>
        <v>#N/A</v>
      </c>
      <c r="D70" s="40" t="s">
        <v>9</v>
      </c>
      <c r="E70" s="40">
        <v>1</v>
      </c>
      <c r="F70" s="40">
        <v>2</v>
      </c>
      <c r="G70" s="40">
        <v>3</v>
      </c>
      <c r="H70" s="43">
        <v>4</v>
      </c>
      <c r="I70" s="40">
        <v>5</v>
      </c>
      <c r="J70" s="40">
        <v>6</v>
      </c>
      <c r="K70" s="43">
        <v>7</v>
      </c>
      <c r="L70" s="40">
        <v>8</v>
      </c>
      <c r="O70" s="331" t="e">
        <f>IF(K79=0,10000,K79)</f>
        <v>#N/A</v>
      </c>
      <c r="P70" s="331">
        <v>7</v>
      </c>
      <c r="Q70" s="331">
        <v>2</v>
      </c>
      <c r="R70" s="331"/>
      <c r="T70" s="50">
        <v>2</v>
      </c>
      <c r="U70" s="51" t="e">
        <f>IF(V70=0,"",VLOOKUP($V70,seznam!$A$1:$E$5084,2,FALSE))</f>
        <v>#N/A</v>
      </c>
      <c r="V70" s="52" t="e">
        <f>IF(AE70="",0,AE70)</f>
        <v>#N/A</v>
      </c>
      <c r="W70" s="52" t="e">
        <f>IF($V70=0,"",VLOOKUP($V70,'Absolutní-BODY'!$E$2:$W$161,4,FALSE))</f>
        <v>#N/A</v>
      </c>
      <c r="X70" s="52" t="e">
        <f>IF($V70=0,"",VLOOKUP($V70,'Absolutní-BODY'!$E$2:$W$161,5,FALSE))</f>
        <v>#N/A</v>
      </c>
      <c r="Y70" s="52" t="e">
        <f>IF($V70=0,"",VLOOKUP($V70,'Absolutní-BODY'!$E$2:$W$161,6,FALSE))</f>
        <v>#N/A</v>
      </c>
      <c r="Z70" s="52" t="e">
        <f>IF($V70=0,"",VLOOKUP($V70,'Absolutní-BODY'!$E$2:$W$161,7,FALSE))</f>
        <v>#N/A</v>
      </c>
      <c r="AA70" s="53" t="e">
        <f>IF($V70=0,"",VLOOKUP($V70,'Absolutní-BODY'!$E$2:$W$161,8,FALSE))</f>
        <v>#N/A</v>
      </c>
      <c r="AB70" s="53" t="e">
        <f>IF($V70=0,"",VLOOKUP($V70,'Absolutní-BODY'!$E$2:$W$161,9,FALSE))</f>
        <v>#N/A</v>
      </c>
      <c r="AC70" s="53" t="e">
        <f>IF($V70=0,"",VLOOKUP($V70,'Absolutní-BODY'!$E$2:$W$161,10,FALSE))</f>
        <v>#N/A</v>
      </c>
      <c r="AD70" s="54" t="e">
        <f>IF($V70=0,"",VLOOKUP($V70,'Absolutní-BODY'!$E$2:$W$161,11,FALSE))</f>
        <v>#N/A</v>
      </c>
      <c r="AE70" s="67" t="e">
        <f>VLOOKUP(SUM(($T68*10)+T70),'Absolutní-BODY'!$AF$2:$AL$161,7,FALSE)</f>
        <v>#N/A</v>
      </c>
      <c r="AF70" s="67" t="e">
        <f>VLOOKUP(SUM(($T68*10)+U70),'Absolutní-BODY'!$AF$2:$AL$161,7,FALSE)</f>
        <v>#N/A</v>
      </c>
      <c r="AG70" s="331" t="e">
        <f>IF(AC74=0,10000,AC74)</f>
        <v>#N/A</v>
      </c>
      <c r="AH70" s="331">
        <v>9</v>
      </c>
      <c r="AI70" s="331">
        <v>4</v>
      </c>
      <c r="AJ70" s="331"/>
      <c r="AL70" s="50">
        <v>2</v>
      </c>
      <c r="AM70" s="51" t="e">
        <f>IF(AN70=0,"",VLOOKUP($AN70,seznam!$A$1:$E$5084,2,FALSE))</f>
        <v>#N/A</v>
      </c>
      <c r="AN70" s="52" t="e">
        <f>IF(AW70="",0,AW70)</f>
        <v>#N/A</v>
      </c>
      <c r="AO70" s="52" t="e">
        <f>IF($AN70=0,"",VLOOKUP($AN70,'Absolutní-BODY'!$E$2:$W$161,4,FALSE))</f>
        <v>#N/A</v>
      </c>
      <c r="AP70" s="52" t="e">
        <f>IF($AN70=0,"",VLOOKUP($AN70,'Absolutní-BODY'!$E$2:$W$161,5,FALSE))</f>
        <v>#N/A</v>
      </c>
      <c r="AQ70" s="52" t="e">
        <f>IF($AN70=0,"",VLOOKUP($AN70,'Absolutní-BODY'!$E$2:$W$161,6,FALSE))</f>
        <v>#N/A</v>
      </c>
      <c r="AR70" s="52" t="e">
        <f>IF($AN70=0,"",VLOOKUP($AN70,'Absolutní-BODY'!$E$2:$W$161,7,FALSE))</f>
        <v>#N/A</v>
      </c>
      <c r="AS70" s="53" t="e">
        <f>IF($AN70=0,"",VLOOKUP($AN70,'Absolutní-BODY'!$E$2:$W$161,8,FALSE))</f>
        <v>#N/A</v>
      </c>
      <c r="AT70" s="53" t="e">
        <f>IF($AN70=0,"",VLOOKUP($AN70,'Absolutní-BODY'!$E$2:$W$161,9,FALSE))</f>
        <v>#N/A</v>
      </c>
      <c r="AU70" s="53" t="e">
        <f>IF($AN70=0,"",VLOOKUP($AN70,'Absolutní-BODY'!$E$2:$W$161,10,FALSE))</f>
        <v>#N/A</v>
      </c>
      <c r="AV70" s="54" t="e">
        <f>IF($AN70=0,"",VLOOKUP($AN70,'Absolutní-BODY'!$E$2:$W$161,11,FALSE))</f>
        <v>#N/A</v>
      </c>
      <c r="AW70" s="67" t="e">
        <f>VLOOKUP(SUM(($AL68*10)+AL70),'Absolutní-BODY'!$AG$2:$AL$161,6,FALSE)</f>
        <v>#N/A</v>
      </c>
      <c r="AX70" s="67" t="e">
        <f>VLOOKUP(SUM(($AL68*10)+AM70),'Absolutní-BODY'!$AG$2:$AL$161,6,FALSE)</f>
        <v>#N/A</v>
      </c>
      <c r="AY70" s="331" t="e">
        <f>IF(AU74=0,10000,AU74)</f>
        <v>#N/A</v>
      </c>
      <c r="AZ70" s="331">
        <v>9</v>
      </c>
      <c r="BA70" s="331">
        <v>4</v>
      </c>
      <c r="BB70" s="331"/>
      <c r="BD70" s="50">
        <v>2</v>
      </c>
      <c r="BE70" s="51" t="e">
        <f>IF(BF70=0,"",VLOOKUP($BF70,seznam!$A$1:$E$5084,2,FALSE))</f>
        <v>#N/A</v>
      </c>
      <c r="BF70" s="52" t="e">
        <f>IF(BO70="",0,BO70)</f>
        <v>#N/A</v>
      </c>
      <c r="BG70" s="52" t="e">
        <f>IF($BF70=0,"",VLOOKUP($BF70,'Absolutní-BODY'!$E$2:$W$161,4,FALSE))</f>
        <v>#N/A</v>
      </c>
      <c r="BH70" s="52" t="e">
        <f>IF($BF70=0,"",VLOOKUP($BF70,'Absolutní-BODY'!$E$2:$W$161,5,FALSE))</f>
        <v>#N/A</v>
      </c>
      <c r="BI70" s="52" t="e">
        <f>IF($BF70=0,"",VLOOKUP($BF70,'Absolutní-BODY'!$E$2:$W$161,6,FALSE))</f>
        <v>#N/A</v>
      </c>
      <c r="BJ70" s="52" t="e">
        <f>IF($BF70=0,"",VLOOKUP($BF70,'Absolutní-BODY'!$E$2:$W$161,7,FALSE))</f>
        <v>#N/A</v>
      </c>
      <c r="BK70" s="53" t="e">
        <f>IF($BF70=0,"",VLOOKUP($BF70,'Absolutní-BODY'!$E$2:$W$161,8,FALSE))</f>
        <v>#N/A</v>
      </c>
      <c r="BL70" s="53" t="e">
        <f>IF($BF70=0,"",VLOOKUP($BF70,'Absolutní-BODY'!$E$2:$W$161,9,FALSE))</f>
        <v>#N/A</v>
      </c>
      <c r="BM70" s="53" t="e">
        <f>IF($BF70=0,"",VLOOKUP($BF70,'Absolutní-BODY'!$E$2:$W$161,10,FALSE))</f>
        <v>#N/A</v>
      </c>
      <c r="BN70" s="54" t="e">
        <f>IF($BF70=0,"",VLOOKUP($BF70,'Absolutní-BODY'!$E$2:$W$161,11,FALSE))</f>
        <v>#N/A</v>
      </c>
      <c r="BO70" s="67" t="e">
        <f>VLOOKUP(SUM(($BD68*10)+BD70),'Absolutní-BODY'!$AH$2:$AL$161,5,FALSE)</f>
        <v>#N/A</v>
      </c>
      <c r="BP70" s="67" t="e">
        <f>VLOOKUP(SUM(($BD68*10)+BE70),'Absolutní-BODY'!$AH$2:$AL$161,5,FALSE)</f>
        <v>#N/A</v>
      </c>
      <c r="BQ70" s="331" t="e">
        <f>IF(BM74=0,10000,BM74)</f>
        <v>#N/A</v>
      </c>
      <c r="BR70" s="331">
        <v>9</v>
      </c>
      <c r="BS70" s="331">
        <v>4</v>
      </c>
      <c r="BT70" s="331"/>
      <c r="BV70" s="50">
        <v>2</v>
      </c>
      <c r="BW70" s="51" t="e">
        <f>IF(BX70=0,"",VLOOKUP($BX70,seznam!$A$1:$E$5084,2,FALSE))</f>
        <v>#N/A</v>
      </c>
      <c r="BX70" s="52" t="e">
        <f>IF(CG70="",0,CG70)</f>
        <v>#N/A</v>
      </c>
      <c r="BY70" s="52" t="e">
        <f>IF($BX70=0,"",VLOOKUP($BX70,'Absolutní-BODY'!$E$2:$W$161,4,FALSE))</f>
        <v>#N/A</v>
      </c>
      <c r="BZ70" s="52" t="e">
        <f>IF($BX70=0,"",VLOOKUP($BX70,'Absolutní-BODY'!$E$2:$W$161,5,FALSE))</f>
        <v>#N/A</v>
      </c>
      <c r="CA70" s="52" t="e">
        <f>IF($BX70=0,"",VLOOKUP($BX70,'Absolutní-BODY'!$E$2:$W$161,6,FALSE))</f>
        <v>#N/A</v>
      </c>
      <c r="CB70" s="52" t="e">
        <f>IF($BX70=0,"",VLOOKUP($BX70,'Absolutní-BODY'!$E$2:$W$161,7,FALSE))</f>
        <v>#N/A</v>
      </c>
      <c r="CC70" s="53" t="e">
        <f>IF($BX70=0,"",VLOOKUP($BX70,'Absolutní-BODY'!$E$2:$W$161,8,FALSE))</f>
        <v>#N/A</v>
      </c>
      <c r="CD70" s="53" t="e">
        <f>IF($BX70=0,"",VLOOKUP($BX70,'Absolutní-BODY'!$E$2:$W$161,9,FALSE))</f>
        <v>#N/A</v>
      </c>
      <c r="CE70" s="53" t="e">
        <f>IF($BX70=0,"",VLOOKUP($BX70,'Absolutní-BODY'!$E$2:$W$161,10,FALSE))</f>
        <v>#N/A</v>
      </c>
      <c r="CF70" s="54" t="e">
        <f>IF($BX70=0,"",VLOOKUP($BX70,'Absolutní-BODY'!$E$2:$W$161,11,FALSE))</f>
        <v>#N/A</v>
      </c>
      <c r="CG70" s="67" t="e">
        <f>VLOOKUP(SUM(($BV68*10)+BV70),'Absolutní-BODY'!$AI$2:$AL$161,4,FALSE)</f>
        <v>#N/A</v>
      </c>
      <c r="CH70" s="67" t="e">
        <f>VLOOKUP(SUM(($BV68*10)+BW70),'Absolutní-BODY'!$AI$2:$AL$161,4,FALSE)</f>
        <v>#N/A</v>
      </c>
      <c r="CI70" s="32" t="e">
        <f>IF(CE74=0,10000,CE74)</f>
        <v>#N/A</v>
      </c>
      <c r="CJ70" s="32">
        <v>9</v>
      </c>
      <c r="CK70" s="32">
        <v>4</v>
      </c>
      <c r="CL70" s="331"/>
      <c r="CM70" s="35"/>
      <c r="CN70" s="68"/>
      <c r="CO70" s="316"/>
      <c r="CP70" s="316"/>
      <c r="CQ70" s="68"/>
      <c r="CR70" s="68"/>
      <c r="CS70" s="68"/>
      <c r="CT70" s="68"/>
      <c r="CU70" s="68"/>
      <c r="CV70" s="68"/>
      <c r="CW70" s="68"/>
      <c r="CX70" s="68"/>
      <c r="CY70" s="35"/>
      <c r="CZ70" s="35"/>
      <c r="DA70" s="68"/>
      <c r="DB70" s="68"/>
      <c r="DC70" s="68"/>
      <c r="DD70" s="68"/>
      <c r="DE70" s="35"/>
      <c r="DF70" s="68"/>
      <c r="DG70" s="316"/>
      <c r="DH70" s="316"/>
      <c r="DI70" s="68"/>
      <c r="DJ70" s="68"/>
      <c r="DK70" s="68"/>
      <c r="DL70" s="68"/>
      <c r="DM70" s="68"/>
      <c r="DN70" s="68"/>
      <c r="DO70" s="68"/>
      <c r="DP70" s="68"/>
      <c r="DQ70" s="35"/>
      <c r="DR70" s="35"/>
      <c r="DS70" s="68"/>
      <c r="DT70" s="68"/>
      <c r="DU70" s="68"/>
      <c r="DV70" s="68"/>
      <c r="EA70" s="67" t="e">
        <f>VLOOKUP(SUM(($T68*10)+DP70),'Absolutní-BODY'!$AF$2:$AL$161,7,FALSE)</f>
        <v>#N/A</v>
      </c>
      <c r="EB70" s="67" t="e">
        <f>VLOOKUP(SUM(($AL68*10)+DQ70),'Absolutní-BODY'!$AG$2:$AL$161,6,FALSE)</f>
        <v>#N/A</v>
      </c>
      <c r="EC70" s="67" t="e">
        <f>VLOOKUP(SUM(($BD68*10)+DR70),'Absolutní-BODY'!$AH$2:$AL$161,5,FALSE)</f>
        <v>#N/A</v>
      </c>
      <c r="ED70" s="67" t="e">
        <f>VLOOKUP(SUM(($BV68*10)+DS70),'Absolutní-BODY'!$AI$2:$AL$161,4,FALSE)</f>
        <v>#N/A</v>
      </c>
      <c r="EE70" s="35"/>
      <c r="EF70" s="35"/>
    </row>
    <row r="71" spans="1:136" ht="15" customHeight="1" x14ac:dyDescent="0.2">
      <c r="B71" s="44">
        <v>1</v>
      </c>
      <c r="C71" s="45" t="e">
        <f>IF(D71=0,"",VLOOKUP($D71,seznam!$A$1:$E$5084,2,FALSE))</f>
        <v>#N/A</v>
      </c>
      <c r="D71" s="46" t="e">
        <f t="shared" ref="D71:D77" si="60">IF(M71="",0,M71)</f>
        <v>#N/A</v>
      </c>
      <c r="E71" s="46" t="e">
        <f>IF($D71=0,"",VLOOKUP($D71,'Absolutní-BODY'!$E$2:$W$161,4,FALSE))</f>
        <v>#N/A</v>
      </c>
      <c r="F71" s="46" t="e">
        <f>IF($D71=0,"",VLOOKUP($D71,'Absolutní-BODY'!$E$2:$W$161,5,FALSE))</f>
        <v>#N/A</v>
      </c>
      <c r="G71" s="46" t="e">
        <f>IF($D71=0,"",VLOOKUP($D71,'Absolutní-BODY'!$E$2:$W$161,6,FALSE))</f>
        <v>#N/A</v>
      </c>
      <c r="H71" s="46" t="e">
        <f>IF($D71=0,"",VLOOKUP($D71,'Absolutní-BODY'!$E$2:$W$161,7,FALSE))</f>
        <v>#N/A</v>
      </c>
      <c r="I71" s="47" t="e">
        <f>IF($D71=0,"",VLOOKUP($D71,'Absolutní-BODY'!$E$2:$W$161,8,FALSE))</f>
        <v>#N/A</v>
      </c>
      <c r="J71" s="47" t="e">
        <f>IF($D71=0,"",VLOOKUP($D71,'Absolutní-BODY'!$E$2:$W$161,9,FALSE))</f>
        <v>#N/A</v>
      </c>
      <c r="K71" s="47" t="e">
        <f>IF($D71=0,"",VLOOKUP($D71,'Absolutní-BODY'!$E$2:$W$161,10,FALSE))</f>
        <v>#N/A</v>
      </c>
      <c r="L71" s="48" t="e">
        <f>IF($D71=0,"",VLOOKUP($D71,'Absolutní-BODY'!$E$2:$W$161,11,FALSE))</f>
        <v>#N/A</v>
      </c>
      <c r="M71" s="42" t="e">
        <f>VLOOKUP(SUM(($B70*10)+B71),'Absolutní-BODY'!$AE$2:$AL$161,8,FALSE)</f>
        <v>#N/A</v>
      </c>
      <c r="N71" s="42" t="e">
        <f>VLOOKUP(SUM(($B70*10)+C71),'Absolutní-BODY'!$AE$2:$AL$161,8,FALSE)</f>
        <v>#N/A</v>
      </c>
      <c r="O71" s="331" t="e">
        <f>IF(K79=0,10000,K79)</f>
        <v>#N/A</v>
      </c>
      <c r="P71" s="68">
        <v>7</v>
      </c>
      <c r="Q71" s="68">
        <v>3</v>
      </c>
      <c r="T71" s="50">
        <v>3</v>
      </c>
      <c r="U71" s="51" t="e">
        <f>IF(V71=0,"",VLOOKUP($V71,seznam!$A$1:$E$5084,2,FALSE))</f>
        <v>#N/A</v>
      </c>
      <c r="V71" s="52" t="e">
        <f>IF(AE71="",0,AE71)</f>
        <v>#N/A</v>
      </c>
      <c r="W71" s="52" t="e">
        <f>IF($V71=0,"",VLOOKUP($V71,'Absolutní-BODY'!$E$2:$W$161,4,FALSE))</f>
        <v>#N/A</v>
      </c>
      <c r="X71" s="52" t="e">
        <f>IF($V71=0,"",VLOOKUP($V71,'Absolutní-BODY'!$E$2:$W$161,5,FALSE))</f>
        <v>#N/A</v>
      </c>
      <c r="Y71" s="52" t="e">
        <f>IF($V71=0,"",VLOOKUP($V71,'Absolutní-BODY'!$E$2:$W$161,6,FALSE))</f>
        <v>#N/A</v>
      </c>
      <c r="Z71" s="52" t="e">
        <f>IF($V71=0,"",VLOOKUP($V71,'Absolutní-BODY'!$E$2:$W$161,7,FALSE))</f>
        <v>#N/A</v>
      </c>
      <c r="AA71" s="53" t="e">
        <f>IF($V71=0,"",VLOOKUP($V71,'Absolutní-BODY'!$E$2:$W$161,8,FALSE))</f>
        <v>#N/A</v>
      </c>
      <c r="AB71" s="53" t="e">
        <f>IF($V71=0,"",VLOOKUP($V71,'Absolutní-BODY'!$E$2:$W$161,9,FALSE))</f>
        <v>#N/A</v>
      </c>
      <c r="AC71" s="53" t="e">
        <f>IF($V71=0,"",VLOOKUP($V71,'Absolutní-BODY'!$E$2:$W$161,10,FALSE))</f>
        <v>#N/A</v>
      </c>
      <c r="AD71" s="54" t="e">
        <f>IF($V71=0,"",VLOOKUP($V71,'Absolutní-BODY'!$E$2:$W$161,11,FALSE))</f>
        <v>#N/A</v>
      </c>
      <c r="AE71" s="67" t="e">
        <f>VLOOKUP(SUM(($T68*10)+T71),'Absolutní-BODY'!$AF$2:$AL$161,7,FALSE)</f>
        <v>#N/A</v>
      </c>
      <c r="AF71" s="67" t="e">
        <f>VLOOKUP(SUM(($T68*10)+U71),'Absolutní-BODY'!$AF$2:$AL$161,7,FALSE)</f>
        <v>#N/A</v>
      </c>
      <c r="AG71" s="331" t="e">
        <f>IF(AC74=0,10000,AC74)</f>
        <v>#N/A</v>
      </c>
      <c r="AH71" s="331">
        <v>9</v>
      </c>
      <c r="AI71" s="331">
        <v>5</v>
      </c>
      <c r="AJ71" s="331"/>
      <c r="AK71" s="334"/>
      <c r="AL71" s="50">
        <v>3</v>
      </c>
      <c r="AM71" s="51" t="e">
        <f>IF(AN71=0,"",VLOOKUP($AN71,seznam!$A$1:$E$5084,2,FALSE))</f>
        <v>#N/A</v>
      </c>
      <c r="AN71" s="52" t="e">
        <f>IF(AW71="",0,AW71)</f>
        <v>#N/A</v>
      </c>
      <c r="AO71" s="52" t="e">
        <f>IF($AN71=0,"",VLOOKUP($AN71,'Absolutní-BODY'!$E$2:$W$161,4,FALSE))</f>
        <v>#N/A</v>
      </c>
      <c r="AP71" s="52" t="e">
        <f>IF($AN71=0,"",VLOOKUP($AN71,'Absolutní-BODY'!$E$2:$W$161,5,FALSE))</f>
        <v>#N/A</v>
      </c>
      <c r="AQ71" s="52" t="e">
        <f>IF($AN71=0,"",VLOOKUP($AN71,'Absolutní-BODY'!$E$2:$W$161,6,FALSE))</f>
        <v>#N/A</v>
      </c>
      <c r="AR71" s="52" t="e">
        <f>IF($AN71=0,"",VLOOKUP($AN71,'Absolutní-BODY'!$E$2:$W$161,7,FALSE))</f>
        <v>#N/A</v>
      </c>
      <c r="AS71" s="53" t="e">
        <f>IF($AN71=0,"",VLOOKUP($AN71,'Absolutní-BODY'!$E$2:$W$161,8,FALSE))</f>
        <v>#N/A</v>
      </c>
      <c r="AT71" s="53" t="e">
        <f>IF($AN71=0,"",VLOOKUP($AN71,'Absolutní-BODY'!$E$2:$W$161,9,FALSE))</f>
        <v>#N/A</v>
      </c>
      <c r="AU71" s="53" t="e">
        <f>IF($AN71=0,"",VLOOKUP($AN71,'Absolutní-BODY'!$E$2:$W$161,10,FALSE))</f>
        <v>#N/A</v>
      </c>
      <c r="AV71" s="54" t="e">
        <f>IF($AN71=0,"",VLOOKUP($AN71,'Absolutní-BODY'!$E$2:$W$161,11,FALSE))</f>
        <v>#N/A</v>
      </c>
      <c r="AW71" s="67" t="e">
        <f>VLOOKUP(SUM(($AL68*10)+AL71),'Absolutní-BODY'!$AG$2:$AL$161,6,FALSE)</f>
        <v>#N/A</v>
      </c>
      <c r="AX71" s="67" t="e">
        <f>VLOOKUP(SUM(($AL68*10)+AM71),'Absolutní-BODY'!$AG$2:$AL$161,6,FALSE)</f>
        <v>#N/A</v>
      </c>
      <c r="AY71" s="331" t="e">
        <f>IF(AU74=0,10000,AU74)</f>
        <v>#N/A</v>
      </c>
      <c r="AZ71" s="331">
        <v>9</v>
      </c>
      <c r="BA71" s="331">
        <v>5</v>
      </c>
      <c r="BB71" s="331"/>
      <c r="BC71" s="334"/>
      <c r="BD71" s="50">
        <v>3</v>
      </c>
      <c r="BE71" s="51" t="e">
        <f>IF(BF71=0,"",VLOOKUP($BF71,seznam!$A$1:$E$5084,2,FALSE))</f>
        <v>#N/A</v>
      </c>
      <c r="BF71" s="52" t="e">
        <f>IF(BO71="",0,BO71)</f>
        <v>#N/A</v>
      </c>
      <c r="BG71" s="52" t="e">
        <f>IF($BF71=0,"",VLOOKUP($BF71,'Absolutní-BODY'!$E$2:$W$161,4,FALSE))</f>
        <v>#N/A</v>
      </c>
      <c r="BH71" s="52" t="e">
        <f>IF($BF71=0,"",VLOOKUP($BF71,'Absolutní-BODY'!$E$2:$W$161,5,FALSE))</f>
        <v>#N/A</v>
      </c>
      <c r="BI71" s="52" t="e">
        <f>IF($BF71=0,"",VLOOKUP($BF71,'Absolutní-BODY'!$E$2:$W$161,6,FALSE))</f>
        <v>#N/A</v>
      </c>
      <c r="BJ71" s="52" t="e">
        <f>IF($BF71=0,"",VLOOKUP($BF71,'Absolutní-BODY'!$E$2:$W$161,7,FALSE))</f>
        <v>#N/A</v>
      </c>
      <c r="BK71" s="53" t="e">
        <f>IF($BF71=0,"",VLOOKUP($BF71,'Absolutní-BODY'!$E$2:$W$161,8,FALSE))</f>
        <v>#N/A</v>
      </c>
      <c r="BL71" s="53" t="e">
        <f>IF($BF71=0,"",VLOOKUP($BF71,'Absolutní-BODY'!$E$2:$W$161,9,FALSE))</f>
        <v>#N/A</v>
      </c>
      <c r="BM71" s="53" t="e">
        <f>IF($BF71=0,"",VLOOKUP($BF71,'Absolutní-BODY'!$E$2:$W$161,10,FALSE))</f>
        <v>#N/A</v>
      </c>
      <c r="BN71" s="54" t="e">
        <f>IF($BF71=0,"",VLOOKUP($BF71,'Absolutní-BODY'!$E$2:$W$161,11,FALSE))</f>
        <v>#N/A</v>
      </c>
      <c r="BO71" s="67" t="e">
        <f>VLOOKUP(SUM(($BD68*10)+BD71),'Absolutní-BODY'!$AH$2:$AL$161,5,FALSE)</f>
        <v>#N/A</v>
      </c>
      <c r="BP71" s="67" t="e">
        <f>VLOOKUP(SUM(($BD68*10)+BE71),'Absolutní-BODY'!$AH$2:$AL$161,5,FALSE)</f>
        <v>#N/A</v>
      </c>
      <c r="BQ71" s="331" t="e">
        <f>IF(BM74=0,10000,BM74)</f>
        <v>#N/A</v>
      </c>
      <c r="BR71" s="331">
        <v>9</v>
      </c>
      <c r="BS71" s="331">
        <v>5</v>
      </c>
      <c r="BT71" s="331"/>
      <c r="BU71" s="334"/>
      <c r="BV71" s="50">
        <v>3</v>
      </c>
      <c r="BW71" s="51" t="e">
        <f>IF(BX71=0,"",VLOOKUP($BX71,seznam!$A$1:$E$5084,2,FALSE))</f>
        <v>#N/A</v>
      </c>
      <c r="BX71" s="52" t="e">
        <f>IF(CG71="",0,CG71)</f>
        <v>#N/A</v>
      </c>
      <c r="BY71" s="52" t="e">
        <f>IF($BX71=0,"",VLOOKUP($BX71,'Absolutní-BODY'!$E$2:$W$161,4,FALSE))</f>
        <v>#N/A</v>
      </c>
      <c r="BZ71" s="52" t="e">
        <f>IF($BX71=0,"",VLOOKUP($BX71,'Absolutní-BODY'!$E$2:$W$161,5,FALSE))</f>
        <v>#N/A</v>
      </c>
      <c r="CA71" s="52" t="e">
        <f>IF($BX71=0,"",VLOOKUP($BX71,'Absolutní-BODY'!$E$2:$W$161,6,FALSE))</f>
        <v>#N/A</v>
      </c>
      <c r="CB71" s="52" t="e">
        <f>IF($BX71=0,"",VLOOKUP($BX71,'Absolutní-BODY'!$E$2:$W$161,7,FALSE))</f>
        <v>#N/A</v>
      </c>
      <c r="CC71" s="53" t="e">
        <f>IF($BX71=0,"",VLOOKUP($BX71,'Absolutní-BODY'!$E$2:$W$161,8,FALSE))</f>
        <v>#N/A</v>
      </c>
      <c r="CD71" s="53" t="e">
        <f>IF($BX71=0,"",VLOOKUP($BX71,'Absolutní-BODY'!$E$2:$W$161,9,FALSE))</f>
        <v>#N/A</v>
      </c>
      <c r="CE71" s="53" t="e">
        <f>IF($BX71=0,"",VLOOKUP($BX71,'Absolutní-BODY'!$E$2:$W$161,10,FALSE))</f>
        <v>#N/A</v>
      </c>
      <c r="CF71" s="54" t="e">
        <f>IF($BX71=0,"",VLOOKUP($BX71,'Absolutní-BODY'!$E$2:$W$161,11,FALSE))</f>
        <v>#N/A</v>
      </c>
      <c r="CG71" s="67" t="e">
        <f>VLOOKUP(SUM(($BV68*10)+BV71),'Absolutní-BODY'!$AI$2:$AL$161,4,FALSE)</f>
        <v>#N/A</v>
      </c>
      <c r="CH71" s="67" t="e">
        <f>VLOOKUP(SUM(($BV68*10)+BW71),'Absolutní-BODY'!$AI$2:$AL$161,4,FALSE)</f>
        <v>#N/A</v>
      </c>
      <c r="CI71" s="32" t="e">
        <f>IF(CE74=0,10000,CE74)</f>
        <v>#N/A</v>
      </c>
      <c r="CJ71" s="466">
        <v>9</v>
      </c>
      <c r="CK71" s="466">
        <v>5</v>
      </c>
      <c r="CL71" s="68"/>
      <c r="DZ71" s="42" t="e">
        <f>VLOOKUP(SUM(($B70*10)+DO71),'Absolutní-BODY'!$AE$2:$AL$161,8,FALSE)</f>
        <v>#N/A</v>
      </c>
      <c r="EA71" s="67" t="e">
        <f>VLOOKUP(SUM(($T68*10)+DP71),'Absolutní-BODY'!$AF$2:$AL$161,7,FALSE)</f>
        <v>#N/A</v>
      </c>
      <c r="EB71" s="67" t="e">
        <f>VLOOKUP(SUM(($AL68*10)+DQ71),'Absolutní-BODY'!$AG$2:$AL$161,6,FALSE)</f>
        <v>#N/A</v>
      </c>
      <c r="EC71" s="67" t="e">
        <f>VLOOKUP(SUM(($BD68*10)+DR71),'Absolutní-BODY'!$AH$2:$AL$161,5,FALSE)</f>
        <v>#N/A</v>
      </c>
      <c r="ED71" s="67" t="e">
        <f>VLOOKUP(SUM(($BV68*10)+DS71),'Absolutní-BODY'!$AI$2:$AL$161,4,FALSE)</f>
        <v>#N/A</v>
      </c>
    </row>
    <row r="72" spans="1:136" ht="15" customHeight="1" thickBot="1" x14ac:dyDescent="0.25">
      <c r="B72" s="50">
        <v>2</v>
      </c>
      <c r="C72" s="51" t="e">
        <f>IF(D72=0,"",VLOOKUP($D72,seznam!$A$1:$E$5084,2,FALSE))</f>
        <v>#N/A</v>
      </c>
      <c r="D72" s="52" t="e">
        <f t="shared" si="60"/>
        <v>#N/A</v>
      </c>
      <c r="E72" s="52" t="e">
        <f>IF($D72=0,"",VLOOKUP($D72,'Absolutní-BODY'!$E$2:$W$161,4,FALSE))</f>
        <v>#N/A</v>
      </c>
      <c r="F72" s="52" t="e">
        <f>IF($D72=0,"",VLOOKUP($D72,'Absolutní-BODY'!$E$2:$W$161,5,FALSE))</f>
        <v>#N/A</v>
      </c>
      <c r="G72" s="52" t="e">
        <f>IF($D72=0,"",VLOOKUP($D72,'Absolutní-BODY'!$E$2:$W$161,6,FALSE))</f>
        <v>#N/A</v>
      </c>
      <c r="H72" s="52" t="e">
        <f>IF($D72=0,"",VLOOKUP($D72,'Absolutní-BODY'!$E$2:$W$161,7,FALSE))</f>
        <v>#N/A</v>
      </c>
      <c r="I72" s="53" t="e">
        <f>IF($D72=0,"",VLOOKUP($D72,'Absolutní-BODY'!$E$2:$W$161,8,FALSE))</f>
        <v>#N/A</v>
      </c>
      <c r="J72" s="53" t="e">
        <f>IF($D72=0,"",VLOOKUP($D72,'Absolutní-BODY'!$E$2:$W$161,9,FALSE))</f>
        <v>#N/A</v>
      </c>
      <c r="K72" s="53" t="e">
        <f>IF($D72=0,"",VLOOKUP($D72,'Absolutní-BODY'!$E$2:$W$161,10,FALSE))</f>
        <v>#N/A</v>
      </c>
      <c r="L72" s="54" t="e">
        <f>IF($D72=0,"",VLOOKUP($D72,'Absolutní-BODY'!$E$2:$W$161,11,FALSE))</f>
        <v>#N/A</v>
      </c>
      <c r="M72" s="42" t="e">
        <f>VLOOKUP(SUM(($B70*10)+B72),'Absolutní-BODY'!$AE$2:$AL$161,8,FALSE)</f>
        <v>#N/A</v>
      </c>
      <c r="N72" s="42" t="e">
        <f>VLOOKUP(SUM(($B70*10)+C72),'Absolutní-BODY'!$AE$2:$AL$161,8,FALSE)</f>
        <v>#N/A</v>
      </c>
      <c r="O72" s="331" t="e">
        <f>IF(K79=0,10000,K79)</f>
        <v>#N/A</v>
      </c>
      <c r="P72" s="68">
        <v>7</v>
      </c>
      <c r="Q72" s="68">
        <v>4</v>
      </c>
      <c r="T72" s="55" t="s">
        <v>0</v>
      </c>
      <c r="U72" s="56" t="e">
        <f>IF(V72=0,"",VLOOKUP($V72,seznam!$A$1:$E$5084,2,FALSE))</f>
        <v>#N/A</v>
      </c>
      <c r="V72" s="57" t="e">
        <f>IF(AE72="",0,AE72)</f>
        <v>#N/A</v>
      </c>
      <c r="W72" s="57" t="e">
        <f>IF($V72=0,"",VLOOKUP($V72,'Absolutní-BODY'!$E$2:$W$161,4,FALSE))</f>
        <v>#N/A</v>
      </c>
      <c r="X72" s="57" t="e">
        <f>IF($V72=0,"",VLOOKUP($V72,'Absolutní-BODY'!$E$2:$W$161,5,FALSE))</f>
        <v>#N/A</v>
      </c>
      <c r="Y72" s="57" t="e">
        <f>IF($V72=0,"",VLOOKUP($V72,'Absolutní-BODY'!$E$2:$W$161,6,FALSE))</f>
        <v>#N/A</v>
      </c>
      <c r="Z72" s="57" t="e">
        <f>IF($V72=0,"",VLOOKUP($V72,'Absolutní-BODY'!$E$2:$W$161,7,FALSE))</f>
        <v>#N/A</v>
      </c>
      <c r="AA72" s="58" t="e">
        <f>IF($V72=0,"",VLOOKUP($V72,'Absolutní-BODY'!$E$2:$W$161,8,FALSE))</f>
        <v>#N/A</v>
      </c>
      <c r="AB72" s="58" t="e">
        <f>IF($V72=0,"",VLOOKUP($V72,'Absolutní-BODY'!$E$2:$W$161,9,FALSE))</f>
        <v>#N/A</v>
      </c>
      <c r="AC72" s="58" t="e">
        <f>IF($V72=0,"",VLOOKUP($V72,'Absolutní-BODY'!$E$2:$W$161,10,FALSE))</f>
        <v>#N/A</v>
      </c>
      <c r="AD72" s="59" t="e">
        <f>IF($V72=0,"",VLOOKUP($V72,'Absolutní-BODY'!$E$2:$W$161,11,FALSE))</f>
        <v>#N/A</v>
      </c>
      <c r="AE72" s="67" t="e">
        <f>VLOOKUP(SUM(($T68*10)+4),'Absolutní-BODY'!$AF$2:$AL$161,7,FALSE)</f>
        <v>#N/A</v>
      </c>
      <c r="AF72" s="67" t="e">
        <f>VLOOKUP(SUM(($T68*10)+4),'Absolutní-BODY'!$AF$2:$AL$161,7,FALSE)</f>
        <v>#N/A</v>
      </c>
      <c r="AG72" s="331" t="e">
        <f>IF(AC74=0,10000,AC74)</f>
        <v>#N/A</v>
      </c>
      <c r="AH72" s="331">
        <v>9</v>
      </c>
      <c r="AI72" s="331">
        <v>6</v>
      </c>
      <c r="AJ72" s="331"/>
      <c r="AK72" s="334"/>
      <c r="AL72" s="55" t="s">
        <v>0</v>
      </c>
      <c r="AM72" s="56" t="e">
        <f>IF(AN72=0,"",VLOOKUP($AN72,seznam!$A$1:$E$5084,2,FALSE))</f>
        <v>#N/A</v>
      </c>
      <c r="AN72" s="57" t="e">
        <f>IF(AW72="",0,AW72)</f>
        <v>#N/A</v>
      </c>
      <c r="AO72" s="57" t="e">
        <f>IF($AN72=0,"",VLOOKUP($AN72,'Absolutní-BODY'!$E$2:$W$161,4,FALSE))</f>
        <v>#N/A</v>
      </c>
      <c r="AP72" s="57" t="e">
        <f>IF($AN72=0,"",VLOOKUP($AN72,'Absolutní-BODY'!$E$2:$W$161,5,FALSE))</f>
        <v>#N/A</v>
      </c>
      <c r="AQ72" s="57" t="e">
        <f>IF($AN72=0,"",VLOOKUP($AN72,'Absolutní-BODY'!$E$2:$W$161,6,FALSE))</f>
        <v>#N/A</v>
      </c>
      <c r="AR72" s="57" t="e">
        <f>IF($AN72=0,"",VLOOKUP($AN72,'Absolutní-BODY'!$E$2:$W$161,7,FALSE))</f>
        <v>#N/A</v>
      </c>
      <c r="AS72" s="58" t="e">
        <f>IF($AN72=0,"",VLOOKUP($AN72,'Absolutní-BODY'!$E$2:$W$161,8,FALSE))</f>
        <v>#N/A</v>
      </c>
      <c r="AT72" s="58" t="e">
        <f>IF($AN72=0,"",VLOOKUP($AN72,'Absolutní-BODY'!$E$2:$W$161,9,FALSE))</f>
        <v>#N/A</v>
      </c>
      <c r="AU72" s="58" t="e">
        <f>IF($AN72=0,"",VLOOKUP($AN72,'Absolutní-BODY'!$E$2:$W$161,10,FALSE))</f>
        <v>#N/A</v>
      </c>
      <c r="AV72" s="59" t="e">
        <f>IF($AN72=0,"",VLOOKUP($AN72,'Absolutní-BODY'!$E$2:$W$161,11,FALSE))</f>
        <v>#N/A</v>
      </c>
      <c r="AW72" s="67" t="e">
        <f>VLOOKUP(SUM(($AL68*10)+4),'Absolutní-BODY'!$AG$2:$AL$161,6,FALSE)</f>
        <v>#N/A</v>
      </c>
      <c r="AX72" s="67" t="e">
        <f>VLOOKUP(SUM(($AL68*10)+4),'Absolutní-BODY'!$AG$2:$AL$161,6,FALSE)</f>
        <v>#N/A</v>
      </c>
      <c r="AY72" s="331" t="e">
        <f>IF(AU74=0,10000,AU74)</f>
        <v>#N/A</v>
      </c>
      <c r="AZ72" s="331">
        <v>9</v>
      </c>
      <c r="BA72" s="331">
        <v>6</v>
      </c>
      <c r="BB72" s="331"/>
      <c r="BC72" s="334"/>
      <c r="BD72" s="55" t="s">
        <v>0</v>
      </c>
      <c r="BE72" s="56" t="e">
        <f>IF(BF72=0,"",VLOOKUP($BF72,seznam!$A$1:$E$5084,2,FALSE))</f>
        <v>#N/A</v>
      </c>
      <c r="BF72" s="57" t="e">
        <f>IF(BO72="",0,BO72)</f>
        <v>#N/A</v>
      </c>
      <c r="BG72" s="57" t="e">
        <f>IF($BF72=0,"",VLOOKUP($BF72,'Absolutní-BODY'!$E$2:$W$161,4,FALSE))</f>
        <v>#N/A</v>
      </c>
      <c r="BH72" s="57" t="e">
        <f>IF($BF72=0,"",VLOOKUP($BF72,'Absolutní-BODY'!$E$2:$W$161,5,FALSE))</f>
        <v>#N/A</v>
      </c>
      <c r="BI72" s="57" t="e">
        <f>IF($BF72=0,"",VLOOKUP($BF72,'Absolutní-BODY'!$E$2:$W$161,6,FALSE))</f>
        <v>#N/A</v>
      </c>
      <c r="BJ72" s="57" t="e">
        <f>IF($BF72=0,"",VLOOKUP($BF72,'Absolutní-BODY'!$E$2:$W$161,7,FALSE))</f>
        <v>#N/A</v>
      </c>
      <c r="BK72" s="58" t="e">
        <f>IF($BF72=0,"",VLOOKUP($BF72,'Absolutní-BODY'!$E$2:$W$161,8,FALSE))</f>
        <v>#N/A</v>
      </c>
      <c r="BL72" s="58" t="e">
        <f>IF($BF72=0,"",VLOOKUP($BF72,'Absolutní-BODY'!$E$2:$W$161,9,FALSE))</f>
        <v>#N/A</v>
      </c>
      <c r="BM72" s="58" t="e">
        <f>IF($BF72=0,"",VLOOKUP($BF72,'Absolutní-BODY'!$E$2:$W$161,10,FALSE))</f>
        <v>#N/A</v>
      </c>
      <c r="BN72" s="59" t="e">
        <f>IF($BF72=0,"",VLOOKUP($BF72,'Absolutní-BODY'!$E$2:$W$161,11,FALSE))</f>
        <v>#N/A</v>
      </c>
      <c r="BO72" s="67" t="e">
        <f>VLOOKUP(SUM(($BD68*10)+4),'Absolutní-BODY'!$AH$2:$AL$161,5,FALSE)</f>
        <v>#N/A</v>
      </c>
      <c r="BP72" s="67" t="e">
        <f>VLOOKUP(SUM(($BD68*10)+4),'Absolutní-BODY'!$AH$2:$AL$161,5,FALSE)</f>
        <v>#N/A</v>
      </c>
      <c r="BQ72" s="331" t="e">
        <f>IF(BM74=0,10000,BM74)</f>
        <v>#N/A</v>
      </c>
      <c r="BR72" s="331">
        <v>9</v>
      </c>
      <c r="BS72" s="331">
        <v>6</v>
      </c>
      <c r="BT72" s="331"/>
      <c r="BU72" s="334"/>
      <c r="BV72" s="55" t="s">
        <v>0</v>
      </c>
      <c r="BW72" s="56" t="e">
        <f>IF(BX72=0,"",VLOOKUP($BX72,seznam!$A$1:$E$5084,2,FALSE))</f>
        <v>#N/A</v>
      </c>
      <c r="BX72" s="57" t="e">
        <f>IF(CG72="",0,CG72)</f>
        <v>#N/A</v>
      </c>
      <c r="BY72" s="57" t="e">
        <f>IF($BX72=0,"",VLOOKUP($BX72,'Absolutní-BODY'!$E$2:$W$161,4,FALSE))</f>
        <v>#N/A</v>
      </c>
      <c r="BZ72" s="57" t="e">
        <f>IF($BX72=0,"",VLOOKUP($BX72,'Absolutní-BODY'!$E$2:$W$161,5,FALSE))</f>
        <v>#N/A</v>
      </c>
      <c r="CA72" s="57" t="e">
        <f>IF($BX72=0,"",VLOOKUP($BX72,'Absolutní-BODY'!$E$2:$W$161,6,FALSE))</f>
        <v>#N/A</v>
      </c>
      <c r="CB72" s="57" t="e">
        <f>IF($BX72=0,"",VLOOKUP($BX72,'Absolutní-BODY'!$E$2:$W$161,7,FALSE))</f>
        <v>#N/A</v>
      </c>
      <c r="CC72" s="58" t="e">
        <f>IF($BX72=0,"",VLOOKUP($BX72,'Absolutní-BODY'!$E$2:$W$161,8,FALSE))</f>
        <v>#N/A</v>
      </c>
      <c r="CD72" s="58" t="e">
        <f>IF($BX72=0,"",VLOOKUP($BX72,'Absolutní-BODY'!$E$2:$W$161,9,FALSE))</f>
        <v>#N/A</v>
      </c>
      <c r="CE72" s="58" t="e">
        <f>IF($BX72=0,"",VLOOKUP($BX72,'Absolutní-BODY'!$E$2:$W$161,10,FALSE))</f>
        <v>#N/A</v>
      </c>
      <c r="CF72" s="59" t="e">
        <f>IF($BX72=0,"",VLOOKUP($BX72,'Absolutní-BODY'!$E$2:$W$161,11,FALSE))</f>
        <v>#N/A</v>
      </c>
      <c r="CG72" s="67" t="e">
        <f>VLOOKUP(SUM(($BV68*10)+4),'Absolutní-BODY'!$AI$2:$AL$161,4,FALSE)</f>
        <v>#N/A</v>
      </c>
      <c r="CH72" s="67" t="e">
        <f>VLOOKUP(SUM(($BV68*10)+4),'Absolutní-BODY'!$AI$2:$AL$161,4,FALSE)</f>
        <v>#N/A</v>
      </c>
      <c r="CI72" s="32" t="e">
        <f>IF(CE74=0,10000,CE74)</f>
        <v>#N/A</v>
      </c>
      <c r="CJ72" s="466">
        <v>9</v>
      </c>
      <c r="CK72" s="466">
        <v>6</v>
      </c>
      <c r="CL72" s="68"/>
      <c r="DZ72" s="42" t="e">
        <f>VLOOKUP(SUM(($B70*10)+DO72),'Absolutní-BODY'!$AE$2:$AL$161,8,FALSE)</f>
        <v>#N/A</v>
      </c>
      <c r="EA72" s="67" t="e">
        <f>VLOOKUP(SUM(($T68*10)+4),'Absolutní-BODY'!$AF$2:$AL$161,7,FALSE)</f>
        <v>#N/A</v>
      </c>
      <c r="EB72" s="67" t="e">
        <f>VLOOKUP(SUM(($AL68*10)+4),'Absolutní-BODY'!$AG$2:$AL$161,6,FALSE)</f>
        <v>#N/A</v>
      </c>
      <c r="EC72" s="67" t="e">
        <f>VLOOKUP(SUM(($BD68*10)+4),'Absolutní-BODY'!$AH$2:$AL$161,5,FALSE)</f>
        <v>#N/A</v>
      </c>
      <c r="ED72" s="67" t="e">
        <f>VLOOKUP(SUM(($BV68*10)+4),'Absolutní-BODY'!$AI$2:$AL$161,4,FALSE)</f>
        <v>#N/A</v>
      </c>
    </row>
    <row r="73" spans="1:136" ht="15" customHeight="1" thickBot="1" x14ac:dyDescent="0.25">
      <c r="B73" s="50">
        <v>3</v>
      </c>
      <c r="C73" s="51" t="e">
        <f>IF(D73=0,"",VLOOKUP($D73,seznam!$A$1:$E$5084,2,FALSE))</f>
        <v>#N/A</v>
      </c>
      <c r="D73" s="52" t="e">
        <f t="shared" si="60"/>
        <v>#N/A</v>
      </c>
      <c r="E73" s="52" t="e">
        <f>IF($D73=0,"",VLOOKUP($D73,'Absolutní-BODY'!$E$2:$W$161,4,FALSE))</f>
        <v>#N/A</v>
      </c>
      <c r="F73" s="52" t="e">
        <f>IF($D73=0,"",VLOOKUP($D73,'Absolutní-BODY'!$E$2:$W$161,5,FALSE))</f>
        <v>#N/A</v>
      </c>
      <c r="G73" s="52" t="e">
        <f>IF($D73=0,"",VLOOKUP($D73,'Absolutní-BODY'!$E$2:$W$161,6,FALSE))</f>
        <v>#N/A</v>
      </c>
      <c r="H73" s="52" t="e">
        <f>IF($D73=0,"",VLOOKUP($D73,'Absolutní-BODY'!$E$2:$W$161,7,FALSE))</f>
        <v>#N/A</v>
      </c>
      <c r="I73" s="53" t="e">
        <f>IF($D73=0,"",VLOOKUP($D73,'Absolutní-BODY'!$E$2:$W$161,8,FALSE))</f>
        <v>#N/A</v>
      </c>
      <c r="J73" s="53" t="e">
        <f>IF($D73=0,"",VLOOKUP($D73,'Absolutní-BODY'!$E$2:$W$161,9,FALSE))</f>
        <v>#N/A</v>
      </c>
      <c r="K73" s="53" t="e">
        <f>IF($D73=0,"",VLOOKUP($D73,'Absolutní-BODY'!$E$2:$W$161,10,FALSE))</f>
        <v>#N/A</v>
      </c>
      <c r="L73" s="54" t="e">
        <f>IF($D73=0,"",VLOOKUP($D73,'Absolutní-BODY'!$E$2:$W$161,11,FALSE))</f>
        <v>#N/A</v>
      </c>
      <c r="M73" s="42" t="e">
        <f>VLOOKUP(SUM(($B70*10)+B73),'Absolutní-BODY'!$AE$2:$AL$161,8,FALSE)</f>
        <v>#N/A</v>
      </c>
      <c r="N73" s="42" t="e">
        <f>VLOOKUP(SUM(($B70*10)+C73),'Absolutní-BODY'!$AE$2:$AL$161,8,FALSE)</f>
        <v>#N/A</v>
      </c>
      <c r="O73" s="331" t="e">
        <f>IF(K79=0,10000,K79)</f>
        <v>#N/A</v>
      </c>
      <c r="P73" s="68">
        <v>7</v>
      </c>
      <c r="Q73" s="68">
        <v>5</v>
      </c>
      <c r="T73" s="60"/>
      <c r="U73" s="61"/>
      <c r="V73" s="61"/>
      <c r="W73" s="62" t="e">
        <f t="shared" ref="W73:AD73" si="61">SUM(W69:W72)</f>
        <v>#N/A</v>
      </c>
      <c r="X73" s="63" t="e">
        <f t="shared" si="61"/>
        <v>#N/A</v>
      </c>
      <c r="Y73" s="63" t="e">
        <f t="shared" si="61"/>
        <v>#N/A</v>
      </c>
      <c r="Z73" s="63" t="e">
        <f t="shared" si="61"/>
        <v>#N/A</v>
      </c>
      <c r="AA73" s="64" t="e">
        <f t="shared" si="61"/>
        <v>#N/A</v>
      </c>
      <c r="AB73" s="64" t="e">
        <f t="shared" si="61"/>
        <v>#N/A</v>
      </c>
      <c r="AC73" s="64" t="e">
        <f t="shared" si="61"/>
        <v>#N/A</v>
      </c>
      <c r="AD73" s="65" t="e">
        <f t="shared" si="61"/>
        <v>#N/A</v>
      </c>
      <c r="AG73" s="331" t="e">
        <f>IF(AC74=0,10000,AC74)</f>
        <v>#N/A</v>
      </c>
      <c r="AH73" s="68">
        <v>9</v>
      </c>
      <c r="AI73" s="68">
        <v>7</v>
      </c>
      <c r="AL73" s="60"/>
      <c r="AM73" s="61"/>
      <c r="AN73" s="61"/>
      <c r="AO73" s="62" t="e">
        <f t="shared" ref="AO73:AV73" si="62">SUM(AO69:AO72)</f>
        <v>#N/A</v>
      </c>
      <c r="AP73" s="63" t="e">
        <f t="shared" si="62"/>
        <v>#N/A</v>
      </c>
      <c r="AQ73" s="63" t="e">
        <f t="shared" si="62"/>
        <v>#N/A</v>
      </c>
      <c r="AR73" s="63" t="e">
        <f t="shared" si="62"/>
        <v>#N/A</v>
      </c>
      <c r="AS73" s="64" t="e">
        <f t="shared" si="62"/>
        <v>#N/A</v>
      </c>
      <c r="AT73" s="64" t="e">
        <f t="shared" si="62"/>
        <v>#N/A</v>
      </c>
      <c r="AU73" s="64" t="e">
        <f t="shared" si="62"/>
        <v>#N/A</v>
      </c>
      <c r="AV73" s="65" t="e">
        <f t="shared" si="62"/>
        <v>#N/A</v>
      </c>
      <c r="AY73" s="331" t="e">
        <f>IF(AU74=0,10000,AU74)</f>
        <v>#N/A</v>
      </c>
      <c r="AZ73" s="68">
        <v>9</v>
      </c>
      <c r="BA73" s="68">
        <v>7</v>
      </c>
      <c r="BB73" s="68"/>
      <c r="BD73" s="60"/>
      <c r="BE73" s="61"/>
      <c r="BF73" s="61"/>
      <c r="BG73" s="62" t="e">
        <f t="shared" ref="BG73:BN73" si="63">SUM(BG69:BG72)</f>
        <v>#N/A</v>
      </c>
      <c r="BH73" s="63" t="e">
        <f t="shared" si="63"/>
        <v>#N/A</v>
      </c>
      <c r="BI73" s="63" t="e">
        <f t="shared" si="63"/>
        <v>#N/A</v>
      </c>
      <c r="BJ73" s="63" t="e">
        <f t="shared" si="63"/>
        <v>#N/A</v>
      </c>
      <c r="BK73" s="64" t="e">
        <f t="shared" si="63"/>
        <v>#N/A</v>
      </c>
      <c r="BL73" s="64" t="e">
        <f t="shared" si="63"/>
        <v>#N/A</v>
      </c>
      <c r="BM73" s="64" t="e">
        <f t="shared" si="63"/>
        <v>#N/A</v>
      </c>
      <c r="BN73" s="65" t="e">
        <f t="shared" si="63"/>
        <v>#N/A</v>
      </c>
      <c r="BQ73" s="331" t="e">
        <f>IF(BM74=0,10000,BM74)</f>
        <v>#N/A</v>
      </c>
      <c r="BR73" s="68">
        <v>9</v>
      </c>
      <c r="BS73" s="68">
        <v>7</v>
      </c>
      <c r="BT73" s="68"/>
      <c r="BV73" s="60"/>
      <c r="BW73" s="61"/>
      <c r="BX73" s="61"/>
      <c r="BY73" s="62" t="e">
        <f t="shared" ref="BY73:CF73" si="64">SUM(BY69:BY72)</f>
        <v>#N/A</v>
      </c>
      <c r="BZ73" s="63" t="e">
        <f t="shared" si="64"/>
        <v>#N/A</v>
      </c>
      <c r="CA73" s="63" t="e">
        <f t="shared" si="64"/>
        <v>#N/A</v>
      </c>
      <c r="CB73" s="63" t="e">
        <f t="shared" si="64"/>
        <v>#N/A</v>
      </c>
      <c r="CC73" s="64" t="e">
        <f t="shared" si="64"/>
        <v>#N/A</v>
      </c>
      <c r="CD73" s="64" t="e">
        <f t="shared" si="64"/>
        <v>#N/A</v>
      </c>
      <c r="CE73" s="64" t="e">
        <f t="shared" si="64"/>
        <v>#N/A</v>
      </c>
      <c r="CF73" s="65" t="e">
        <f t="shared" si="64"/>
        <v>#N/A</v>
      </c>
      <c r="CI73" s="32" t="e">
        <f>IF(CE74=0,10000,CE74)</f>
        <v>#N/A</v>
      </c>
      <c r="CJ73" s="466">
        <v>9</v>
      </c>
      <c r="CK73" s="466">
        <v>7</v>
      </c>
      <c r="CL73" s="68"/>
      <c r="DZ73" s="42" t="e">
        <f>VLOOKUP(SUM(($B70*10)+DO73),'Absolutní-BODY'!$AE$2:$AL$161,8,FALSE)</f>
        <v>#N/A</v>
      </c>
    </row>
    <row r="74" spans="1:136" ht="15" customHeight="1" thickBot="1" x14ac:dyDescent="0.25">
      <c r="B74" s="50">
        <v>4</v>
      </c>
      <c r="C74" s="51" t="e">
        <f>IF(D74=0,"",VLOOKUP($D74,seznam!$A$1:$E$5084,2,FALSE))</f>
        <v>#N/A</v>
      </c>
      <c r="D74" s="52" t="e">
        <f t="shared" si="60"/>
        <v>#N/A</v>
      </c>
      <c r="E74" s="52" t="e">
        <f>IF($D74=0,"",VLOOKUP($D74,'Absolutní-BODY'!$E$2:$W$161,4,FALSE))</f>
        <v>#N/A</v>
      </c>
      <c r="F74" s="52" t="e">
        <f>IF($D74=0,"",VLOOKUP($D74,'Absolutní-BODY'!$E$2:$W$161,5,FALSE))</f>
        <v>#N/A</v>
      </c>
      <c r="G74" s="52" t="e">
        <f>IF($D74=0,"",VLOOKUP($D74,'Absolutní-BODY'!$E$2:$W$161,6,FALSE))</f>
        <v>#N/A</v>
      </c>
      <c r="H74" s="52" t="e">
        <f>IF($D74=0,"",VLOOKUP($D74,'Absolutní-BODY'!$E$2:$W$161,7,FALSE))</f>
        <v>#N/A</v>
      </c>
      <c r="I74" s="53" t="e">
        <f>IF($D74=0,"",VLOOKUP($D74,'Absolutní-BODY'!$E$2:$W$161,8,FALSE))</f>
        <v>#N/A</v>
      </c>
      <c r="J74" s="53" t="e">
        <f>IF($D74=0,"",VLOOKUP($D74,'Absolutní-BODY'!$E$2:$W$161,9,FALSE))</f>
        <v>#N/A</v>
      </c>
      <c r="K74" s="53" t="e">
        <f>IF($D74=0,"",VLOOKUP($D74,'Absolutní-BODY'!$E$2:$W$161,10,FALSE))</f>
        <v>#N/A</v>
      </c>
      <c r="L74" s="54" t="e">
        <f>IF($D74=0,"",VLOOKUP($D74,'Absolutní-BODY'!$E$2:$W$161,11,FALSE))</f>
        <v>#N/A</v>
      </c>
      <c r="M74" s="42" t="e">
        <f>VLOOKUP(SUM(($B70*10)+B74),'Absolutní-BODY'!$AE$2:$AL$161,8,FALSE)</f>
        <v>#N/A</v>
      </c>
      <c r="N74" s="42" t="e">
        <f>VLOOKUP(SUM(($B70*10)+C74),'Absolutní-BODY'!$AE$2:$AL$161,8,FALSE)</f>
        <v>#N/A</v>
      </c>
      <c r="O74" s="331" t="e">
        <f>IF(K79=0,10000,K79)</f>
        <v>#N/A</v>
      </c>
      <c r="P74" s="68">
        <v>7</v>
      </c>
      <c r="Q74" s="68">
        <v>6</v>
      </c>
      <c r="T74" s="318" t="e">
        <f>U68</f>
        <v>#N/A</v>
      </c>
      <c r="U74" s="315"/>
      <c r="V74" s="345">
        <f>AJ74</f>
        <v>0</v>
      </c>
      <c r="W74" s="317" t="s">
        <v>18</v>
      </c>
      <c r="X74" s="66"/>
      <c r="Y74" s="539" t="e">
        <f>SUM(W73:AD73)</f>
        <v>#N/A</v>
      </c>
      <c r="Z74" s="540"/>
      <c r="AA74" s="435" t="s">
        <v>1</v>
      </c>
      <c r="AB74" s="129"/>
      <c r="AC74" s="541" t="e">
        <f>SUM(W73:AD73)</f>
        <v>#N/A</v>
      </c>
      <c r="AD74" s="540"/>
      <c r="AG74" s="331" t="e">
        <f>IF(AC74=0,10000,AC74)</f>
        <v>#N/A</v>
      </c>
      <c r="AH74" s="68">
        <v>9</v>
      </c>
      <c r="AI74" s="68">
        <v>8</v>
      </c>
      <c r="AJ74" s="332">
        <f>IF(AJ66&lt;1,0,AJ66-1)</f>
        <v>0</v>
      </c>
      <c r="AL74" s="318" t="e">
        <f>AM68</f>
        <v>#N/A</v>
      </c>
      <c r="AM74" s="315"/>
      <c r="AN74" s="345">
        <f>BB74</f>
        <v>0</v>
      </c>
      <c r="AO74" s="317" t="s">
        <v>18</v>
      </c>
      <c r="AP74" s="66"/>
      <c r="AQ74" s="539" t="e">
        <f>SUM(AO73:AV73)</f>
        <v>#N/A</v>
      </c>
      <c r="AR74" s="540"/>
      <c r="AS74" s="435" t="s">
        <v>1</v>
      </c>
      <c r="AT74" s="129"/>
      <c r="AU74" s="541" t="e">
        <f>SUM(AO73:AV73)</f>
        <v>#N/A</v>
      </c>
      <c r="AV74" s="540"/>
      <c r="AY74" s="331" t="e">
        <f>IF(AU74=0,10000,AU74)</f>
        <v>#N/A</v>
      </c>
      <c r="AZ74" s="68">
        <v>9</v>
      </c>
      <c r="BA74" s="68">
        <v>8</v>
      </c>
      <c r="BB74" s="332">
        <f>IF(BB66&lt;1,0,BB66-1)</f>
        <v>0</v>
      </c>
      <c r="BD74" s="318" t="e">
        <f>BE68</f>
        <v>#N/A</v>
      </c>
      <c r="BE74" s="315"/>
      <c r="BF74" s="345">
        <f>BT74</f>
        <v>0</v>
      </c>
      <c r="BG74" s="317" t="s">
        <v>18</v>
      </c>
      <c r="BH74" s="66"/>
      <c r="BI74" s="539" t="e">
        <f>SUM(BG73:BN73)</f>
        <v>#N/A</v>
      </c>
      <c r="BJ74" s="540"/>
      <c r="BK74" s="435" t="s">
        <v>1</v>
      </c>
      <c r="BL74" s="129"/>
      <c r="BM74" s="541" t="e">
        <f>SUM(BG73:BN73)</f>
        <v>#N/A</v>
      </c>
      <c r="BN74" s="540"/>
      <c r="BQ74" s="331" t="e">
        <f>IF(BM74=0,10000,BM74)</f>
        <v>#N/A</v>
      </c>
      <c r="BR74" s="68">
        <v>9</v>
      </c>
      <c r="BS74" s="68">
        <v>8</v>
      </c>
      <c r="BT74" s="332">
        <f>IF(BT66&lt;1,0,BT66-1)</f>
        <v>0</v>
      </c>
      <c r="BV74" s="318" t="e">
        <f>BW68</f>
        <v>#N/A</v>
      </c>
      <c r="BW74" s="315"/>
      <c r="BX74" s="345">
        <f>CL74</f>
        <v>0</v>
      </c>
      <c r="BY74" s="317" t="s">
        <v>18</v>
      </c>
      <c r="BZ74" s="66"/>
      <c r="CA74" s="539" t="e">
        <f>SUM(BY73:CF73)</f>
        <v>#N/A</v>
      </c>
      <c r="CB74" s="540"/>
      <c r="CC74" s="435" t="s">
        <v>1</v>
      </c>
      <c r="CD74" s="129"/>
      <c r="CE74" s="541" t="e">
        <f>SUM(BY73:CF73)</f>
        <v>#N/A</v>
      </c>
      <c r="CF74" s="540"/>
      <c r="CI74" s="467" t="e">
        <f>IF(CE74=0,10000,CE74)</f>
        <v>#N/A</v>
      </c>
      <c r="CJ74" s="468">
        <v>9</v>
      </c>
      <c r="CK74" s="468">
        <v>8</v>
      </c>
      <c r="CL74" s="332">
        <f>IF(CL66&lt;1,0,CL66-1)</f>
        <v>0</v>
      </c>
      <c r="DZ74" s="42" t="e">
        <f>VLOOKUP(SUM(($B70*10)+DO74),'Absolutní-BODY'!$AE$2:$AL$161,8,FALSE)</f>
        <v>#N/A</v>
      </c>
    </row>
    <row r="75" spans="1:136" ht="15" customHeight="1" thickBot="1" x14ac:dyDescent="0.25">
      <c r="B75" s="50">
        <v>5</v>
      </c>
      <c r="C75" s="51" t="e">
        <f>IF(D75=0,"",VLOOKUP($D75,seznam!$A$1:$E$5084,2,FALSE))</f>
        <v>#N/A</v>
      </c>
      <c r="D75" s="52" t="e">
        <f t="shared" si="60"/>
        <v>#N/A</v>
      </c>
      <c r="E75" s="52" t="e">
        <f>IF($D75=0,"",VLOOKUP($D75,'Absolutní-BODY'!$E$2:$W$161,4,FALSE))</f>
        <v>#N/A</v>
      </c>
      <c r="F75" s="52" t="e">
        <f>IF($D75=0,"",VLOOKUP($D75,'Absolutní-BODY'!$E$2:$W$161,5,FALSE))</f>
        <v>#N/A</v>
      </c>
      <c r="G75" s="52" t="e">
        <f>IF($D75=0,"",VLOOKUP($D75,'Absolutní-BODY'!$E$2:$W$161,6,FALSE))</f>
        <v>#N/A</v>
      </c>
      <c r="H75" s="52" t="e">
        <f>IF($D75=0,"",VLOOKUP($D75,'Absolutní-BODY'!$E$2:$W$161,7,FALSE))</f>
        <v>#N/A</v>
      </c>
      <c r="I75" s="53" t="e">
        <f>IF($D75=0,"",VLOOKUP($D75,'Absolutní-BODY'!$E$2:$W$161,8,FALSE))</f>
        <v>#N/A</v>
      </c>
      <c r="J75" s="53" t="e">
        <f>IF($D75=0,"",VLOOKUP($D75,'Absolutní-BODY'!$E$2:$W$161,9,FALSE))</f>
        <v>#N/A</v>
      </c>
      <c r="K75" s="53" t="e">
        <f>IF($D75=0,"",VLOOKUP($D75,'Absolutní-BODY'!$E$2:$W$161,10,FALSE))</f>
        <v>#N/A</v>
      </c>
      <c r="L75" s="54" t="e">
        <f>IF($D75=0,"",VLOOKUP($D75,'Absolutní-BODY'!$E$2:$W$161,11,FALSE))</f>
        <v>#N/A</v>
      </c>
      <c r="M75" s="42" t="e">
        <f>VLOOKUP(SUM(($B70*10)+B75),'Absolutní-BODY'!$AE$2:$AL$161,8,FALSE)</f>
        <v>#N/A</v>
      </c>
      <c r="N75" s="42" t="e">
        <f>VLOOKUP(SUM(($B70*10)+C75),'Absolutní-BODY'!$AE$2:$AL$161,8,FALSE)</f>
        <v>#N/A</v>
      </c>
      <c r="O75" s="331" t="e">
        <f>IF(K79=0,10000,K79)</f>
        <v>#N/A</v>
      </c>
      <c r="P75" s="68">
        <v>7</v>
      </c>
      <c r="Q75" s="68">
        <v>7</v>
      </c>
      <c r="S75" s="37" t="s">
        <v>3461</v>
      </c>
      <c r="AE75" s="37"/>
      <c r="AF75" s="37"/>
      <c r="AG75" s="331" t="e">
        <f>IF(AC82=0,10000,AC82)</f>
        <v>#N/A</v>
      </c>
      <c r="AH75" s="68">
        <v>10</v>
      </c>
      <c r="AI75" s="68">
        <v>1</v>
      </c>
      <c r="AK75" s="37" t="s">
        <v>3461</v>
      </c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7"/>
      <c r="AX75" s="37"/>
      <c r="AY75" s="331" t="e">
        <f>IF(AU82=0,10000,AU82)</f>
        <v>#N/A</v>
      </c>
      <c r="AZ75" s="68">
        <v>10</v>
      </c>
      <c r="BA75" s="68">
        <v>1</v>
      </c>
      <c r="BB75" s="68"/>
      <c r="BC75" s="37" t="s">
        <v>3461</v>
      </c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7"/>
      <c r="BP75" s="37"/>
      <c r="BQ75" s="331" t="e">
        <f>IF(BM82=0,10000,BM82)</f>
        <v>#N/A</v>
      </c>
      <c r="BR75" s="68">
        <v>10</v>
      </c>
      <c r="BS75" s="68">
        <v>1</v>
      </c>
      <c r="BT75" s="68"/>
      <c r="BU75" s="37" t="s">
        <v>3461</v>
      </c>
      <c r="BW75" s="335"/>
      <c r="BX75" s="335"/>
      <c r="BY75" s="335"/>
      <c r="BZ75" s="335"/>
      <c r="CA75" s="335"/>
      <c r="CB75" s="335"/>
      <c r="CC75" s="335"/>
      <c r="CD75" s="335"/>
      <c r="CE75" s="335"/>
      <c r="CF75" s="335"/>
      <c r="CG75" s="37"/>
      <c r="CH75" s="37"/>
      <c r="CI75" s="32" t="e">
        <f>IF(CE82=0,10000,CE82)</f>
        <v>#N/A</v>
      </c>
      <c r="CJ75" s="466">
        <v>10</v>
      </c>
      <c r="CK75" s="466">
        <v>1</v>
      </c>
      <c r="CL75" s="68"/>
      <c r="DZ75" s="42" t="e">
        <f>VLOOKUP(SUM(($B70*10)+DO75),'Absolutní-BODY'!$AE$2:$AL$161,8,FALSE)</f>
        <v>#N/A</v>
      </c>
      <c r="EA75" s="37"/>
      <c r="EB75" s="37"/>
      <c r="EC75" s="37"/>
      <c r="ED75" s="37"/>
    </row>
    <row r="76" spans="1:136" s="334" customFormat="1" ht="15" customHeight="1" thickBot="1" x14ac:dyDescent="0.25">
      <c r="B76" s="50">
        <v>6</v>
      </c>
      <c r="C76" s="51" t="e">
        <f>IF(D76=0,"",VLOOKUP($D76,seznam!$A$1:$E$5084,2,FALSE))</f>
        <v>#N/A</v>
      </c>
      <c r="D76" s="52" t="e">
        <f t="shared" si="60"/>
        <v>#N/A</v>
      </c>
      <c r="E76" s="52" t="e">
        <f>IF($D76=0,"",VLOOKUP($D76,'Absolutní-BODY'!$E$2:$W$161,4,FALSE))</f>
        <v>#N/A</v>
      </c>
      <c r="F76" s="52" t="e">
        <f>IF($D76=0,"",VLOOKUP($D76,'Absolutní-BODY'!$E$2:$W$161,5,FALSE))</f>
        <v>#N/A</v>
      </c>
      <c r="G76" s="52" t="e">
        <f>IF($D76=0,"",VLOOKUP($D76,'Absolutní-BODY'!$E$2:$W$161,6,FALSE))</f>
        <v>#N/A</v>
      </c>
      <c r="H76" s="52" t="e">
        <f>IF($D76=0,"",VLOOKUP($D76,'Absolutní-BODY'!$E$2:$W$161,7,FALSE))</f>
        <v>#N/A</v>
      </c>
      <c r="I76" s="53" t="e">
        <f>IF($D76=0,"",VLOOKUP($D76,'Absolutní-BODY'!$E$2:$W$161,8,FALSE))</f>
        <v>#N/A</v>
      </c>
      <c r="J76" s="53" t="e">
        <f>IF($D76=0,"",VLOOKUP($D76,'Absolutní-BODY'!$E$2:$W$161,9,FALSE))</f>
        <v>#N/A</v>
      </c>
      <c r="K76" s="53" t="e">
        <f>IF($D76=0,"",VLOOKUP($D76,'Absolutní-BODY'!$E$2:$W$161,10,FALSE))</f>
        <v>#N/A</v>
      </c>
      <c r="L76" s="54" t="e">
        <f>IF($D76=0,"",VLOOKUP($D76,'Absolutní-BODY'!$E$2:$W$161,11,FALSE))</f>
        <v>#N/A</v>
      </c>
      <c r="M76" s="42" t="e">
        <f>VLOOKUP(SUM(($B70*10)+B76),'Absolutní-BODY'!$AE$2:$AL$161,8,FALSE)</f>
        <v>#N/A</v>
      </c>
      <c r="N76" s="42" t="e">
        <f>VLOOKUP(SUM(($B70*10)+C76),'Absolutní-BODY'!$AE$2:$AL$161,8,FALSE)</f>
        <v>#N/A</v>
      </c>
      <c r="O76" s="331" t="e">
        <f>IF(K79=0,10000,K79)</f>
        <v>#N/A</v>
      </c>
      <c r="P76" s="331">
        <v>7</v>
      </c>
      <c r="Q76" s="331">
        <v>8</v>
      </c>
      <c r="R76" s="331"/>
      <c r="T76" s="49">
        <v>10</v>
      </c>
      <c r="U76" s="313" t="e">
        <f>IF(T76="","",VLOOKUP(T76,'Absolutní-BODY'!$AO$2:$AU$57,7,FALSE))</f>
        <v>#N/A</v>
      </c>
      <c r="V76" s="40" t="s">
        <v>9</v>
      </c>
      <c r="W76" s="40">
        <v>1</v>
      </c>
      <c r="X76" s="40">
        <v>2</v>
      </c>
      <c r="Y76" s="40">
        <v>3</v>
      </c>
      <c r="Z76" s="43">
        <v>4</v>
      </c>
      <c r="AA76" s="40">
        <v>5</v>
      </c>
      <c r="AB76" s="40">
        <v>6</v>
      </c>
      <c r="AC76" s="43">
        <v>7</v>
      </c>
      <c r="AD76" s="40">
        <v>8</v>
      </c>
      <c r="AG76" s="331" t="e">
        <f>IF(AC82=0,10000,AC82)</f>
        <v>#N/A</v>
      </c>
      <c r="AH76" s="331">
        <v>10</v>
      </c>
      <c r="AI76" s="331">
        <v>2</v>
      </c>
      <c r="AJ76" s="331"/>
      <c r="AL76" s="49">
        <v>10</v>
      </c>
      <c r="AM76" s="313" t="e">
        <f>IF(AL76="","",VLOOKUP(AL76,'Absolutní-BODY'!$AP$2:$AU$57,6,FALSE))</f>
        <v>#N/A</v>
      </c>
      <c r="AN76" s="40" t="s">
        <v>9</v>
      </c>
      <c r="AO76" s="40">
        <v>1</v>
      </c>
      <c r="AP76" s="40">
        <v>2</v>
      </c>
      <c r="AQ76" s="40">
        <v>3</v>
      </c>
      <c r="AR76" s="43">
        <v>4</v>
      </c>
      <c r="AS76" s="40">
        <v>5</v>
      </c>
      <c r="AT76" s="40">
        <v>6</v>
      </c>
      <c r="AU76" s="43">
        <v>7</v>
      </c>
      <c r="AV76" s="40">
        <v>8</v>
      </c>
      <c r="AY76" s="331" t="e">
        <f>IF(AU82=0,10000,AU82)</f>
        <v>#N/A</v>
      </c>
      <c r="AZ76" s="331">
        <v>10</v>
      </c>
      <c r="BA76" s="331">
        <v>2</v>
      </c>
      <c r="BB76" s="331"/>
      <c r="BD76" s="49">
        <v>10</v>
      </c>
      <c r="BE76" s="313" t="e">
        <f>IF(BD76="","",VLOOKUP(BD76,'Absolutní-BODY'!$AQ$2:$AU$57,5,FALSE))</f>
        <v>#N/A</v>
      </c>
      <c r="BF76" s="40" t="s">
        <v>9</v>
      </c>
      <c r="BG76" s="40">
        <v>1</v>
      </c>
      <c r="BH76" s="40">
        <v>2</v>
      </c>
      <c r="BI76" s="40">
        <v>3</v>
      </c>
      <c r="BJ76" s="43">
        <v>4</v>
      </c>
      <c r="BK76" s="40">
        <v>5</v>
      </c>
      <c r="BL76" s="40">
        <v>6</v>
      </c>
      <c r="BM76" s="43">
        <v>7</v>
      </c>
      <c r="BN76" s="40">
        <v>8</v>
      </c>
      <c r="BQ76" s="331" t="e">
        <f>IF(BM82=0,10000,BM82)</f>
        <v>#N/A</v>
      </c>
      <c r="BR76" s="68">
        <v>10</v>
      </c>
      <c r="BS76" s="68">
        <v>2</v>
      </c>
      <c r="BT76" s="331"/>
      <c r="BV76" s="49">
        <v>10</v>
      </c>
      <c r="BW76" s="313" t="e">
        <f>IF(BV76="","",VLOOKUP(BV76,'Absolutní-BODY'!$AR$2:$AU$57,4,FALSE))</f>
        <v>#N/A</v>
      </c>
      <c r="BX76" s="40" t="s">
        <v>9</v>
      </c>
      <c r="BY76" s="40">
        <v>1</v>
      </c>
      <c r="BZ76" s="40">
        <v>2</v>
      </c>
      <c r="CA76" s="40">
        <v>3</v>
      </c>
      <c r="CB76" s="43">
        <v>4</v>
      </c>
      <c r="CC76" s="40">
        <v>5</v>
      </c>
      <c r="CD76" s="40">
        <v>6</v>
      </c>
      <c r="CE76" s="43">
        <v>7</v>
      </c>
      <c r="CF76" s="40">
        <v>8</v>
      </c>
      <c r="CI76" s="32" t="e">
        <f>IF(CE82=0,10000,CE82)</f>
        <v>#N/A</v>
      </c>
      <c r="CJ76" s="32">
        <v>10</v>
      </c>
      <c r="CK76" s="32">
        <v>2</v>
      </c>
      <c r="CL76" s="331"/>
      <c r="CM76" s="35"/>
      <c r="CN76" s="68"/>
      <c r="CO76" s="316"/>
      <c r="CP76" s="316"/>
      <c r="CQ76" s="68"/>
      <c r="CR76" s="68"/>
      <c r="CS76" s="68"/>
      <c r="CT76" s="68"/>
      <c r="CU76" s="68"/>
      <c r="CV76" s="68"/>
      <c r="CW76" s="68"/>
      <c r="CX76" s="68"/>
      <c r="CY76" s="35"/>
      <c r="CZ76" s="35"/>
      <c r="DA76" s="68"/>
      <c r="DB76" s="68"/>
      <c r="DC76" s="68"/>
      <c r="DD76" s="68"/>
      <c r="DE76" s="35"/>
      <c r="DF76" s="68"/>
      <c r="DG76" s="316"/>
      <c r="DH76" s="316"/>
      <c r="DI76" s="68"/>
      <c r="DJ76" s="68"/>
      <c r="DK76" s="68"/>
      <c r="DL76" s="68"/>
      <c r="DM76" s="68"/>
      <c r="DN76" s="68"/>
      <c r="DO76" s="68"/>
      <c r="DP76" s="68"/>
      <c r="DQ76" s="35"/>
      <c r="DR76" s="35"/>
      <c r="DS76" s="68"/>
      <c r="DT76" s="68"/>
      <c r="DU76" s="68"/>
      <c r="DV76" s="68"/>
      <c r="DZ76" s="42" t="e">
        <f>VLOOKUP(SUM(($B70*10)+DO76),'Absolutní-BODY'!$AE$2:$AL$161,8,FALSE)</f>
        <v>#N/A</v>
      </c>
      <c r="EE76" s="35"/>
      <c r="EF76" s="35"/>
    </row>
    <row r="77" spans="1:136" ht="15" customHeight="1" thickBot="1" x14ac:dyDescent="0.25">
      <c r="B77" s="55" t="s">
        <v>0</v>
      </c>
      <c r="C77" s="56" t="e">
        <f>IF(D77=0,"",VLOOKUP($D77,seznam!$A$1:$E$5084,2,FALSE))</f>
        <v>#N/A</v>
      </c>
      <c r="D77" s="57" t="e">
        <f t="shared" si="60"/>
        <v>#N/A</v>
      </c>
      <c r="E77" s="57" t="e">
        <f>IF($D77=0,"",VLOOKUP($D77,'Absolutní-BODY'!$E$2:$W$161,4,FALSE))</f>
        <v>#N/A</v>
      </c>
      <c r="F77" s="57" t="e">
        <f>IF($D77=0,"",VLOOKUP($D77,'Absolutní-BODY'!$E$2:$W$161,5,FALSE))</f>
        <v>#N/A</v>
      </c>
      <c r="G77" s="57" t="e">
        <f>IF($D77=0,"",VLOOKUP($D77,'Absolutní-BODY'!$E$2:$W$161,6,FALSE))</f>
        <v>#N/A</v>
      </c>
      <c r="H77" s="57" t="e">
        <f>IF($D77=0,"",VLOOKUP($D77,'Absolutní-BODY'!$E$2:$W$161,7,FALSE))</f>
        <v>#N/A</v>
      </c>
      <c r="I77" s="58" t="e">
        <f>IF($D77=0,"",VLOOKUP($D77,'Absolutní-BODY'!$E$2:$W$161,8,FALSE))</f>
        <v>#N/A</v>
      </c>
      <c r="J77" s="58" t="e">
        <f>IF($D77=0,"",VLOOKUP($D77,'Absolutní-BODY'!$E$2:$W$161,9,FALSE))</f>
        <v>#N/A</v>
      </c>
      <c r="K77" s="58" t="e">
        <f>IF($D77=0,"",VLOOKUP($D77,'Absolutní-BODY'!$E$2:$W$161,10,FALSE))</f>
        <v>#N/A</v>
      </c>
      <c r="L77" s="59" t="e">
        <f>IF($D77=0,"",VLOOKUP($D77,'Absolutní-BODY'!$E$2:$W$161,11,FALSE))</f>
        <v>#N/A</v>
      </c>
      <c r="M77" s="42" t="e">
        <f>VLOOKUP(SUM(($B70*10)+7),'Absolutní-BODY'!$AE$2:$AL$161,8,FALSE)</f>
        <v>#N/A</v>
      </c>
      <c r="N77" s="42" t="e">
        <f>VLOOKUP(SUM(($B70*10)+7),'Absolutní-BODY'!$AE$2:$AL$161,8,FALSE)</f>
        <v>#N/A</v>
      </c>
      <c r="O77" s="331" t="e">
        <f>IF(K79=0,10000,K79)</f>
        <v>#N/A</v>
      </c>
      <c r="P77" s="68">
        <v>7</v>
      </c>
      <c r="Q77" s="68">
        <v>9</v>
      </c>
      <c r="T77" s="44">
        <v>1</v>
      </c>
      <c r="U77" s="45" t="e">
        <f>IF(V77=0,"",VLOOKUP($V77,seznam!$A$1:$E$5084,2,FALSE))</f>
        <v>#N/A</v>
      </c>
      <c r="V77" s="46" t="e">
        <f>IF(AE77="",0,AE77)</f>
        <v>#N/A</v>
      </c>
      <c r="W77" s="46" t="e">
        <f>IF($V77=0,"",VLOOKUP($V77,'Absolutní-BODY'!$E$2:$W$161,4,FALSE))</f>
        <v>#N/A</v>
      </c>
      <c r="X77" s="46" t="e">
        <f>IF($V77=0,"",VLOOKUP($V77,'Absolutní-BODY'!$E$2:$W$161,5,FALSE))</f>
        <v>#N/A</v>
      </c>
      <c r="Y77" s="46" t="e">
        <f>IF($V77=0,"",VLOOKUP($V77,'Absolutní-BODY'!$E$2:$W$161,6,FALSE))</f>
        <v>#N/A</v>
      </c>
      <c r="Z77" s="46" t="e">
        <f>IF($V77=0,"",VLOOKUP($V77,'Absolutní-BODY'!$E$2:$W$161,7,FALSE))</f>
        <v>#N/A</v>
      </c>
      <c r="AA77" s="47" t="e">
        <f>IF($V77=0,"",VLOOKUP($V77,'Absolutní-BODY'!$E$2:$W$161,8,FALSE))</f>
        <v>#N/A</v>
      </c>
      <c r="AB77" s="47" t="e">
        <f>IF($V77=0,"",VLOOKUP($V77,'Absolutní-BODY'!$E$2:$W$161,9,FALSE))</f>
        <v>#N/A</v>
      </c>
      <c r="AC77" s="47" t="e">
        <f>IF($V77=0,"",VLOOKUP($V77,'Absolutní-BODY'!$E$2:$W$161,10,FALSE))</f>
        <v>#N/A</v>
      </c>
      <c r="AD77" s="48" t="e">
        <f>IF($V77=0,"",VLOOKUP($V77,'Absolutní-BODY'!$E$2:$W$161,11,FALSE))</f>
        <v>#N/A</v>
      </c>
      <c r="AE77" s="67" t="e">
        <f>VLOOKUP(SUM(($T76*10)+T77),'Absolutní-BODY'!$AF$2:$AL$161,7,FALSE)</f>
        <v>#N/A</v>
      </c>
      <c r="AF77" s="67" t="e">
        <f>VLOOKUP(SUM(($T76*10)+U77),'Absolutní-BODY'!$AF$2:$AL$161,7,FALSE)</f>
        <v>#N/A</v>
      </c>
      <c r="AG77" s="331" t="e">
        <f>IF(AC82=0,10000,AC82)</f>
        <v>#N/A</v>
      </c>
      <c r="AH77" s="331">
        <v>10</v>
      </c>
      <c r="AI77" s="331">
        <v>3</v>
      </c>
      <c r="AJ77" s="331"/>
      <c r="AK77" s="334"/>
      <c r="AL77" s="44">
        <v>1</v>
      </c>
      <c r="AM77" s="45" t="e">
        <f>IF(AN77=0,"",VLOOKUP($AN77,seznam!$A$1:$E$5084,2,FALSE))</f>
        <v>#N/A</v>
      </c>
      <c r="AN77" s="46" t="e">
        <f>IF(AW77="",0,AW77)</f>
        <v>#N/A</v>
      </c>
      <c r="AO77" s="46" t="e">
        <f>IF($AN77=0,"",VLOOKUP($AN77,'Absolutní-BODY'!$E$2:$W$161,4,FALSE))</f>
        <v>#N/A</v>
      </c>
      <c r="AP77" s="46" t="e">
        <f>IF($AN77=0,"",VLOOKUP($AN77,'Absolutní-BODY'!$E$2:$W$161,5,FALSE))</f>
        <v>#N/A</v>
      </c>
      <c r="AQ77" s="46" t="e">
        <f>IF($AN77=0,"",VLOOKUP($AN77,'Absolutní-BODY'!$E$2:$W$161,6,FALSE))</f>
        <v>#N/A</v>
      </c>
      <c r="AR77" s="46" t="e">
        <f>IF($AN77=0,"",VLOOKUP($AN77,'Absolutní-BODY'!$E$2:$W$161,7,FALSE))</f>
        <v>#N/A</v>
      </c>
      <c r="AS77" s="47" t="e">
        <f>IF($AN77=0,"",VLOOKUP($AN77,'Absolutní-BODY'!$E$2:$W$161,8,FALSE))</f>
        <v>#N/A</v>
      </c>
      <c r="AT77" s="47" t="e">
        <f>IF($AN77=0,"",VLOOKUP($AN77,'Absolutní-BODY'!$E$2:$W$161,9,FALSE))</f>
        <v>#N/A</v>
      </c>
      <c r="AU77" s="47" t="e">
        <f>IF($AN77=0,"",VLOOKUP($AN77,'Absolutní-BODY'!$E$2:$W$161,10,FALSE))</f>
        <v>#N/A</v>
      </c>
      <c r="AV77" s="48" t="e">
        <f>IF($AN77=0,"",VLOOKUP($AN77,'Absolutní-BODY'!$E$2:$W$161,11,FALSE))</f>
        <v>#N/A</v>
      </c>
      <c r="AW77" s="67" t="e">
        <f>VLOOKUP(SUM(($AL76*10)+AL77),'Absolutní-BODY'!$AG$2:$AL$161,6,FALSE)</f>
        <v>#N/A</v>
      </c>
      <c r="AX77" s="67" t="e">
        <f>VLOOKUP(SUM(($AL76*10)+AM77),'Absolutní-BODY'!$AG$2:$AL$161,6,FALSE)</f>
        <v>#N/A</v>
      </c>
      <c r="AY77" s="331" t="e">
        <f>IF(AU82=0,10000,AU82)</f>
        <v>#N/A</v>
      </c>
      <c r="AZ77" s="331">
        <v>10</v>
      </c>
      <c r="BA77" s="331">
        <v>3</v>
      </c>
      <c r="BB77" s="331"/>
      <c r="BC77" s="334"/>
      <c r="BD77" s="44">
        <v>1</v>
      </c>
      <c r="BE77" s="45" t="e">
        <f>IF(BF77=0,"",VLOOKUP($BF77,seznam!$A$1:$E$5084,2,FALSE))</f>
        <v>#N/A</v>
      </c>
      <c r="BF77" s="46" t="e">
        <f>IF(BO77="",0,BO77)</f>
        <v>#N/A</v>
      </c>
      <c r="BG77" s="46" t="e">
        <f>IF($BF77=0,"",VLOOKUP($BF77,'Absolutní-BODY'!$E$2:$W$161,4,FALSE))</f>
        <v>#N/A</v>
      </c>
      <c r="BH77" s="46" t="e">
        <f>IF($BF77=0,"",VLOOKUP($BF77,'Absolutní-BODY'!$E$2:$W$161,5,FALSE))</f>
        <v>#N/A</v>
      </c>
      <c r="BI77" s="46" t="e">
        <f>IF($BF77=0,"",VLOOKUP($BF77,'Absolutní-BODY'!$E$2:$W$161,6,FALSE))</f>
        <v>#N/A</v>
      </c>
      <c r="BJ77" s="46" t="e">
        <f>IF($BF77=0,"",VLOOKUP($BF77,'Absolutní-BODY'!$E$2:$W$161,7,FALSE))</f>
        <v>#N/A</v>
      </c>
      <c r="BK77" s="47" t="e">
        <f>IF($BF77=0,"",VLOOKUP($BF77,'Absolutní-BODY'!$E$2:$W$161,8,FALSE))</f>
        <v>#N/A</v>
      </c>
      <c r="BL77" s="47" t="e">
        <f>IF($BF77=0,"",VLOOKUP($BF77,'Absolutní-BODY'!$E$2:$W$161,9,FALSE))</f>
        <v>#N/A</v>
      </c>
      <c r="BM77" s="47" t="e">
        <f>IF($BF77=0,"",VLOOKUP($BF77,'Absolutní-BODY'!$E$2:$W$161,10,FALSE))</f>
        <v>#N/A</v>
      </c>
      <c r="BN77" s="48" t="e">
        <f>IF($BF77=0,"",VLOOKUP($BF77,'Absolutní-BODY'!$E$2:$W$161,11,FALSE))</f>
        <v>#N/A</v>
      </c>
      <c r="BO77" s="67" t="e">
        <f>VLOOKUP(SUM(($BD76*10)+BD77),'Absolutní-BODY'!$AH$2:$AL$161,5,FALSE)</f>
        <v>#N/A</v>
      </c>
      <c r="BP77" s="67" t="e">
        <f>VLOOKUP(SUM(($BD76*10)+BE77),'Absolutní-BODY'!$AH$2:$AL$161,5,FALSE)</f>
        <v>#N/A</v>
      </c>
      <c r="BQ77" s="331" t="e">
        <f>IF(BM82=0,10000,BM82)</f>
        <v>#N/A</v>
      </c>
      <c r="BR77" s="331">
        <v>10</v>
      </c>
      <c r="BS77" s="331">
        <v>3</v>
      </c>
      <c r="BT77" s="331"/>
      <c r="BU77" s="334"/>
      <c r="BV77" s="44">
        <v>1</v>
      </c>
      <c r="BW77" s="45" t="e">
        <f>IF(BX77=0,"",VLOOKUP($BX77,seznam!$A$1:$E$5084,2,FALSE))</f>
        <v>#N/A</v>
      </c>
      <c r="BX77" s="46" t="e">
        <f>IF(CG77="",0,CG77)</f>
        <v>#N/A</v>
      </c>
      <c r="BY77" s="46" t="e">
        <f>IF($BX77=0,"",VLOOKUP($BX77,'Absolutní-BODY'!$E$2:$W$161,4,FALSE))</f>
        <v>#N/A</v>
      </c>
      <c r="BZ77" s="46" t="e">
        <f>IF($BX77=0,"",VLOOKUP($BX77,'Absolutní-BODY'!$E$2:$W$161,5,FALSE))</f>
        <v>#N/A</v>
      </c>
      <c r="CA77" s="46" t="e">
        <f>IF($BX77=0,"",VLOOKUP($BX77,'Absolutní-BODY'!$E$2:$W$161,6,FALSE))</f>
        <v>#N/A</v>
      </c>
      <c r="CB77" s="46" t="e">
        <f>IF($BX77=0,"",VLOOKUP($BX77,'Absolutní-BODY'!$E$2:$W$161,7,FALSE))</f>
        <v>#N/A</v>
      </c>
      <c r="CC77" s="47" t="e">
        <f>IF($BX77=0,"",VLOOKUP($BX77,'Absolutní-BODY'!$E$2:$W$161,8,FALSE))</f>
        <v>#N/A</v>
      </c>
      <c r="CD77" s="47" t="e">
        <f>IF($BX77=0,"",VLOOKUP($BX77,'Absolutní-BODY'!$E$2:$W$161,9,FALSE))</f>
        <v>#N/A</v>
      </c>
      <c r="CE77" s="47" t="e">
        <f>IF($BX77=0,"",VLOOKUP($BX77,'Absolutní-BODY'!$E$2:$W$161,10,FALSE))</f>
        <v>#N/A</v>
      </c>
      <c r="CF77" s="48" t="e">
        <f>IF($BX77=0,"",VLOOKUP($BX77,'Absolutní-BODY'!$E$2:$W$161,11,FALSE))</f>
        <v>#N/A</v>
      </c>
      <c r="CG77" s="67" t="e">
        <f>VLOOKUP(SUM(($BV76*10)+BV77),'Absolutní-BODY'!$AI$2:$AL$161,4,FALSE)</f>
        <v>#N/A</v>
      </c>
      <c r="CH77" s="67" t="e">
        <f>VLOOKUP(SUM(($BV76*10)+BW77),'Absolutní-BODY'!$AI$2:$AL$161,4,FALSE)</f>
        <v>#N/A</v>
      </c>
      <c r="CI77" s="32" t="e">
        <f>IF(CE82=0,10000,CE82)</f>
        <v>#N/A</v>
      </c>
      <c r="CJ77" s="466">
        <v>10</v>
      </c>
      <c r="CK77" s="466">
        <v>3</v>
      </c>
      <c r="CL77" s="68"/>
      <c r="DZ77" s="42" t="e">
        <f>VLOOKUP(SUM(($B70*10)+7),'Absolutní-BODY'!$AE$2:$AL$161,8,FALSE)</f>
        <v>#N/A</v>
      </c>
      <c r="EA77" s="67" t="e">
        <f>VLOOKUP(SUM(($T76*10)+DP77),'Absolutní-BODY'!$AF$2:$AL$161,7,FALSE)</f>
        <v>#N/A</v>
      </c>
      <c r="EB77" s="67" t="e">
        <f>VLOOKUP(SUM(($AL76*10)+DQ77),'Absolutní-BODY'!$AG$2:$AL$161,6,FALSE)</f>
        <v>#N/A</v>
      </c>
      <c r="EC77" s="67" t="e">
        <f>VLOOKUP(SUM(($BD76*10)+DR77),'Absolutní-BODY'!$AH$2:$AL$161,5,FALSE)</f>
        <v>#N/A</v>
      </c>
      <c r="ED77" s="67" t="e">
        <f>VLOOKUP(SUM(($BV76*10)+DS77),'Absolutní-BODY'!$AI$2:$AL$161,4,FALSE)</f>
        <v>#N/A</v>
      </c>
    </row>
    <row r="78" spans="1:136" ht="15" customHeight="1" thickBot="1" x14ac:dyDescent="0.25">
      <c r="B78" s="60"/>
      <c r="C78" s="61"/>
      <c r="D78" s="61"/>
      <c r="E78" s="62" t="e">
        <f t="shared" ref="E78:L78" si="65">SUM(E71:E77)</f>
        <v>#N/A</v>
      </c>
      <c r="F78" s="63" t="e">
        <f t="shared" si="65"/>
        <v>#N/A</v>
      </c>
      <c r="G78" s="63" t="e">
        <f t="shared" si="65"/>
        <v>#N/A</v>
      </c>
      <c r="H78" s="63" t="e">
        <f t="shared" si="65"/>
        <v>#N/A</v>
      </c>
      <c r="I78" s="64" t="e">
        <f t="shared" si="65"/>
        <v>#N/A</v>
      </c>
      <c r="J78" s="64" t="e">
        <f t="shared" si="65"/>
        <v>#N/A</v>
      </c>
      <c r="K78" s="64" t="e">
        <f t="shared" si="65"/>
        <v>#N/A</v>
      </c>
      <c r="L78" s="65" t="e">
        <f t="shared" si="65"/>
        <v>#N/A</v>
      </c>
      <c r="O78" s="331" t="e">
        <f>IF(K79=0,10000,K79)</f>
        <v>#N/A</v>
      </c>
      <c r="P78" s="68">
        <v>7</v>
      </c>
      <c r="Q78" s="68">
        <v>10</v>
      </c>
      <c r="T78" s="50">
        <v>2</v>
      </c>
      <c r="U78" s="51" t="e">
        <f>IF(V78=0,"",VLOOKUP($V78,seznam!$A$1:$E$5084,2,FALSE))</f>
        <v>#N/A</v>
      </c>
      <c r="V78" s="52" t="e">
        <f>IF(AE78="",0,AE78)</f>
        <v>#N/A</v>
      </c>
      <c r="W78" s="52" t="e">
        <f>IF($V78=0,"",VLOOKUP($V78,'Absolutní-BODY'!$E$2:$W$161,4,FALSE))</f>
        <v>#N/A</v>
      </c>
      <c r="X78" s="52" t="e">
        <f>IF($V78=0,"",VLOOKUP($V78,'Absolutní-BODY'!$E$2:$W$161,5,FALSE))</f>
        <v>#N/A</v>
      </c>
      <c r="Y78" s="52" t="e">
        <f>IF($V78=0,"",VLOOKUP($V78,'Absolutní-BODY'!$E$2:$W$161,6,FALSE))</f>
        <v>#N/A</v>
      </c>
      <c r="Z78" s="52" t="e">
        <f>IF($V78=0,"",VLOOKUP($V78,'Absolutní-BODY'!$E$2:$W$161,7,FALSE))</f>
        <v>#N/A</v>
      </c>
      <c r="AA78" s="53" t="e">
        <f>IF($V78=0,"",VLOOKUP($V78,'Absolutní-BODY'!$E$2:$W$161,8,FALSE))</f>
        <v>#N/A</v>
      </c>
      <c r="AB78" s="53" t="e">
        <f>IF($V78=0,"",VLOOKUP($V78,'Absolutní-BODY'!$E$2:$W$161,9,FALSE))</f>
        <v>#N/A</v>
      </c>
      <c r="AC78" s="53" t="e">
        <f>IF($V78=0,"",VLOOKUP($V78,'Absolutní-BODY'!$E$2:$W$161,10,FALSE))</f>
        <v>#N/A</v>
      </c>
      <c r="AD78" s="54" t="e">
        <f>IF($V78=0,"",VLOOKUP($V78,'Absolutní-BODY'!$E$2:$W$161,11,FALSE))</f>
        <v>#N/A</v>
      </c>
      <c r="AE78" s="67" t="e">
        <f>VLOOKUP(SUM(($T76*10)+T78),'Absolutní-BODY'!$AF$2:$AL$161,7,FALSE)</f>
        <v>#N/A</v>
      </c>
      <c r="AF78" s="67" t="e">
        <f>VLOOKUP(SUM(($T76*10)+U78),'Absolutní-BODY'!$AF$2:$AL$161,7,FALSE)</f>
        <v>#N/A</v>
      </c>
      <c r="AG78" s="331" t="e">
        <f>IF(AC82=0,10000,AC82)</f>
        <v>#N/A</v>
      </c>
      <c r="AH78" s="331">
        <v>10</v>
      </c>
      <c r="AI78" s="331">
        <v>4</v>
      </c>
      <c r="AJ78" s="331"/>
      <c r="AK78" s="334"/>
      <c r="AL78" s="50">
        <v>2</v>
      </c>
      <c r="AM78" s="51" t="e">
        <f>IF(AN78=0,"",VLOOKUP($AN78,seznam!$A$1:$E$5084,2,FALSE))</f>
        <v>#N/A</v>
      </c>
      <c r="AN78" s="52" t="e">
        <f>IF(AW78="",0,AW78)</f>
        <v>#N/A</v>
      </c>
      <c r="AO78" s="52" t="e">
        <f>IF($AN78=0,"",VLOOKUP($AN78,'Absolutní-BODY'!$E$2:$W$161,4,FALSE))</f>
        <v>#N/A</v>
      </c>
      <c r="AP78" s="52" t="e">
        <f>IF($AN78=0,"",VLOOKUP($AN78,'Absolutní-BODY'!$E$2:$W$161,5,FALSE))</f>
        <v>#N/A</v>
      </c>
      <c r="AQ78" s="52" t="e">
        <f>IF($AN78=0,"",VLOOKUP($AN78,'Absolutní-BODY'!$E$2:$W$161,6,FALSE))</f>
        <v>#N/A</v>
      </c>
      <c r="AR78" s="52" t="e">
        <f>IF($AN78=0,"",VLOOKUP($AN78,'Absolutní-BODY'!$E$2:$W$161,7,FALSE))</f>
        <v>#N/A</v>
      </c>
      <c r="AS78" s="53" t="e">
        <f>IF($AN78=0,"",VLOOKUP($AN78,'Absolutní-BODY'!$E$2:$W$161,8,FALSE))</f>
        <v>#N/A</v>
      </c>
      <c r="AT78" s="53" t="e">
        <f>IF($AN78=0,"",VLOOKUP($AN78,'Absolutní-BODY'!$E$2:$W$161,9,FALSE))</f>
        <v>#N/A</v>
      </c>
      <c r="AU78" s="53" t="e">
        <f>IF($AN78=0,"",VLOOKUP($AN78,'Absolutní-BODY'!$E$2:$W$161,10,FALSE))</f>
        <v>#N/A</v>
      </c>
      <c r="AV78" s="54" t="e">
        <f>IF($AN78=0,"",VLOOKUP($AN78,'Absolutní-BODY'!$E$2:$W$161,11,FALSE))</f>
        <v>#N/A</v>
      </c>
      <c r="AW78" s="67" t="e">
        <f>VLOOKUP(SUM(($AL76*10)+AL78),'Absolutní-BODY'!$AG$2:$AL$161,6,FALSE)</f>
        <v>#N/A</v>
      </c>
      <c r="AX78" s="67" t="e">
        <f>VLOOKUP(SUM(($AL76*10)+AM78),'Absolutní-BODY'!$AG$2:$AL$161,6,FALSE)</f>
        <v>#N/A</v>
      </c>
      <c r="AY78" s="331" t="e">
        <f>IF(AU82=0,10000,AU82)</f>
        <v>#N/A</v>
      </c>
      <c r="AZ78" s="331">
        <v>10</v>
      </c>
      <c r="BA78" s="331">
        <v>4</v>
      </c>
      <c r="BB78" s="331"/>
      <c r="BC78" s="334"/>
      <c r="BD78" s="50">
        <v>2</v>
      </c>
      <c r="BE78" s="51" t="e">
        <f>IF(BF78=0,"",VLOOKUP($BF78,seznam!$A$1:$E$5084,2,FALSE))</f>
        <v>#N/A</v>
      </c>
      <c r="BF78" s="52" t="e">
        <f>IF(BO78="",0,BO78)</f>
        <v>#N/A</v>
      </c>
      <c r="BG78" s="52" t="e">
        <f>IF($BF78=0,"",VLOOKUP($BF78,'Absolutní-BODY'!$E$2:$W$161,4,FALSE))</f>
        <v>#N/A</v>
      </c>
      <c r="BH78" s="52" t="e">
        <f>IF($BF78=0,"",VLOOKUP($BF78,'Absolutní-BODY'!$E$2:$W$161,5,FALSE))</f>
        <v>#N/A</v>
      </c>
      <c r="BI78" s="52" t="e">
        <f>IF($BF78=0,"",VLOOKUP($BF78,'Absolutní-BODY'!$E$2:$W$161,6,FALSE))</f>
        <v>#N/A</v>
      </c>
      <c r="BJ78" s="52" t="e">
        <f>IF($BF78=0,"",VLOOKUP($BF78,'Absolutní-BODY'!$E$2:$W$161,7,FALSE))</f>
        <v>#N/A</v>
      </c>
      <c r="BK78" s="53" t="e">
        <f>IF($BF78=0,"",VLOOKUP($BF78,'Absolutní-BODY'!$E$2:$W$161,8,FALSE))</f>
        <v>#N/A</v>
      </c>
      <c r="BL78" s="53" t="e">
        <f>IF($BF78=0,"",VLOOKUP($BF78,'Absolutní-BODY'!$E$2:$W$161,9,FALSE))</f>
        <v>#N/A</v>
      </c>
      <c r="BM78" s="53" t="e">
        <f>IF($BF78=0,"",VLOOKUP($BF78,'Absolutní-BODY'!$E$2:$W$161,10,FALSE))</f>
        <v>#N/A</v>
      </c>
      <c r="BN78" s="54" t="e">
        <f>IF($BF78=0,"",VLOOKUP($BF78,'Absolutní-BODY'!$E$2:$W$161,11,FALSE))</f>
        <v>#N/A</v>
      </c>
      <c r="BO78" s="67" t="e">
        <f>VLOOKUP(SUM(($BD76*10)+BD78),'Absolutní-BODY'!$AH$2:$AL$161,5,FALSE)</f>
        <v>#N/A</v>
      </c>
      <c r="BP78" s="67" t="e">
        <f>VLOOKUP(SUM(($BD76*10)+BE78),'Absolutní-BODY'!$AH$2:$AL$161,5,FALSE)</f>
        <v>#N/A</v>
      </c>
      <c r="BQ78" s="331" t="e">
        <f>IF(BM82=0,10000,BM82)</f>
        <v>#N/A</v>
      </c>
      <c r="BR78" s="331">
        <v>10</v>
      </c>
      <c r="BS78" s="331">
        <v>4</v>
      </c>
      <c r="BT78" s="331"/>
      <c r="BU78" s="334"/>
      <c r="BV78" s="50">
        <v>2</v>
      </c>
      <c r="BW78" s="51" t="e">
        <f>IF(BX78=0,"",VLOOKUP($BX78,seznam!$A$1:$E$5084,2,FALSE))</f>
        <v>#N/A</v>
      </c>
      <c r="BX78" s="52" t="e">
        <f>IF(CG78="",0,CG78)</f>
        <v>#N/A</v>
      </c>
      <c r="BY78" s="52" t="e">
        <f>IF($BX78=0,"",VLOOKUP($BX78,'Absolutní-BODY'!$E$2:$W$161,4,FALSE))</f>
        <v>#N/A</v>
      </c>
      <c r="BZ78" s="52" t="e">
        <f>IF($BX78=0,"",VLOOKUP($BX78,'Absolutní-BODY'!$E$2:$W$161,5,FALSE))</f>
        <v>#N/A</v>
      </c>
      <c r="CA78" s="52" t="e">
        <f>IF($BX78=0,"",VLOOKUP($BX78,'Absolutní-BODY'!$E$2:$W$161,6,FALSE))</f>
        <v>#N/A</v>
      </c>
      <c r="CB78" s="52" t="e">
        <f>IF($BX78=0,"",VLOOKUP($BX78,'Absolutní-BODY'!$E$2:$W$161,7,FALSE))</f>
        <v>#N/A</v>
      </c>
      <c r="CC78" s="53" t="e">
        <f>IF($BX78=0,"",VLOOKUP($BX78,'Absolutní-BODY'!$E$2:$W$161,8,FALSE))</f>
        <v>#N/A</v>
      </c>
      <c r="CD78" s="53" t="e">
        <f>IF($BX78=0,"",VLOOKUP($BX78,'Absolutní-BODY'!$E$2:$W$161,9,FALSE))</f>
        <v>#N/A</v>
      </c>
      <c r="CE78" s="53" t="e">
        <f>IF($BX78=0,"",VLOOKUP($BX78,'Absolutní-BODY'!$E$2:$W$161,10,FALSE))</f>
        <v>#N/A</v>
      </c>
      <c r="CF78" s="54" t="e">
        <f>IF($BX78=0,"",VLOOKUP($BX78,'Absolutní-BODY'!$E$2:$W$161,11,FALSE))</f>
        <v>#N/A</v>
      </c>
      <c r="CG78" s="67" t="e">
        <f>VLOOKUP(SUM(($BV76*10)+BV78),'Absolutní-BODY'!$AI$2:$AL$161,4,FALSE)</f>
        <v>#N/A</v>
      </c>
      <c r="CH78" s="67" t="e">
        <f>VLOOKUP(SUM(($BV76*10)+BW78),'Absolutní-BODY'!$AI$2:$AL$161,4,FALSE)</f>
        <v>#N/A</v>
      </c>
      <c r="CI78" s="32" t="e">
        <f>IF(CE82=0,10000,CE82)</f>
        <v>#N/A</v>
      </c>
      <c r="CJ78" s="466">
        <v>10</v>
      </c>
      <c r="CK78" s="466">
        <v>4</v>
      </c>
      <c r="CL78" s="68"/>
      <c r="EA78" s="67" t="e">
        <f>VLOOKUP(SUM(($T76*10)+DP78),'Absolutní-BODY'!$AF$2:$AL$161,7,FALSE)</f>
        <v>#N/A</v>
      </c>
      <c r="EB78" s="67" t="e">
        <f>VLOOKUP(SUM(($AL76*10)+DQ78),'Absolutní-BODY'!$AG$2:$AL$161,6,FALSE)</f>
        <v>#N/A</v>
      </c>
      <c r="EC78" s="67" t="e">
        <f>VLOOKUP(SUM(($BD76*10)+DR78),'Absolutní-BODY'!$AH$2:$AL$161,5,FALSE)</f>
        <v>#N/A</v>
      </c>
      <c r="ED78" s="67" t="e">
        <f>VLOOKUP(SUM(($BV76*10)+DS78),'Absolutní-BODY'!$AI$2:$AL$161,4,FALSE)</f>
        <v>#N/A</v>
      </c>
    </row>
    <row r="79" spans="1:136" ht="15" customHeight="1" thickBot="1" x14ac:dyDescent="0.25">
      <c r="B79" s="431"/>
      <c r="C79" s="315"/>
      <c r="D79" s="345">
        <f>R79</f>
        <v>0</v>
      </c>
      <c r="E79" s="317" t="s">
        <v>18</v>
      </c>
      <c r="F79" s="66"/>
      <c r="G79" s="539" t="e">
        <f>SUM(E78:L78)</f>
        <v>#N/A</v>
      </c>
      <c r="H79" s="540"/>
      <c r="I79" s="435" t="s">
        <v>1</v>
      </c>
      <c r="J79" s="129"/>
      <c r="K79" s="541" t="e">
        <f>SUM(E78:L78)</f>
        <v>#N/A</v>
      </c>
      <c r="L79" s="540"/>
      <c r="O79" s="331" t="e">
        <f>IF(K79=0,10000,K79)</f>
        <v>#N/A</v>
      </c>
      <c r="P79" s="68">
        <v>7</v>
      </c>
      <c r="Q79" s="331">
        <v>11</v>
      </c>
      <c r="R79" s="332">
        <f>IF(R68&lt;1,0,R68-1)</f>
        <v>0</v>
      </c>
      <c r="T79" s="50">
        <v>3</v>
      </c>
      <c r="U79" s="51" t="e">
        <f>IF(V79=0,"",VLOOKUP($V79,seznam!$A$1:$E$5084,2,FALSE))</f>
        <v>#N/A</v>
      </c>
      <c r="V79" s="52" t="e">
        <f>IF(AE79="",0,AE79)</f>
        <v>#N/A</v>
      </c>
      <c r="W79" s="52" t="e">
        <f>IF($V79=0,"",VLOOKUP($V79,'Absolutní-BODY'!$E$2:$W$161,4,FALSE))</f>
        <v>#N/A</v>
      </c>
      <c r="X79" s="52" t="e">
        <f>IF($V79=0,"",VLOOKUP($V79,'Absolutní-BODY'!$E$2:$W$161,5,FALSE))</f>
        <v>#N/A</v>
      </c>
      <c r="Y79" s="52" t="e">
        <f>IF($V79=0,"",VLOOKUP($V79,'Absolutní-BODY'!$E$2:$W$161,6,FALSE))</f>
        <v>#N/A</v>
      </c>
      <c r="Z79" s="52" t="e">
        <f>IF($V79=0,"",VLOOKUP($V79,'Absolutní-BODY'!$E$2:$W$161,7,FALSE))</f>
        <v>#N/A</v>
      </c>
      <c r="AA79" s="53" t="e">
        <f>IF($V79=0,"",VLOOKUP($V79,'Absolutní-BODY'!$E$2:$W$161,8,FALSE))</f>
        <v>#N/A</v>
      </c>
      <c r="AB79" s="53" t="e">
        <f>IF($V79=0,"",VLOOKUP($V79,'Absolutní-BODY'!$E$2:$W$161,9,FALSE))</f>
        <v>#N/A</v>
      </c>
      <c r="AC79" s="53" t="e">
        <f>IF($V79=0,"",VLOOKUP($V79,'Absolutní-BODY'!$E$2:$W$161,10,FALSE))</f>
        <v>#N/A</v>
      </c>
      <c r="AD79" s="54" t="e">
        <f>IF($V79=0,"",VLOOKUP($V79,'Absolutní-BODY'!$E$2:$W$161,11,FALSE))</f>
        <v>#N/A</v>
      </c>
      <c r="AE79" s="67" t="e">
        <f>VLOOKUP(SUM(($T76*10)+T79),'Absolutní-BODY'!$AF$2:$AL$161,7,FALSE)</f>
        <v>#N/A</v>
      </c>
      <c r="AF79" s="67" t="e">
        <f>VLOOKUP(SUM(($T76*10)+U79),'Absolutní-BODY'!$AF$2:$AL$161,7,FALSE)</f>
        <v>#N/A</v>
      </c>
      <c r="AG79" s="331" t="e">
        <f>IF(AC82=0,10000,AC82)</f>
        <v>#N/A</v>
      </c>
      <c r="AH79" s="331">
        <v>10</v>
      </c>
      <c r="AI79" s="331">
        <v>5</v>
      </c>
      <c r="AJ79" s="331"/>
      <c r="AK79" s="334"/>
      <c r="AL79" s="50">
        <v>3</v>
      </c>
      <c r="AM79" s="51" t="e">
        <f>IF(AN79=0,"",VLOOKUP($AN79,seznam!$A$1:$E$5084,2,FALSE))</f>
        <v>#N/A</v>
      </c>
      <c r="AN79" s="52" t="e">
        <f>IF(AW79="",0,AW79)</f>
        <v>#N/A</v>
      </c>
      <c r="AO79" s="52" t="e">
        <f>IF($AN79=0,"",VLOOKUP($AN79,'Absolutní-BODY'!$E$2:$W$161,4,FALSE))</f>
        <v>#N/A</v>
      </c>
      <c r="AP79" s="52" t="e">
        <f>IF($AN79=0,"",VLOOKUP($AN79,'Absolutní-BODY'!$E$2:$W$161,5,FALSE))</f>
        <v>#N/A</v>
      </c>
      <c r="AQ79" s="52" t="e">
        <f>IF($AN79=0,"",VLOOKUP($AN79,'Absolutní-BODY'!$E$2:$W$161,6,FALSE))</f>
        <v>#N/A</v>
      </c>
      <c r="AR79" s="52" t="e">
        <f>IF($AN79=0,"",VLOOKUP($AN79,'Absolutní-BODY'!$E$2:$W$161,7,FALSE))</f>
        <v>#N/A</v>
      </c>
      <c r="AS79" s="53" t="e">
        <f>IF($AN79=0,"",VLOOKUP($AN79,'Absolutní-BODY'!$E$2:$W$161,8,FALSE))</f>
        <v>#N/A</v>
      </c>
      <c r="AT79" s="53" t="e">
        <f>IF($AN79=0,"",VLOOKUP($AN79,'Absolutní-BODY'!$E$2:$W$161,9,FALSE))</f>
        <v>#N/A</v>
      </c>
      <c r="AU79" s="53" t="e">
        <f>IF($AN79=0,"",VLOOKUP($AN79,'Absolutní-BODY'!$E$2:$W$161,10,FALSE))</f>
        <v>#N/A</v>
      </c>
      <c r="AV79" s="54" t="e">
        <f>IF($AN79=0,"",VLOOKUP($AN79,'Absolutní-BODY'!$E$2:$W$161,11,FALSE))</f>
        <v>#N/A</v>
      </c>
      <c r="AW79" s="67" t="e">
        <f>VLOOKUP(SUM(($AL76*10)+AL79),'Absolutní-BODY'!$AG$2:$AL$161,6,FALSE)</f>
        <v>#N/A</v>
      </c>
      <c r="AX79" s="67" t="e">
        <f>VLOOKUP(SUM(($AL76*10)+AM79),'Absolutní-BODY'!$AG$2:$AL$161,6,FALSE)</f>
        <v>#N/A</v>
      </c>
      <c r="AY79" s="331" t="e">
        <f>IF(AU82=0,10000,AU82)</f>
        <v>#N/A</v>
      </c>
      <c r="AZ79" s="331">
        <v>10</v>
      </c>
      <c r="BA79" s="331">
        <v>5</v>
      </c>
      <c r="BB79" s="331"/>
      <c r="BC79" s="334"/>
      <c r="BD79" s="50">
        <v>3</v>
      </c>
      <c r="BE79" s="51" t="e">
        <f>IF(BF79=0,"",VLOOKUP($BF79,seznam!$A$1:$E$5084,2,FALSE))</f>
        <v>#N/A</v>
      </c>
      <c r="BF79" s="52" t="e">
        <f>IF(BO79="",0,BO79)</f>
        <v>#N/A</v>
      </c>
      <c r="BG79" s="52" t="e">
        <f>IF($BF79=0,"",VLOOKUP($BF79,'Absolutní-BODY'!$E$2:$W$161,4,FALSE))</f>
        <v>#N/A</v>
      </c>
      <c r="BH79" s="52" t="e">
        <f>IF($BF79=0,"",VLOOKUP($BF79,'Absolutní-BODY'!$E$2:$W$161,5,FALSE))</f>
        <v>#N/A</v>
      </c>
      <c r="BI79" s="52" t="e">
        <f>IF($BF79=0,"",VLOOKUP($BF79,'Absolutní-BODY'!$E$2:$W$161,6,FALSE))</f>
        <v>#N/A</v>
      </c>
      <c r="BJ79" s="52" t="e">
        <f>IF($BF79=0,"",VLOOKUP($BF79,'Absolutní-BODY'!$E$2:$W$161,7,FALSE))</f>
        <v>#N/A</v>
      </c>
      <c r="BK79" s="53" t="e">
        <f>IF($BF79=0,"",VLOOKUP($BF79,'Absolutní-BODY'!$E$2:$W$161,8,FALSE))</f>
        <v>#N/A</v>
      </c>
      <c r="BL79" s="53" t="e">
        <f>IF($BF79=0,"",VLOOKUP($BF79,'Absolutní-BODY'!$E$2:$W$161,9,FALSE))</f>
        <v>#N/A</v>
      </c>
      <c r="BM79" s="53" t="e">
        <f>IF($BF79=0,"",VLOOKUP($BF79,'Absolutní-BODY'!$E$2:$W$161,10,FALSE))</f>
        <v>#N/A</v>
      </c>
      <c r="BN79" s="54" t="e">
        <f>IF($BF79=0,"",VLOOKUP($BF79,'Absolutní-BODY'!$E$2:$W$161,11,FALSE))</f>
        <v>#N/A</v>
      </c>
      <c r="BO79" s="67" t="e">
        <f>VLOOKUP(SUM(($BD76*10)+BD79),'Absolutní-BODY'!$AH$2:$AL$161,5,FALSE)</f>
        <v>#N/A</v>
      </c>
      <c r="BP79" s="67" t="e">
        <f>VLOOKUP(SUM(($BD76*10)+BE79),'Absolutní-BODY'!$AH$2:$AL$161,5,FALSE)</f>
        <v>#N/A</v>
      </c>
      <c r="BQ79" s="331" t="e">
        <f>IF(BM82=0,10000,BM82)</f>
        <v>#N/A</v>
      </c>
      <c r="BR79" s="331">
        <v>10</v>
      </c>
      <c r="BS79" s="331">
        <v>5</v>
      </c>
      <c r="BT79" s="331"/>
      <c r="BU79" s="334"/>
      <c r="BV79" s="50">
        <v>3</v>
      </c>
      <c r="BW79" s="51" t="e">
        <f>IF(BX79=0,"",VLOOKUP($BX79,seznam!$A$1:$E$5084,2,FALSE))</f>
        <v>#N/A</v>
      </c>
      <c r="BX79" s="52" t="e">
        <f>IF(CG79="",0,CG79)</f>
        <v>#N/A</v>
      </c>
      <c r="BY79" s="52" t="e">
        <f>IF($BX79=0,"",VLOOKUP($BX79,'Absolutní-BODY'!$E$2:$W$161,4,FALSE))</f>
        <v>#N/A</v>
      </c>
      <c r="BZ79" s="52" t="e">
        <f>IF($BX79=0,"",VLOOKUP($BX79,'Absolutní-BODY'!$E$2:$W$161,5,FALSE))</f>
        <v>#N/A</v>
      </c>
      <c r="CA79" s="52" t="e">
        <f>IF($BX79=0,"",VLOOKUP($BX79,'Absolutní-BODY'!$E$2:$W$161,6,FALSE))</f>
        <v>#N/A</v>
      </c>
      <c r="CB79" s="52" t="e">
        <f>IF($BX79=0,"",VLOOKUP($BX79,'Absolutní-BODY'!$E$2:$W$161,7,FALSE))</f>
        <v>#N/A</v>
      </c>
      <c r="CC79" s="53" t="e">
        <f>IF($BX79=0,"",VLOOKUP($BX79,'Absolutní-BODY'!$E$2:$W$161,8,FALSE))</f>
        <v>#N/A</v>
      </c>
      <c r="CD79" s="53" t="e">
        <f>IF($BX79=0,"",VLOOKUP($BX79,'Absolutní-BODY'!$E$2:$W$161,9,FALSE))</f>
        <v>#N/A</v>
      </c>
      <c r="CE79" s="53" t="e">
        <f>IF($BX79=0,"",VLOOKUP($BX79,'Absolutní-BODY'!$E$2:$W$161,10,FALSE))</f>
        <v>#N/A</v>
      </c>
      <c r="CF79" s="54" t="e">
        <f>IF($BX79=0,"",VLOOKUP($BX79,'Absolutní-BODY'!$E$2:$W$161,11,FALSE))</f>
        <v>#N/A</v>
      </c>
      <c r="CG79" s="67" t="e">
        <f>VLOOKUP(SUM(($BV76*10)+BV79),'Absolutní-BODY'!$AI$2:$AL$161,4,FALSE)</f>
        <v>#N/A</v>
      </c>
      <c r="CH79" s="67" t="e">
        <f>VLOOKUP(SUM(($BV76*10)+BW79),'Absolutní-BODY'!$AI$2:$AL$161,4,FALSE)</f>
        <v>#N/A</v>
      </c>
      <c r="CI79" s="32" t="e">
        <f>IF(CE82=0,10000,CE82)</f>
        <v>#N/A</v>
      </c>
      <c r="CJ79" s="466">
        <v>10</v>
      </c>
      <c r="CK79" s="466">
        <v>5</v>
      </c>
      <c r="CL79" s="68"/>
      <c r="EA79" s="67" t="e">
        <f>VLOOKUP(SUM(($T76*10)+DP79),'Absolutní-BODY'!$AF$2:$AL$161,7,FALSE)</f>
        <v>#N/A</v>
      </c>
      <c r="EB79" s="67" t="e">
        <f>VLOOKUP(SUM(($AL76*10)+DQ79),'Absolutní-BODY'!$AG$2:$AL$161,6,FALSE)</f>
        <v>#N/A</v>
      </c>
      <c r="EC79" s="67" t="e">
        <f>VLOOKUP(SUM(($BD76*10)+DR79),'Absolutní-BODY'!$AH$2:$AL$161,5,FALSE)</f>
        <v>#N/A</v>
      </c>
      <c r="ED79" s="67" t="e">
        <f>VLOOKUP(SUM(($BV76*10)+DS79),'Absolutní-BODY'!$AI$2:$AL$161,4,FALSE)</f>
        <v>#N/A</v>
      </c>
    </row>
    <row r="80" spans="1:136" ht="15" customHeight="1" thickBot="1" x14ac:dyDescent="0.25">
      <c r="A80" s="37" t="s">
        <v>3463</v>
      </c>
      <c r="B80" s="37"/>
      <c r="C80" s="38"/>
      <c r="D80" s="38"/>
      <c r="E80" s="37"/>
      <c r="F80" s="37"/>
      <c r="G80" s="39"/>
      <c r="H80" s="341"/>
      <c r="I80" s="39"/>
      <c r="J80" s="39"/>
      <c r="K80" s="341"/>
      <c r="L80" s="39"/>
      <c r="O80" s="331" t="e">
        <f>IF(K90=0,10000,K90)</f>
        <v>#N/A</v>
      </c>
      <c r="P80" s="68">
        <v>8</v>
      </c>
      <c r="Q80" s="68">
        <v>1</v>
      </c>
      <c r="T80" s="55" t="s">
        <v>0</v>
      </c>
      <c r="U80" s="56" t="e">
        <f>IF(V80=0,"",VLOOKUP($V80,seznam!$A$1:$E$5084,2,FALSE))</f>
        <v>#N/A</v>
      </c>
      <c r="V80" s="57" t="e">
        <f>IF(AE80="",0,AE80)</f>
        <v>#N/A</v>
      </c>
      <c r="W80" s="57" t="e">
        <f>IF($V80=0,"",VLOOKUP($V80,'Absolutní-BODY'!$E$2:$W$161,4,FALSE))</f>
        <v>#N/A</v>
      </c>
      <c r="X80" s="57" t="e">
        <f>IF($V80=0,"",VLOOKUP($V80,'Absolutní-BODY'!$E$2:$W$161,5,FALSE))</f>
        <v>#N/A</v>
      </c>
      <c r="Y80" s="57" t="e">
        <f>IF($V80=0,"",VLOOKUP($V80,'Absolutní-BODY'!$E$2:$W$161,6,FALSE))</f>
        <v>#N/A</v>
      </c>
      <c r="Z80" s="57" t="e">
        <f>IF($V80=0,"",VLOOKUP($V80,'Absolutní-BODY'!$E$2:$W$161,7,FALSE))</f>
        <v>#N/A</v>
      </c>
      <c r="AA80" s="58" t="e">
        <f>IF($V80=0,"",VLOOKUP($V80,'Absolutní-BODY'!$E$2:$W$161,8,FALSE))</f>
        <v>#N/A</v>
      </c>
      <c r="AB80" s="58" t="e">
        <f>IF($V80=0,"",VLOOKUP($V80,'Absolutní-BODY'!$E$2:$W$161,9,FALSE))</f>
        <v>#N/A</v>
      </c>
      <c r="AC80" s="58" t="e">
        <f>IF($V80=0,"",VLOOKUP($V80,'Absolutní-BODY'!$E$2:$W$161,10,FALSE))</f>
        <v>#N/A</v>
      </c>
      <c r="AD80" s="59" t="e">
        <f>IF($V80=0,"",VLOOKUP($V80,'Absolutní-BODY'!$E$2:$W$161,11,FALSE))</f>
        <v>#N/A</v>
      </c>
      <c r="AE80" s="67" t="e">
        <f>VLOOKUP(SUM(($T76*10)+4),'Absolutní-BODY'!$AF$2:$AL$161,7,FALSE)</f>
        <v>#N/A</v>
      </c>
      <c r="AF80" s="67" t="e">
        <f>VLOOKUP(SUM(($T76*10)+4),'Absolutní-BODY'!$AF$2:$AL$161,7,FALSE)</f>
        <v>#N/A</v>
      </c>
      <c r="AG80" s="331" t="e">
        <f>IF(AC82=0,10000,AC82)</f>
        <v>#N/A</v>
      </c>
      <c r="AH80" s="331">
        <v>10</v>
      </c>
      <c r="AI80" s="331">
        <v>6</v>
      </c>
      <c r="AJ80" s="331"/>
      <c r="AK80" s="334"/>
      <c r="AL80" s="55" t="s">
        <v>0</v>
      </c>
      <c r="AM80" s="56" t="e">
        <f>IF(AN80=0,"",VLOOKUP($AN80,seznam!$A$1:$E$5084,2,FALSE))</f>
        <v>#N/A</v>
      </c>
      <c r="AN80" s="57" t="e">
        <f>IF(AW80="",0,AW80)</f>
        <v>#N/A</v>
      </c>
      <c r="AO80" s="57" t="e">
        <f>IF($AN80=0,"",VLOOKUP($AN80,'Absolutní-BODY'!$E$2:$W$161,4,FALSE))</f>
        <v>#N/A</v>
      </c>
      <c r="AP80" s="57" t="e">
        <f>IF($AN80=0,"",VLOOKUP($AN80,'Absolutní-BODY'!$E$2:$W$161,5,FALSE))</f>
        <v>#N/A</v>
      </c>
      <c r="AQ80" s="57" t="e">
        <f>IF($AN80=0,"",VLOOKUP($AN80,'Absolutní-BODY'!$E$2:$W$161,6,FALSE))</f>
        <v>#N/A</v>
      </c>
      <c r="AR80" s="57" t="e">
        <f>IF($AN80=0,"",VLOOKUP($AN80,'Absolutní-BODY'!$E$2:$W$161,7,FALSE))</f>
        <v>#N/A</v>
      </c>
      <c r="AS80" s="58" t="e">
        <f>IF($AN80=0,"",VLOOKUP($AN80,'Absolutní-BODY'!$E$2:$W$161,8,FALSE))</f>
        <v>#N/A</v>
      </c>
      <c r="AT80" s="58" t="e">
        <f>IF($AN80=0,"",VLOOKUP($AN80,'Absolutní-BODY'!$E$2:$W$161,9,FALSE))</f>
        <v>#N/A</v>
      </c>
      <c r="AU80" s="58" t="e">
        <f>IF($AN80=0,"",VLOOKUP($AN80,'Absolutní-BODY'!$E$2:$W$161,10,FALSE))</f>
        <v>#N/A</v>
      </c>
      <c r="AV80" s="59" t="e">
        <f>IF($AN80=0,"",VLOOKUP($AN80,'Absolutní-BODY'!$E$2:$W$161,11,FALSE))</f>
        <v>#N/A</v>
      </c>
      <c r="AW80" s="67" t="e">
        <f>VLOOKUP(SUM(($AL76*10)+4),'Absolutní-BODY'!$AG$2:$AL$161,6,FALSE)</f>
        <v>#N/A</v>
      </c>
      <c r="AX80" s="67" t="e">
        <f>VLOOKUP(SUM(($AL76*10)+4),'Absolutní-BODY'!$AG$2:$AL$161,6,FALSE)</f>
        <v>#N/A</v>
      </c>
      <c r="AY80" s="331" t="e">
        <f>IF(AU82=0,10000,AU82)</f>
        <v>#N/A</v>
      </c>
      <c r="AZ80" s="331">
        <v>10</v>
      </c>
      <c r="BA80" s="331">
        <v>6</v>
      </c>
      <c r="BB80" s="331"/>
      <c r="BC80" s="334"/>
      <c r="BD80" s="55" t="s">
        <v>0</v>
      </c>
      <c r="BE80" s="56" t="e">
        <f>IF(BF80=0,"",VLOOKUP($BF80,seznam!$A$1:$E$5084,2,FALSE))</f>
        <v>#N/A</v>
      </c>
      <c r="BF80" s="57" t="e">
        <f>IF(BO80="",0,BO80)</f>
        <v>#N/A</v>
      </c>
      <c r="BG80" s="57" t="e">
        <f>IF($BF80=0,"",VLOOKUP($BF80,'Absolutní-BODY'!$E$2:$W$161,4,FALSE))</f>
        <v>#N/A</v>
      </c>
      <c r="BH80" s="57" t="e">
        <f>IF($BF80=0,"",VLOOKUP($BF80,'Absolutní-BODY'!$E$2:$W$161,5,FALSE))</f>
        <v>#N/A</v>
      </c>
      <c r="BI80" s="57" t="e">
        <f>IF($BF80=0,"",VLOOKUP($BF80,'Absolutní-BODY'!$E$2:$W$161,6,FALSE))</f>
        <v>#N/A</v>
      </c>
      <c r="BJ80" s="57" t="e">
        <f>IF($BF80=0,"",VLOOKUP($BF80,'Absolutní-BODY'!$E$2:$W$161,7,FALSE))</f>
        <v>#N/A</v>
      </c>
      <c r="BK80" s="58" t="e">
        <f>IF($BF80=0,"",VLOOKUP($BF80,'Absolutní-BODY'!$E$2:$W$161,8,FALSE))</f>
        <v>#N/A</v>
      </c>
      <c r="BL80" s="58" t="e">
        <f>IF($BF80=0,"",VLOOKUP($BF80,'Absolutní-BODY'!$E$2:$W$161,9,FALSE))</f>
        <v>#N/A</v>
      </c>
      <c r="BM80" s="58" t="e">
        <f>IF($BF80=0,"",VLOOKUP($BF80,'Absolutní-BODY'!$E$2:$W$161,10,FALSE))</f>
        <v>#N/A</v>
      </c>
      <c r="BN80" s="59" t="e">
        <f>IF($BF80=0,"",VLOOKUP($BF80,'Absolutní-BODY'!$E$2:$W$161,11,FALSE))</f>
        <v>#N/A</v>
      </c>
      <c r="BO80" s="67" t="e">
        <f>VLOOKUP(SUM(($BD76*10)+4),'Absolutní-BODY'!$AH$2:$AL$161,5,FALSE)</f>
        <v>#N/A</v>
      </c>
      <c r="BP80" s="67" t="e">
        <f>VLOOKUP(SUM(($BD76*10)+4),'Absolutní-BODY'!$AH$2:$AL$161,5,FALSE)</f>
        <v>#N/A</v>
      </c>
      <c r="BQ80" s="331" t="e">
        <f>IF(BM82=0,10000,BM82)</f>
        <v>#N/A</v>
      </c>
      <c r="BR80" s="331">
        <v>10</v>
      </c>
      <c r="BS80" s="331">
        <v>6</v>
      </c>
      <c r="BT80" s="331"/>
      <c r="BU80" s="334"/>
      <c r="BV80" s="55" t="s">
        <v>0</v>
      </c>
      <c r="BW80" s="56" t="e">
        <f>IF(BX80=0,"",VLOOKUP($BX80,seznam!$A$1:$E$5084,2,FALSE))</f>
        <v>#N/A</v>
      </c>
      <c r="BX80" s="57" t="e">
        <f>IF(CG80="",0,CG80)</f>
        <v>#N/A</v>
      </c>
      <c r="BY80" s="57" t="e">
        <f>IF($BX80=0,"",VLOOKUP($BX80,'Absolutní-BODY'!$E$2:$W$161,4,FALSE))</f>
        <v>#N/A</v>
      </c>
      <c r="BZ80" s="57" t="e">
        <f>IF($BX80=0,"",VLOOKUP($BX80,'Absolutní-BODY'!$E$2:$W$161,5,FALSE))</f>
        <v>#N/A</v>
      </c>
      <c r="CA80" s="57" t="e">
        <f>IF($BX80=0,"",VLOOKUP($BX80,'Absolutní-BODY'!$E$2:$W$161,6,FALSE))</f>
        <v>#N/A</v>
      </c>
      <c r="CB80" s="57" t="e">
        <f>IF($BX80=0,"",VLOOKUP($BX80,'Absolutní-BODY'!$E$2:$W$161,7,FALSE))</f>
        <v>#N/A</v>
      </c>
      <c r="CC80" s="58" t="e">
        <f>IF($BX80=0,"",VLOOKUP($BX80,'Absolutní-BODY'!$E$2:$W$161,8,FALSE))</f>
        <v>#N/A</v>
      </c>
      <c r="CD80" s="58" t="e">
        <f>IF($BX80=0,"",VLOOKUP($BX80,'Absolutní-BODY'!$E$2:$W$161,9,FALSE))</f>
        <v>#N/A</v>
      </c>
      <c r="CE80" s="58" t="e">
        <f>IF($BX80=0,"",VLOOKUP($BX80,'Absolutní-BODY'!$E$2:$W$161,10,FALSE))</f>
        <v>#N/A</v>
      </c>
      <c r="CF80" s="59" t="e">
        <f>IF($BX80=0,"",VLOOKUP($BX80,'Absolutní-BODY'!$E$2:$W$161,11,FALSE))</f>
        <v>#N/A</v>
      </c>
      <c r="CG80" s="67" t="e">
        <f>VLOOKUP(SUM(($BV76*10)+4),'Absolutní-BODY'!$AI$2:$AL$161,4,FALSE)</f>
        <v>#N/A</v>
      </c>
      <c r="CH80" s="67" t="e">
        <f>VLOOKUP(SUM(($BV76*10)+4),'Absolutní-BODY'!$AI$2:$AL$161,4,FALSE)</f>
        <v>#N/A</v>
      </c>
      <c r="CI80" s="32" t="e">
        <f>IF(CE82=0,10000,CE82)</f>
        <v>#N/A</v>
      </c>
      <c r="CJ80" s="466">
        <v>10</v>
      </c>
      <c r="CK80" s="466">
        <v>6</v>
      </c>
      <c r="CL80" s="68"/>
      <c r="EA80" s="67" t="e">
        <f>VLOOKUP(SUM(($T76*10)+4),'Absolutní-BODY'!$AF$2:$AL$161,7,FALSE)</f>
        <v>#N/A</v>
      </c>
      <c r="EB80" s="67" t="e">
        <f>VLOOKUP(SUM(($AL76*10)+4),'Absolutní-BODY'!$AG$2:$AL$161,6,FALSE)</f>
        <v>#N/A</v>
      </c>
      <c r="EC80" s="67" t="e">
        <f>VLOOKUP(SUM(($BD76*10)+4),'Absolutní-BODY'!$AH$2:$AL$161,5,FALSE)</f>
        <v>#N/A</v>
      </c>
      <c r="ED80" s="67" t="e">
        <f>VLOOKUP(SUM(($BV76*10)+4),'Absolutní-BODY'!$AI$2:$AL$161,4,FALSE)</f>
        <v>#N/A</v>
      </c>
    </row>
    <row r="81" spans="1:136" s="334" customFormat="1" ht="15" customHeight="1" thickBot="1" x14ac:dyDescent="0.25">
      <c r="B81" s="49">
        <v>8</v>
      </c>
      <c r="C81" s="313" t="e">
        <f>IF(B81="","",VLOOKUP(B81,'Absolutní-BODY'!$AN$2:$AU$57,8,FALSE))</f>
        <v>#N/A</v>
      </c>
      <c r="D81" s="40" t="s">
        <v>9</v>
      </c>
      <c r="E81" s="40">
        <v>1</v>
      </c>
      <c r="F81" s="40">
        <v>2</v>
      </c>
      <c r="G81" s="40">
        <v>3</v>
      </c>
      <c r="H81" s="43">
        <v>4</v>
      </c>
      <c r="I81" s="40">
        <v>5</v>
      </c>
      <c r="J81" s="40">
        <v>6</v>
      </c>
      <c r="K81" s="43">
        <v>7</v>
      </c>
      <c r="L81" s="40">
        <v>8</v>
      </c>
      <c r="O81" s="331" t="e">
        <f>IF(K90=0,10000,K90)</f>
        <v>#N/A</v>
      </c>
      <c r="P81" s="331">
        <v>8</v>
      </c>
      <c r="Q81" s="331">
        <v>2</v>
      </c>
      <c r="R81" s="331"/>
      <c r="T81" s="60"/>
      <c r="U81" s="61"/>
      <c r="V81" s="61"/>
      <c r="W81" s="62" t="e">
        <f t="shared" ref="W81:AD81" si="66">SUM(W77:W80)</f>
        <v>#N/A</v>
      </c>
      <c r="X81" s="63" t="e">
        <f t="shared" si="66"/>
        <v>#N/A</v>
      </c>
      <c r="Y81" s="63" t="e">
        <f t="shared" si="66"/>
        <v>#N/A</v>
      </c>
      <c r="Z81" s="63" t="e">
        <f t="shared" si="66"/>
        <v>#N/A</v>
      </c>
      <c r="AA81" s="64" t="e">
        <f t="shared" si="66"/>
        <v>#N/A</v>
      </c>
      <c r="AB81" s="64" t="e">
        <f t="shared" si="66"/>
        <v>#N/A</v>
      </c>
      <c r="AC81" s="64" t="e">
        <f t="shared" si="66"/>
        <v>#N/A</v>
      </c>
      <c r="AD81" s="65" t="e">
        <f t="shared" si="66"/>
        <v>#N/A</v>
      </c>
      <c r="AG81" s="331" t="e">
        <f>IF(AC82=0,10000,AC82)</f>
        <v>#N/A</v>
      </c>
      <c r="AH81" s="331">
        <v>10</v>
      </c>
      <c r="AI81" s="331">
        <v>7</v>
      </c>
      <c r="AJ81" s="331"/>
      <c r="AL81" s="60"/>
      <c r="AM81" s="61"/>
      <c r="AN81" s="61"/>
      <c r="AO81" s="62" t="e">
        <f t="shared" ref="AO81:AV81" si="67">SUM(AO77:AO80)</f>
        <v>#N/A</v>
      </c>
      <c r="AP81" s="63" t="e">
        <f t="shared" si="67"/>
        <v>#N/A</v>
      </c>
      <c r="AQ81" s="63" t="e">
        <f t="shared" si="67"/>
        <v>#N/A</v>
      </c>
      <c r="AR81" s="63" t="e">
        <f t="shared" si="67"/>
        <v>#N/A</v>
      </c>
      <c r="AS81" s="64" t="e">
        <f t="shared" si="67"/>
        <v>#N/A</v>
      </c>
      <c r="AT81" s="64" t="e">
        <f t="shared" si="67"/>
        <v>#N/A</v>
      </c>
      <c r="AU81" s="64" t="e">
        <f t="shared" si="67"/>
        <v>#N/A</v>
      </c>
      <c r="AV81" s="65" t="e">
        <f t="shared" si="67"/>
        <v>#N/A</v>
      </c>
      <c r="AY81" s="331" t="e">
        <f>IF(AU82=0,10000,AU82)</f>
        <v>#N/A</v>
      </c>
      <c r="AZ81" s="331">
        <v>10</v>
      </c>
      <c r="BA81" s="331">
        <v>7</v>
      </c>
      <c r="BB81" s="331"/>
      <c r="BD81" s="60"/>
      <c r="BE81" s="61"/>
      <c r="BF81" s="61"/>
      <c r="BG81" s="62" t="e">
        <f t="shared" ref="BG81:BN81" si="68">SUM(BG77:BG80)</f>
        <v>#N/A</v>
      </c>
      <c r="BH81" s="63" t="e">
        <f t="shared" si="68"/>
        <v>#N/A</v>
      </c>
      <c r="BI81" s="63" t="e">
        <f t="shared" si="68"/>
        <v>#N/A</v>
      </c>
      <c r="BJ81" s="63" t="e">
        <f t="shared" si="68"/>
        <v>#N/A</v>
      </c>
      <c r="BK81" s="64" t="e">
        <f t="shared" si="68"/>
        <v>#N/A</v>
      </c>
      <c r="BL81" s="64" t="e">
        <f t="shared" si="68"/>
        <v>#N/A</v>
      </c>
      <c r="BM81" s="64" t="e">
        <f t="shared" si="68"/>
        <v>#N/A</v>
      </c>
      <c r="BN81" s="65" t="e">
        <f t="shared" si="68"/>
        <v>#N/A</v>
      </c>
      <c r="BQ81" s="331" t="e">
        <f>IF(BM82=0,10000,BM82)</f>
        <v>#N/A</v>
      </c>
      <c r="BR81" s="68">
        <v>10</v>
      </c>
      <c r="BS81" s="68">
        <v>7</v>
      </c>
      <c r="BT81" s="331"/>
      <c r="BV81" s="60"/>
      <c r="BW81" s="61"/>
      <c r="BX81" s="61"/>
      <c r="BY81" s="62" t="e">
        <f t="shared" ref="BY81:CF81" si="69">SUM(BY77:BY80)</f>
        <v>#N/A</v>
      </c>
      <c r="BZ81" s="63" t="e">
        <f t="shared" si="69"/>
        <v>#N/A</v>
      </c>
      <c r="CA81" s="63" t="e">
        <f t="shared" si="69"/>
        <v>#N/A</v>
      </c>
      <c r="CB81" s="63" t="e">
        <f t="shared" si="69"/>
        <v>#N/A</v>
      </c>
      <c r="CC81" s="64" t="e">
        <f t="shared" si="69"/>
        <v>#N/A</v>
      </c>
      <c r="CD81" s="64" t="e">
        <f t="shared" si="69"/>
        <v>#N/A</v>
      </c>
      <c r="CE81" s="64" t="e">
        <f t="shared" si="69"/>
        <v>#N/A</v>
      </c>
      <c r="CF81" s="65" t="e">
        <f t="shared" si="69"/>
        <v>#N/A</v>
      </c>
      <c r="CI81" s="32" t="e">
        <f>IF(CE82=0,10000,CE82)</f>
        <v>#N/A</v>
      </c>
      <c r="CJ81" s="32">
        <v>10</v>
      </c>
      <c r="CK81" s="32">
        <v>7</v>
      </c>
      <c r="CL81" s="331"/>
      <c r="CM81" s="35"/>
      <c r="CN81" s="68"/>
      <c r="CO81" s="316"/>
      <c r="CP81" s="316"/>
      <c r="CQ81" s="68"/>
      <c r="CR81" s="68"/>
      <c r="CS81" s="68"/>
      <c r="CT81" s="68"/>
      <c r="CU81" s="68"/>
      <c r="CV81" s="68"/>
      <c r="CW81" s="68"/>
      <c r="CX81" s="68"/>
      <c r="CY81" s="35"/>
      <c r="CZ81" s="35"/>
      <c r="DA81" s="68"/>
      <c r="DB81" s="68"/>
      <c r="DC81" s="68"/>
      <c r="DD81" s="68"/>
      <c r="DE81" s="35"/>
      <c r="DF81" s="68"/>
      <c r="DG81" s="316"/>
      <c r="DH81" s="316"/>
      <c r="DI81" s="68"/>
      <c r="DJ81" s="68"/>
      <c r="DK81" s="68"/>
      <c r="DL81" s="68"/>
      <c r="DM81" s="68"/>
      <c r="DN81" s="68"/>
      <c r="DO81" s="68"/>
      <c r="DP81" s="68"/>
      <c r="DQ81" s="35"/>
      <c r="DR81" s="35"/>
      <c r="DS81" s="68"/>
      <c r="DT81" s="68"/>
      <c r="DU81" s="68"/>
      <c r="DV81" s="68"/>
      <c r="EE81" s="35"/>
      <c r="EF81" s="35"/>
    </row>
    <row r="82" spans="1:136" ht="15" customHeight="1" thickBot="1" x14ac:dyDescent="0.25">
      <c r="B82" s="44">
        <v>1</v>
      </c>
      <c r="C82" s="45" t="e">
        <f>IF(D82=0,"",VLOOKUP($D82,seznam!$A$1:$E$5084,2,FALSE))</f>
        <v>#N/A</v>
      </c>
      <c r="D82" s="46" t="e">
        <f t="shared" ref="D82:D88" si="70">IF(M82="",0,M82)</f>
        <v>#N/A</v>
      </c>
      <c r="E82" s="46" t="e">
        <f>IF($D82=0,"",VLOOKUP($D82,'Absolutní-BODY'!$E$2:$W$161,4,FALSE))</f>
        <v>#N/A</v>
      </c>
      <c r="F82" s="46" t="e">
        <f>IF($D82=0,"",VLOOKUP($D82,'Absolutní-BODY'!$E$2:$W$161,5,FALSE))</f>
        <v>#N/A</v>
      </c>
      <c r="G82" s="46" t="e">
        <f>IF($D82=0,"",VLOOKUP($D82,'Absolutní-BODY'!$E$2:$W$161,6,FALSE))</f>
        <v>#N/A</v>
      </c>
      <c r="H82" s="46" t="e">
        <f>IF($D82=0,"",VLOOKUP($D82,'Absolutní-BODY'!$E$2:$W$161,7,FALSE))</f>
        <v>#N/A</v>
      </c>
      <c r="I82" s="47" t="e">
        <f>IF($D82=0,"",VLOOKUP($D82,'Absolutní-BODY'!$E$2:$W$161,8,FALSE))</f>
        <v>#N/A</v>
      </c>
      <c r="J82" s="47" t="e">
        <f>IF($D82=0,"",VLOOKUP($D82,'Absolutní-BODY'!$E$2:$W$161,9,FALSE))</f>
        <v>#N/A</v>
      </c>
      <c r="K82" s="47" t="e">
        <f>IF($D82=0,"",VLOOKUP($D82,'Absolutní-BODY'!$E$2:$W$161,10,FALSE))</f>
        <v>#N/A</v>
      </c>
      <c r="L82" s="48" t="e">
        <f>IF($D82=0,"",VLOOKUP($D82,'Absolutní-BODY'!$E$2:$W$161,11,FALSE))</f>
        <v>#N/A</v>
      </c>
      <c r="M82" s="42" t="e">
        <f>VLOOKUP(SUM(($B81*10)+B82),'Absolutní-BODY'!$AE$2:$AL$161,8,FALSE)</f>
        <v>#N/A</v>
      </c>
      <c r="N82" s="42" t="e">
        <f>VLOOKUP(SUM(($B81*10)+C82),'Absolutní-BODY'!$AE$2:$AL$161,8,FALSE)</f>
        <v>#N/A</v>
      </c>
      <c r="O82" s="331" t="e">
        <f>IF(K90=0,10000,K90)</f>
        <v>#N/A</v>
      </c>
      <c r="P82" s="68">
        <v>8</v>
      </c>
      <c r="Q82" s="68">
        <v>3</v>
      </c>
      <c r="T82" s="318" t="e">
        <f>U76</f>
        <v>#N/A</v>
      </c>
      <c r="U82" s="315"/>
      <c r="V82" s="345">
        <f>AJ82</f>
        <v>0</v>
      </c>
      <c r="W82" s="317" t="s">
        <v>18</v>
      </c>
      <c r="X82" s="66"/>
      <c r="Y82" s="539" t="e">
        <f>SUM(W81:AD81)</f>
        <v>#N/A</v>
      </c>
      <c r="Z82" s="540"/>
      <c r="AA82" s="435" t="s">
        <v>1</v>
      </c>
      <c r="AB82" s="129"/>
      <c r="AC82" s="541" t="e">
        <f>SUM(W81:AD81)</f>
        <v>#N/A</v>
      </c>
      <c r="AD82" s="540"/>
      <c r="AG82" s="331" t="e">
        <f>IF(AC82=0,10000,AC82)</f>
        <v>#N/A</v>
      </c>
      <c r="AH82" s="68">
        <v>10</v>
      </c>
      <c r="AI82" s="68">
        <v>8</v>
      </c>
      <c r="AJ82" s="332">
        <f>IF(AJ74&lt;1,0,AJ74-1)</f>
        <v>0</v>
      </c>
      <c r="AL82" s="318" t="e">
        <f>AM76</f>
        <v>#N/A</v>
      </c>
      <c r="AM82" s="315"/>
      <c r="AN82" s="345">
        <f>BB82</f>
        <v>0</v>
      </c>
      <c r="AO82" s="317" t="s">
        <v>18</v>
      </c>
      <c r="AP82" s="66"/>
      <c r="AQ82" s="539" t="e">
        <f>SUM(AO81:AV81)</f>
        <v>#N/A</v>
      </c>
      <c r="AR82" s="540"/>
      <c r="AS82" s="435" t="s">
        <v>1</v>
      </c>
      <c r="AT82" s="129"/>
      <c r="AU82" s="541" t="e">
        <f>SUM(AO81:AV81)</f>
        <v>#N/A</v>
      </c>
      <c r="AV82" s="540"/>
      <c r="AY82" s="331" t="e">
        <f>IF(AU82=0,10000,AU82)</f>
        <v>#N/A</v>
      </c>
      <c r="AZ82" s="68">
        <v>10</v>
      </c>
      <c r="BA82" s="68">
        <v>8</v>
      </c>
      <c r="BB82" s="332">
        <f>IF(BB74&lt;1,0,BB74-1)</f>
        <v>0</v>
      </c>
      <c r="BD82" s="318" t="e">
        <f>BE76</f>
        <v>#N/A</v>
      </c>
      <c r="BE82" s="315"/>
      <c r="BF82" s="345">
        <f>BT82</f>
        <v>0</v>
      </c>
      <c r="BG82" s="317" t="s">
        <v>18</v>
      </c>
      <c r="BH82" s="66"/>
      <c r="BI82" s="539" t="e">
        <f>SUM(BG81:BN81)</f>
        <v>#N/A</v>
      </c>
      <c r="BJ82" s="540"/>
      <c r="BK82" s="435" t="s">
        <v>1</v>
      </c>
      <c r="BL82" s="129"/>
      <c r="BM82" s="541" t="e">
        <f>SUM(BG81:BN81)</f>
        <v>#N/A</v>
      </c>
      <c r="BN82" s="540"/>
      <c r="BQ82" s="331" t="e">
        <f>IF(BM82=0,10000,BM82)</f>
        <v>#N/A</v>
      </c>
      <c r="BR82" s="331">
        <v>10</v>
      </c>
      <c r="BS82" s="331">
        <v>8</v>
      </c>
      <c r="BT82" s="332">
        <f>IF(BT74&lt;1,0,BT74-1)</f>
        <v>0</v>
      </c>
      <c r="BV82" s="318" t="e">
        <f>BW76</f>
        <v>#N/A</v>
      </c>
      <c r="BW82" s="315"/>
      <c r="BX82" s="345">
        <f>CL82</f>
        <v>0</v>
      </c>
      <c r="BY82" s="317" t="s">
        <v>18</v>
      </c>
      <c r="BZ82" s="66"/>
      <c r="CA82" s="539" t="e">
        <f>SUM(BY81:CF81)</f>
        <v>#N/A</v>
      </c>
      <c r="CB82" s="540"/>
      <c r="CC82" s="435" t="s">
        <v>1</v>
      </c>
      <c r="CD82" s="129"/>
      <c r="CE82" s="541" t="e">
        <f>SUM(BY81:CF81)</f>
        <v>#N/A</v>
      </c>
      <c r="CF82" s="540"/>
      <c r="CI82" s="467" t="e">
        <f>IF(CE82=0,10000,CE82)</f>
        <v>#N/A</v>
      </c>
      <c r="CJ82" s="468">
        <v>10</v>
      </c>
      <c r="CK82" s="468">
        <v>8</v>
      </c>
      <c r="CL82" s="332">
        <f>IF(CL74&lt;1,0,CL74-1)</f>
        <v>0</v>
      </c>
      <c r="DZ82" s="42" t="e">
        <f>VLOOKUP(SUM(($B81*10)+DO82),'Absolutní-BODY'!$AE$2:$AL$161,8,FALSE)</f>
        <v>#N/A</v>
      </c>
    </row>
    <row r="83" spans="1:136" ht="15" customHeight="1" x14ac:dyDescent="0.2">
      <c r="B83" s="50">
        <v>2</v>
      </c>
      <c r="C83" s="51" t="e">
        <f>IF(D83=0,"",VLOOKUP($D83,seznam!$A$1:$E$5084,2,FALSE))</f>
        <v>#N/A</v>
      </c>
      <c r="D83" s="52" t="e">
        <f t="shared" si="70"/>
        <v>#N/A</v>
      </c>
      <c r="E83" s="52" t="e">
        <f>IF($D83=0,"",VLOOKUP($D83,'Absolutní-BODY'!$E$2:$W$161,4,FALSE))</f>
        <v>#N/A</v>
      </c>
      <c r="F83" s="52" t="e">
        <f>IF($D83=0,"",VLOOKUP($D83,'Absolutní-BODY'!$E$2:$W$161,5,FALSE))</f>
        <v>#N/A</v>
      </c>
      <c r="G83" s="52" t="e">
        <f>IF($D83=0,"",VLOOKUP($D83,'Absolutní-BODY'!$E$2:$W$161,6,FALSE))</f>
        <v>#N/A</v>
      </c>
      <c r="H83" s="52" t="e">
        <f>IF($D83=0,"",VLOOKUP($D83,'Absolutní-BODY'!$E$2:$W$161,7,FALSE))</f>
        <v>#N/A</v>
      </c>
      <c r="I83" s="53" t="e">
        <f>IF($D83=0,"",VLOOKUP($D83,'Absolutní-BODY'!$E$2:$W$161,8,FALSE))</f>
        <v>#N/A</v>
      </c>
      <c r="J83" s="53" t="e">
        <f>IF($D83=0,"",VLOOKUP($D83,'Absolutní-BODY'!$E$2:$W$161,9,FALSE))</f>
        <v>#N/A</v>
      </c>
      <c r="K83" s="53" t="e">
        <f>IF($D83=0,"",VLOOKUP($D83,'Absolutní-BODY'!$E$2:$W$161,10,FALSE))</f>
        <v>#N/A</v>
      </c>
      <c r="L83" s="54" t="e">
        <f>IF($D83=0,"",VLOOKUP($D83,'Absolutní-BODY'!$E$2:$W$161,11,FALSE))</f>
        <v>#N/A</v>
      </c>
      <c r="M83" s="42" t="e">
        <f>VLOOKUP(SUM(($B81*10)+B83),'Absolutní-BODY'!$AE$2:$AL$161,8,FALSE)</f>
        <v>#N/A</v>
      </c>
      <c r="N83" s="42" t="e">
        <f>VLOOKUP(SUM(($B81*10)+C83),'Absolutní-BODY'!$AE$2:$AL$161,8,FALSE)</f>
        <v>#N/A</v>
      </c>
      <c r="O83" s="331" t="e">
        <f>IF(K90=0,10000,K90)</f>
        <v>#N/A</v>
      </c>
      <c r="P83" s="68">
        <v>8</v>
      </c>
      <c r="Q83" s="68">
        <v>4</v>
      </c>
      <c r="BQ83" s="335"/>
      <c r="BR83" s="68"/>
      <c r="BS83" s="68"/>
      <c r="DZ83" s="42" t="e">
        <f>VLOOKUP(SUM(($B81*10)+DO83),'Absolutní-BODY'!$AE$2:$AL$161,8,FALSE)</f>
        <v>#N/A</v>
      </c>
    </row>
    <row r="84" spans="1:136" ht="15" customHeight="1" x14ac:dyDescent="0.2">
      <c r="B84" s="50">
        <v>3</v>
      </c>
      <c r="C84" s="51" t="e">
        <f>IF(D84=0,"",VLOOKUP($D84,seznam!$A$1:$E$5084,2,FALSE))</f>
        <v>#N/A</v>
      </c>
      <c r="D84" s="52" t="e">
        <f t="shared" si="70"/>
        <v>#N/A</v>
      </c>
      <c r="E84" s="52" t="e">
        <f>IF($D84=0,"",VLOOKUP($D84,'Absolutní-BODY'!$E$2:$W$161,4,FALSE))</f>
        <v>#N/A</v>
      </c>
      <c r="F84" s="52" t="e">
        <f>IF($D84=0,"",VLOOKUP($D84,'Absolutní-BODY'!$E$2:$W$161,5,FALSE))</f>
        <v>#N/A</v>
      </c>
      <c r="G84" s="52" t="e">
        <f>IF($D84=0,"",VLOOKUP($D84,'Absolutní-BODY'!$E$2:$W$161,6,FALSE))</f>
        <v>#N/A</v>
      </c>
      <c r="H84" s="52" t="e">
        <f>IF($D84=0,"",VLOOKUP($D84,'Absolutní-BODY'!$E$2:$W$161,7,FALSE))</f>
        <v>#N/A</v>
      </c>
      <c r="I84" s="53" t="e">
        <f>IF($D84=0,"",VLOOKUP($D84,'Absolutní-BODY'!$E$2:$W$161,8,FALSE))</f>
        <v>#N/A</v>
      </c>
      <c r="J84" s="53" t="e">
        <f>IF($D84=0,"",VLOOKUP($D84,'Absolutní-BODY'!$E$2:$W$161,9,FALSE))</f>
        <v>#N/A</v>
      </c>
      <c r="K84" s="53" t="e">
        <f>IF($D84=0,"",VLOOKUP($D84,'Absolutní-BODY'!$E$2:$W$161,10,FALSE))</f>
        <v>#N/A</v>
      </c>
      <c r="L84" s="54" t="e">
        <f>IF($D84=0,"",VLOOKUP($D84,'Absolutní-BODY'!$E$2:$W$161,11,FALSE))</f>
        <v>#N/A</v>
      </c>
      <c r="M84" s="42" t="e">
        <f>VLOOKUP(SUM(($B81*10)+B84),'Absolutní-BODY'!$AE$2:$AL$161,8,FALSE)</f>
        <v>#N/A</v>
      </c>
      <c r="N84" s="42" t="e">
        <f>VLOOKUP(SUM(($B81*10)+C84),'Absolutní-BODY'!$AE$2:$AL$161,8,FALSE)</f>
        <v>#N/A</v>
      </c>
      <c r="O84" s="331" t="e">
        <f>IF(K90=0,10000,K90)</f>
        <v>#N/A</v>
      </c>
      <c r="P84" s="68">
        <v>8</v>
      </c>
      <c r="Q84" s="68">
        <v>5</v>
      </c>
      <c r="DZ84" s="42" t="e">
        <f>VLOOKUP(SUM(($B81*10)+DO84),'Absolutní-BODY'!$AE$2:$AL$161,8,FALSE)</f>
        <v>#N/A</v>
      </c>
    </row>
    <row r="85" spans="1:136" ht="15" customHeight="1" x14ac:dyDescent="0.2">
      <c r="B85" s="50">
        <v>4</v>
      </c>
      <c r="C85" s="51" t="e">
        <f>IF(D85=0,"",VLOOKUP($D85,seznam!$A$1:$E$5084,2,FALSE))</f>
        <v>#N/A</v>
      </c>
      <c r="D85" s="52" t="e">
        <f t="shared" si="70"/>
        <v>#N/A</v>
      </c>
      <c r="E85" s="52" t="e">
        <f>IF($D85=0,"",VLOOKUP($D85,'Absolutní-BODY'!$E$2:$W$161,4,FALSE))</f>
        <v>#N/A</v>
      </c>
      <c r="F85" s="52" t="e">
        <f>IF($D85=0,"",VLOOKUP($D85,'Absolutní-BODY'!$E$2:$W$161,5,FALSE))</f>
        <v>#N/A</v>
      </c>
      <c r="G85" s="52" t="e">
        <f>IF($D85=0,"",VLOOKUP($D85,'Absolutní-BODY'!$E$2:$W$161,6,FALSE))</f>
        <v>#N/A</v>
      </c>
      <c r="H85" s="52" t="e">
        <f>IF($D85=0,"",VLOOKUP($D85,'Absolutní-BODY'!$E$2:$W$161,7,FALSE))</f>
        <v>#N/A</v>
      </c>
      <c r="I85" s="53" t="e">
        <f>IF($D85=0,"",VLOOKUP($D85,'Absolutní-BODY'!$E$2:$W$161,8,FALSE))</f>
        <v>#N/A</v>
      </c>
      <c r="J85" s="53" t="e">
        <f>IF($D85=0,"",VLOOKUP($D85,'Absolutní-BODY'!$E$2:$W$161,9,FALSE))</f>
        <v>#N/A</v>
      </c>
      <c r="K85" s="53" t="e">
        <f>IF($D85=0,"",VLOOKUP($D85,'Absolutní-BODY'!$E$2:$W$161,10,FALSE))</f>
        <v>#N/A</v>
      </c>
      <c r="L85" s="54" t="e">
        <f>IF($D85=0,"",VLOOKUP($D85,'Absolutní-BODY'!$E$2:$W$161,11,FALSE))</f>
        <v>#N/A</v>
      </c>
      <c r="M85" s="42" t="e">
        <f>VLOOKUP(SUM(($B81*10)+B85),'Absolutní-BODY'!$AE$2:$AL$161,8,FALSE)</f>
        <v>#N/A</v>
      </c>
      <c r="N85" s="42" t="e">
        <f>VLOOKUP(SUM(($B81*10)+C85),'Absolutní-BODY'!$AE$2:$AL$161,8,FALSE)</f>
        <v>#N/A</v>
      </c>
      <c r="O85" s="331" t="e">
        <f>IF(K90=0,10000,K90)</f>
        <v>#N/A</v>
      </c>
      <c r="P85" s="68">
        <v>8</v>
      </c>
      <c r="Q85" s="68">
        <v>6</v>
      </c>
      <c r="DZ85" s="42" t="e">
        <f>VLOOKUP(SUM(($B81*10)+DO85),'Absolutní-BODY'!$AE$2:$AL$161,8,FALSE)</f>
        <v>#N/A</v>
      </c>
    </row>
    <row r="86" spans="1:136" ht="15" customHeight="1" x14ac:dyDescent="0.2">
      <c r="B86" s="50">
        <v>5</v>
      </c>
      <c r="C86" s="51" t="e">
        <f>IF(D86=0,"",VLOOKUP($D86,seznam!$A$1:$E$5084,2,FALSE))</f>
        <v>#N/A</v>
      </c>
      <c r="D86" s="52" t="e">
        <f t="shared" si="70"/>
        <v>#N/A</v>
      </c>
      <c r="E86" s="52" t="e">
        <f>IF($D86=0,"",VLOOKUP($D86,'Absolutní-BODY'!$E$2:$W$161,4,FALSE))</f>
        <v>#N/A</v>
      </c>
      <c r="F86" s="52" t="e">
        <f>IF($D86=0,"",VLOOKUP($D86,'Absolutní-BODY'!$E$2:$W$161,5,FALSE))</f>
        <v>#N/A</v>
      </c>
      <c r="G86" s="52" t="e">
        <f>IF($D86=0,"",VLOOKUP($D86,'Absolutní-BODY'!$E$2:$W$161,6,FALSE))</f>
        <v>#N/A</v>
      </c>
      <c r="H86" s="52" t="e">
        <f>IF($D86=0,"",VLOOKUP($D86,'Absolutní-BODY'!$E$2:$W$161,7,FALSE))</f>
        <v>#N/A</v>
      </c>
      <c r="I86" s="53" t="e">
        <f>IF($D86=0,"",VLOOKUP($D86,'Absolutní-BODY'!$E$2:$W$161,8,FALSE))</f>
        <v>#N/A</v>
      </c>
      <c r="J86" s="53" t="e">
        <f>IF($D86=0,"",VLOOKUP($D86,'Absolutní-BODY'!$E$2:$W$161,9,FALSE))</f>
        <v>#N/A</v>
      </c>
      <c r="K86" s="53" t="e">
        <f>IF($D86=0,"",VLOOKUP($D86,'Absolutní-BODY'!$E$2:$W$161,10,FALSE))</f>
        <v>#N/A</v>
      </c>
      <c r="L86" s="54" t="e">
        <f>IF($D86=0,"",VLOOKUP($D86,'Absolutní-BODY'!$E$2:$W$161,11,FALSE))</f>
        <v>#N/A</v>
      </c>
      <c r="M86" s="42" t="e">
        <f>VLOOKUP(SUM(($B81*10)+B86),'Absolutní-BODY'!$AE$2:$AL$161,8,FALSE)</f>
        <v>#N/A</v>
      </c>
      <c r="N86" s="42" t="e">
        <f>VLOOKUP(SUM(($B81*10)+C86),'Absolutní-BODY'!$AE$2:$AL$161,8,FALSE)</f>
        <v>#N/A</v>
      </c>
      <c r="O86" s="331" t="e">
        <f>IF(K90=0,10000,K90)</f>
        <v>#N/A</v>
      </c>
      <c r="P86" s="68">
        <v>8</v>
      </c>
      <c r="Q86" s="68">
        <v>7</v>
      </c>
      <c r="DZ86" s="42" t="e">
        <f>VLOOKUP(SUM(($B81*10)+DO86),'Absolutní-BODY'!$AE$2:$AL$161,8,FALSE)</f>
        <v>#N/A</v>
      </c>
    </row>
    <row r="87" spans="1:136" ht="15" customHeight="1" x14ac:dyDescent="0.2">
      <c r="B87" s="50">
        <v>6</v>
      </c>
      <c r="C87" s="51" t="e">
        <f>IF(D87=0,"",VLOOKUP($D87,seznam!$A$1:$E$5084,2,FALSE))</f>
        <v>#N/A</v>
      </c>
      <c r="D87" s="52" t="e">
        <f t="shared" si="70"/>
        <v>#N/A</v>
      </c>
      <c r="E87" s="52" t="e">
        <f>IF($D87=0,"",VLOOKUP($D87,'Absolutní-BODY'!$E$2:$W$161,4,FALSE))</f>
        <v>#N/A</v>
      </c>
      <c r="F87" s="52" t="e">
        <f>IF($D87=0,"",VLOOKUP($D87,'Absolutní-BODY'!$E$2:$W$161,5,FALSE))</f>
        <v>#N/A</v>
      </c>
      <c r="G87" s="52" t="e">
        <f>IF($D87=0,"",VLOOKUP($D87,'Absolutní-BODY'!$E$2:$W$161,6,FALSE))</f>
        <v>#N/A</v>
      </c>
      <c r="H87" s="52" t="e">
        <f>IF($D87=0,"",VLOOKUP($D87,'Absolutní-BODY'!$E$2:$W$161,7,FALSE))</f>
        <v>#N/A</v>
      </c>
      <c r="I87" s="53" t="e">
        <f>IF($D87=0,"",VLOOKUP($D87,'Absolutní-BODY'!$E$2:$W$161,8,FALSE))</f>
        <v>#N/A</v>
      </c>
      <c r="J87" s="53" t="e">
        <f>IF($D87=0,"",VLOOKUP($D87,'Absolutní-BODY'!$E$2:$W$161,9,FALSE))</f>
        <v>#N/A</v>
      </c>
      <c r="K87" s="53" t="e">
        <f>IF($D87=0,"",VLOOKUP($D87,'Absolutní-BODY'!$E$2:$W$161,10,FALSE))</f>
        <v>#N/A</v>
      </c>
      <c r="L87" s="54" t="e">
        <f>IF($D87=0,"",VLOOKUP($D87,'Absolutní-BODY'!$E$2:$W$161,11,FALSE))</f>
        <v>#N/A</v>
      </c>
      <c r="M87" s="42" t="e">
        <f>VLOOKUP(SUM(($B81*10)+B87),'Absolutní-BODY'!$AE$2:$AL$161,8,FALSE)</f>
        <v>#N/A</v>
      </c>
      <c r="N87" s="42" t="e">
        <f>VLOOKUP(SUM(($B81*10)+C87),'Absolutní-BODY'!$AE$2:$AL$161,8,FALSE)</f>
        <v>#N/A</v>
      </c>
      <c r="O87" s="331" t="e">
        <f>IF(K90=0,10000,K90)</f>
        <v>#N/A</v>
      </c>
      <c r="P87" s="68">
        <v>8</v>
      </c>
      <c r="Q87" s="68">
        <v>8</v>
      </c>
      <c r="DZ87" s="42" t="e">
        <f>VLOOKUP(SUM(($B81*10)+DO87),'Absolutní-BODY'!$AE$2:$AL$161,8,FALSE)</f>
        <v>#N/A</v>
      </c>
    </row>
    <row r="88" spans="1:136" ht="15" customHeight="1" thickBot="1" x14ac:dyDescent="0.25">
      <c r="B88" s="55" t="s">
        <v>0</v>
      </c>
      <c r="C88" s="56" t="e">
        <f>IF(D88=0,"",VLOOKUP($D88,seznam!$A$1:$E$5084,2,FALSE))</f>
        <v>#N/A</v>
      </c>
      <c r="D88" s="57" t="e">
        <f t="shared" si="70"/>
        <v>#N/A</v>
      </c>
      <c r="E88" s="57" t="e">
        <f>IF($D88=0,"",VLOOKUP($D88,'Absolutní-BODY'!$E$2:$W$161,4,FALSE))</f>
        <v>#N/A</v>
      </c>
      <c r="F88" s="57" t="e">
        <f>IF($D88=0,"",VLOOKUP($D88,'Absolutní-BODY'!$E$2:$W$161,5,FALSE))</f>
        <v>#N/A</v>
      </c>
      <c r="G88" s="57" t="e">
        <f>IF($D88=0,"",VLOOKUP($D88,'Absolutní-BODY'!$E$2:$W$161,6,FALSE))</f>
        <v>#N/A</v>
      </c>
      <c r="H88" s="57" t="e">
        <f>IF($D88=0,"",VLOOKUP($D88,'Absolutní-BODY'!$E$2:$W$161,7,FALSE))</f>
        <v>#N/A</v>
      </c>
      <c r="I88" s="58" t="e">
        <f>IF($D88=0,"",VLOOKUP($D88,'Absolutní-BODY'!$E$2:$W$161,8,FALSE))</f>
        <v>#N/A</v>
      </c>
      <c r="J88" s="58" t="e">
        <f>IF($D88=0,"",VLOOKUP($D88,'Absolutní-BODY'!$E$2:$W$161,9,FALSE))</f>
        <v>#N/A</v>
      </c>
      <c r="K88" s="58" t="e">
        <f>IF($D88=0,"",VLOOKUP($D88,'Absolutní-BODY'!$E$2:$W$161,10,FALSE))</f>
        <v>#N/A</v>
      </c>
      <c r="L88" s="59" t="e">
        <f>IF($D88=0,"",VLOOKUP($D88,'Absolutní-BODY'!$E$2:$W$161,11,FALSE))</f>
        <v>#N/A</v>
      </c>
      <c r="M88" s="42" t="e">
        <f>VLOOKUP(SUM(($B81*10)+7),'Absolutní-BODY'!$AE$2:$AL$161,8,FALSE)</f>
        <v>#N/A</v>
      </c>
      <c r="N88" s="42" t="e">
        <f>VLOOKUP(SUM(($B81*10)+7),'Absolutní-BODY'!$AE$2:$AL$161,8,FALSE)</f>
        <v>#N/A</v>
      </c>
      <c r="O88" s="331" t="e">
        <f>IF(K90=0,10000,K90)</f>
        <v>#N/A</v>
      </c>
      <c r="P88" s="68">
        <v>8</v>
      </c>
      <c r="Q88" s="68">
        <v>9</v>
      </c>
      <c r="DZ88" s="42" t="e">
        <f>VLOOKUP(SUM(($B81*10)+7),'Absolutní-BODY'!$AE$2:$AL$161,8,FALSE)</f>
        <v>#N/A</v>
      </c>
    </row>
    <row r="89" spans="1:136" ht="15" customHeight="1" thickBot="1" x14ac:dyDescent="0.25">
      <c r="B89" s="60"/>
      <c r="C89" s="61"/>
      <c r="D89" s="61"/>
      <c r="E89" s="62" t="e">
        <f t="shared" ref="E89:L89" si="71">SUM(E82:E88)</f>
        <v>#N/A</v>
      </c>
      <c r="F89" s="63" t="e">
        <f t="shared" si="71"/>
        <v>#N/A</v>
      </c>
      <c r="G89" s="63" t="e">
        <f t="shared" si="71"/>
        <v>#N/A</v>
      </c>
      <c r="H89" s="63" t="e">
        <f t="shared" si="71"/>
        <v>#N/A</v>
      </c>
      <c r="I89" s="64" t="e">
        <f t="shared" si="71"/>
        <v>#N/A</v>
      </c>
      <c r="J89" s="64" t="e">
        <f t="shared" si="71"/>
        <v>#N/A</v>
      </c>
      <c r="K89" s="64" t="e">
        <f t="shared" si="71"/>
        <v>#N/A</v>
      </c>
      <c r="L89" s="65" t="e">
        <f t="shared" si="71"/>
        <v>#N/A</v>
      </c>
      <c r="O89" s="331" t="e">
        <f>IF(K90=0,10000,K90)</f>
        <v>#N/A</v>
      </c>
      <c r="P89" s="68">
        <v>8</v>
      </c>
      <c r="Q89" s="68">
        <v>10</v>
      </c>
    </row>
    <row r="90" spans="1:136" ht="15" customHeight="1" thickBot="1" x14ac:dyDescent="0.25">
      <c r="B90" s="431"/>
      <c r="C90" s="315"/>
      <c r="D90" s="345">
        <f>R90</f>
        <v>0</v>
      </c>
      <c r="E90" s="317" t="s">
        <v>18</v>
      </c>
      <c r="F90" s="66"/>
      <c r="G90" s="539" t="e">
        <f>SUM(E89:L89)</f>
        <v>#N/A</v>
      </c>
      <c r="H90" s="540"/>
      <c r="I90" s="435" t="s">
        <v>1</v>
      </c>
      <c r="J90" s="129"/>
      <c r="K90" s="541" t="e">
        <f>SUM(E89:L89)</f>
        <v>#N/A</v>
      </c>
      <c r="L90" s="540"/>
      <c r="O90" s="331" t="e">
        <f>IF(K90=0,10000,K90)</f>
        <v>#N/A</v>
      </c>
      <c r="P90" s="68">
        <v>8</v>
      </c>
      <c r="Q90" s="331">
        <v>11</v>
      </c>
      <c r="R90" s="332">
        <f>IF(R79&lt;1,0,R79-1)</f>
        <v>0</v>
      </c>
    </row>
    <row r="91" spans="1:136" ht="15" customHeight="1" thickBot="1" x14ac:dyDescent="0.25">
      <c r="A91" s="37" t="s">
        <v>3462</v>
      </c>
      <c r="B91" s="37"/>
      <c r="C91" s="38"/>
      <c r="D91" s="38"/>
      <c r="E91" s="37"/>
      <c r="F91" s="37"/>
      <c r="G91" s="39"/>
      <c r="H91" s="341"/>
      <c r="I91" s="39"/>
      <c r="J91" s="39"/>
      <c r="K91" s="341"/>
      <c r="L91" s="39"/>
      <c r="O91" s="331" t="e">
        <f>IF(K101=0,10000,K101)</f>
        <v>#N/A</v>
      </c>
      <c r="P91" s="68">
        <v>9</v>
      </c>
      <c r="Q91" s="68">
        <v>1</v>
      </c>
    </row>
    <row r="92" spans="1:136" ht="15" customHeight="1" thickBot="1" x14ac:dyDescent="0.25">
      <c r="B92" s="49">
        <v>9</v>
      </c>
      <c r="C92" s="313" t="e">
        <f>IF(B92="","",VLOOKUP(B92,'Absolutní-BODY'!$AN$2:$AU$57,8,FALSE))</f>
        <v>#N/A</v>
      </c>
      <c r="D92" s="40" t="s">
        <v>9</v>
      </c>
      <c r="E92" s="41">
        <v>1</v>
      </c>
      <c r="F92" s="41">
        <v>2</v>
      </c>
      <c r="G92" s="41">
        <v>3</v>
      </c>
      <c r="H92" s="340">
        <v>4</v>
      </c>
      <c r="I92" s="41">
        <v>5</v>
      </c>
      <c r="J92" s="41">
        <v>6</v>
      </c>
      <c r="K92" s="340">
        <v>7</v>
      </c>
      <c r="L92" s="41">
        <v>8</v>
      </c>
      <c r="O92" s="331" t="e">
        <f>IF(K101=0,10000,K101)</f>
        <v>#N/A</v>
      </c>
      <c r="P92" s="68">
        <v>9</v>
      </c>
      <c r="Q92" s="68">
        <v>2</v>
      </c>
    </row>
    <row r="93" spans="1:136" ht="15" customHeight="1" x14ac:dyDescent="0.2">
      <c r="B93" s="44">
        <v>1</v>
      </c>
      <c r="C93" s="45" t="e">
        <f>IF(D93=0,"",VLOOKUP($D93,seznam!$A$1:$E$5084,2,FALSE))</f>
        <v>#N/A</v>
      </c>
      <c r="D93" s="46" t="e">
        <f t="shared" ref="D93:D99" si="72">IF(M93="",0,M93)</f>
        <v>#N/A</v>
      </c>
      <c r="E93" s="46" t="e">
        <f>IF($D93=0,"",VLOOKUP($D93,'Absolutní-BODY'!$E$2:$W$161,4,FALSE))</f>
        <v>#N/A</v>
      </c>
      <c r="F93" s="46" t="e">
        <f>IF($D93=0,"",VLOOKUP($D93,'Absolutní-BODY'!$E$2:$W$161,5,FALSE))</f>
        <v>#N/A</v>
      </c>
      <c r="G93" s="46" t="e">
        <f>IF($D93=0,"",VLOOKUP($D93,'Absolutní-BODY'!$E$2:$W$161,6,FALSE))</f>
        <v>#N/A</v>
      </c>
      <c r="H93" s="46" t="e">
        <f>IF($D93=0,"",VLOOKUP($D93,'Absolutní-BODY'!$E$2:$W$161,7,FALSE))</f>
        <v>#N/A</v>
      </c>
      <c r="I93" s="47" t="e">
        <f>IF($D93=0,"",VLOOKUP($D93,'Absolutní-BODY'!$E$2:$W$161,8,FALSE))</f>
        <v>#N/A</v>
      </c>
      <c r="J93" s="47" t="e">
        <f>IF($D93=0,"",VLOOKUP($D93,'Absolutní-BODY'!$E$2:$W$161,9,FALSE))</f>
        <v>#N/A</v>
      </c>
      <c r="K93" s="47" t="e">
        <f>IF($D93=0,"",VLOOKUP($D93,'Absolutní-BODY'!$E$2:$W$161,10,FALSE))</f>
        <v>#N/A</v>
      </c>
      <c r="L93" s="48" t="e">
        <f>IF($D93=0,"",VLOOKUP($D93,'Absolutní-BODY'!$E$2:$W$161,11,FALSE))</f>
        <v>#N/A</v>
      </c>
      <c r="M93" s="42" t="e">
        <f>VLOOKUP(SUM(($B92*10)+B93),'Absolutní-BODY'!$AE$2:$AL$161,8,FALSE)</f>
        <v>#N/A</v>
      </c>
      <c r="N93" s="42" t="e">
        <f>VLOOKUP(SUM(($B92*10)+C93),'Absolutní-BODY'!$AE$2:$AL$161,8,FALSE)</f>
        <v>#N/A</v>
      </c>
      <c r="O93" s="331" t="e">
        <f>IF(K101=0,10000,K101)</f>
        <v>#N/A</v>
      </c>
      <c r="P93" s="68">
        <v>9</v>
      </c>
      <c r="Q93" s="68">
        <v>3</v>
      </c>
      <c r="DZ93" s="42" t="e">
        <f>VLOOKUP(SUM(($B92*10)+DO93),'Absolutní-BODY'!$AE$2:$AL$161,8,FALSE)</f>
        <v>#N/A</v>
      </c>
    </row>
    <row r="94" spans="1:136" ht="15" customHeight="1" x14ac:dyDescent="0.2">
      <c r="B94" s="50">
        <v>2</v>
      </c>
      <c r="C94" s="51" t="e">
        <f>IF(D94=0,"",VLOOKUP($D94,seznam!$A$1:$E$5084,2,FALSE))</f>
        <v>#N/A</v>
      </c>
      <c r="D94" s="52" t="e">
        <f t="shared" si="72"/>
        <v>#N/A</v>
      </c>
      <c r="E94" s="52" t="e">
        <f>IF($D94=0,"",VLOOKUP($D94,'Absolutní-BODY'!$E$2:$W$161,4,FALSE))</f>
        <v>#N/A</v>
      </c>
      <c r="F94" s="52" t="e">
        <f>IF($D94=0,"",VLOOKUP($D94,'Absolutní-BODY'!$E$2:$W$161,5,FALSE))</f>
        <v>#N/A</v>
      </c>
      <c r="G94" s="52" t="e">
        <f>IF($D94=0,"",VLOOKUP($D94,'Absolutní-BODY'!$E$2:$W$161,6,FALSE))</f>
        <v>#N/A</v>
      </c>
      <c r="H94" s="52" t="e">
        <f>IF($D94=0,"",VLOOKUP($D94,'Absolutní-BODY'!$E$2:$W$161,7,FALSE))</f>
        <v>#N/A</v>
      </c>
      <c r="I94" s="53" t="e">
        <f>IF($D94=0,"",VLOOKUP($D94,'Absolutní-BODY'!$E$2:$W$161,8,FALSE))</f>
        <v>#N/A</v>
      </c>
      <c r="J94" s="53" t="e">
        <f>IF($D94=0,"",VLOOKUP($D94,'Absolutní-BODY'!$E$2:$W$161,9,FALSE))</f>
        <v>#N/A</v>
      </c>
      <c r="K94" s="53" t="e">
        <f>IF($D94=0,"",VLOOKUP($D94,'Absolutní-BODY'!$E$2:$W$161,10,FALSE))</f>
        <v>#N/A</v>
      </c>
      <c r="L94" s="54" t="e">
        <f>IF($D94=0,"",VLOOKUP($D94,'Absolutní-BODY'!$E$2:$W$161,11,FALSE))</f>
        <v>#N/A</v>
      </c>
      <c r="M94" s="42" t="e">
        <f>VLOOKUP(SUM(($B92*10)+B94),'Absolutní-BODY'!$AE$2:$AL$161,8,FALSE)</f>
        <v>#N/A</v>
      </c>
      <c r="N94" s="42" t="e">
        <f>VLOOKUP(SUM(($B92*10)+C94),'Absolutní-BODY'!$AE$2:$AL$161,8,FALSE)</f>
        <v>#N/A</v>
      </c>
      <c r="O94" s="331" t="e">
        <f>IF(K101=0,10000,K101)</f>
        <v>#N/A</v>
      </c>
      <c r="P94" s="68">
        <v>9</v>
      </c>
      <c r="Q94" s="68">
        <v>4</v>
      </c>
      <c r="DZ94" s="42" t="e">
        <f>VLOOKUP(SUM(($B92*10)+DO94),'Absolutní-BODY'!$AE$2:$AL$161,8,FALSE)</f>
        <v>#N/A</v>
      </c>
    </row>
    <row r="95" spans="1:136" ht="15" customHeight="1" x14ac:dyDescent="0.2">
      <c r="B95" s="50">
        <v>3</v>
      </c>
      <c r="C95" s="51" t="e">
        <f>IF(D95=0,"",VLOOKUP($D95,seznam!$A$1:$E$5084,2,FALSE))</f>
        <v>#N/A</v>
      </c>
      <c r="D95" s="52" t="e">
        <f t="shared" si="72"/>
        <v>#N/A</v>
      </c>
      <c r="E95" s="52" t="e">
        <f>IF($D95=0,"",VLOOKUP($D95,'Absolutní-BODY'!$E$2:$W$161,4,FALSE))</f>
        <v>#N/A</v>
      </c>
      <c r="F95" s="52" t="e">
        <f>IF($D95=0,"",VLOOKUP($D95,'Absolutní-BODY'!$E$2:$W$161,5,FALSE))</f>
        <v>#N/A</v>
      </c>
      <c r="G95" s="52" t="e">
        <f>IF($D95=0,"",VLOOKUP($D95,'Absolutní-BODY'!$E$2:$W$161,6,FALSE))</f>
        <v>#N/A</v>
      </c>
      <c r="H95" s="52" t="e">
        <f>IF($D95=0,"",VLOOKUP($D95,'Absolutní-BODY'!$E$2:$W$161,7,FALSE))</f>
        <v>#N/A</v>
      </c>
      <c r="I95" s="53" t="e">
        <f>IF($D95=0,"",VLOOKUP($D95,'Absolutní-BODY'!$E$2:$W$161,8,FALSE))</f>
        <v>#N/A</v>
      </c>
      <c r="J95" s="53" t="e">
        <f>IF($D95=0,"",VLOOKUP($D95,'Absolutní-BODY'!$E$2:$W$161,9,FALSE))</f>
        <v>#N/A</v>
      </c>
      <c r="K95" s="53" t="e">
        <f>IF($D95=0,"",VLOOKUP($D95,'Absolutní-BODY'!$E$2:$W$161,10,FALSE))</f>
        <v>#N/A</v>
      </c>
      <c r="L95" s="54" t="e">
        <f>IF($D95=0,"",VLOOKUP($D95,'Absolutní-BODY'!$E$2:$W$161,11,FALSE))</f>
        <v>#N/A</v>
      </c>
      <c r="M95" s="42" t="e">
        <f>VLOOKUP(SUM(($B92*10)+B95),'Absolutní-BODY'!$AE$2:$AL$161,8,FALSE)</f>
        <v>#N/A</v>
      </c>
      <c r="N95" s="42" t="e">
        <f>VLOOKUP(SUM(($B92*10)+C95),'Absolutní-BODY'!$AE$2:$AL$161,8,FALSE)</f>
        <v>#N/A</v>
      </c>
      <c r="O95" s="331" t="e">
        <f>IF(K101=0,10000,K101)</f>
        <v>#N/A</v>
      </c>
      <c r="P95" s="68">
        <v>9</v>
      </c>
      <c r="Q95" s="68">
        <v>5</v>
      </c>
      <c r="DZ95" s="42" t="e">
        <f>VLOOKUP(SUM(($B92*10)+DO95),'Absolutní-BODY'!$AE$2:$AL$161,8,FALSE)</f>
        <v>#N/A</v>
      </c>
    </row>
    <row r="96" spans="1:136" ht="15" customHeight="1" x14ac:dyDescent="0.2">
      <c r="B96" s="50">
        <v>4</v>
      </c>
      <c r="C96" s="51" t="e">
        <f>IF(D96=0,"",VLOOKUP($D96,seznam!$A$1:$E$5084,2,FALSE))</f>
        <v>#N/A</v>
      </c>
      <c r="D96" s="52" t="e">
        <f t="shared" si="72"/>
        <v>#N/A</v>
      </c>
      <c r="E96" s="52" t="e">
        <f>IF($D96=0,"",VLOOKUP($D96,'Absolutní-BODY'!$E$2:$W$161,4,FALSE))</f>
        <v>#N/A</v>
      </c>
      <c r="F96" s="52" t="e">
        <f>IF($D96=0,"",VLOOKUP($D96,'Absolutní-BODY'!$E$2:$W$161,5,FALSE))</f>
        <v>#N/A</v>
      </c>
      <c r="G96" s="52" t="e">
        <f>IF($D96=0,"",VLOOKUP($D96,'Absolutní-BODY'!$E$2:$W$161,6,FALSE))</f>
        <v>#N/A</v>
      </c>
      <c r="H96" s="52" t="e">
        <f>IF($D96=0,"",VLOOKUP($D96,'Absolutní-BODY'!$E$2:$W$161,7,FALSE))</f>
        <v>#N/A</v>
      </c>
      <c r="I96" s="53" t="e">
        <f>IF($D96=0,"",VLOOKUP($D96,'Absolutní-BODY'!$E$2:$W$161,8,FALSE))</f>
        <v>#N/A</v>
      </c>
      <c r="J96" s="53" t="e">
        <f>IF($D96=0,"",VLOOKUP($D96,'Absolutní-BODY'!$E$2:$W$161,9,FALSE))</f>
        <v>#N/A</v>
      </c>
      <c r="K96" s="53" t="e">
        <f>IF($D96=0,"",VLOOKUP($D96,'Absolutní-BODY'!$E$2:$W$161,10,FALSE))</f>
        <v>#N/A</v>
      </c>
      <c r="L96" s="54" t="e">
        <f>IF($D96=0,"",VLOOKUP($D96,'Absolutní-BODY'!$E$2:$W$161,11,FALSE))</f>
        <v>#N/A</v>
      </c>
      <c r="M96" s="42" t="e">
        <f>VLOOKUP(SUM(($B92*10)+B96),'Absolutní-BODY'!$AE$2:$AL$161,8,FALSE)</f>
        <v>#N/A</v>
      </c>
      <c r="N96" s="42" t="e">
        <f>VLOOKUP(SUM(($B92*10)+C96),'Absolutní-BODY'!$AE$2:$AL$161,8,FALSE)</f>
        <v>#N/A</v>
      </c>
      <c r="O96" s="331" t="e">
        <f>IF(K101=0,10000,K101)</f>
        <v>#N/A</v>
      </c>
      <c r="P96" s="68">
        <v>9</v>
      </c>
      <c r="Q96" s="68">
        <v>6</v>
      </c>
      <c r="DZ96" s="42" t="e">
        <f>VLOOKUP(SUM(($B92*10)+DO96),'Absolutní-BODY'!$AE$2:$AL$161,8,FALSE)</f>
        <v>#N/A</v>
      </c>
    </row>
    <row r="97" spans="1:130" ht="15" customHeight="1" x14ac:dyDescent="0.2">
      <c r="B97" s="50">
        <v>5</v>
      </c>
      <c r="C97" s="51" t="e">
        <f>IF(D97=0,"",VLOOKUP($D97,seznam!$A$1:$E$5084,2,FALSE))</f>
        <v>#N/A</v>
      </c>
      <c r="D97" s="52" t="e">
        <f t="shared" si="72"/>
        <v>#N/A</v>
      </c>
      <c r="E97" s="52" t="e">
        <f>IF($D97=0,"",VLOOKUP($D97,'Absolutní-BODY'!$E$2:$W$161,4,FALSE))</f>
        <v>#N/A</v>
      </c>
      <c r="F97" s="52" t="e">
        <f>IF($D97=0,"",VLOOKUP($D97,'Absolutní-BODY'!$E$2:$W$161,5,FALSE))</f>
        <v>#N/A</v>
      </c>
      <c r="G97" s="52" t="e">
        <f>IF($D97=0,"",VLOOKUP($D97,'Absolutní-BODY'!$E$2:$W$161,6,FALSE))</f>
        <v>#N/A</v>
      </c>
      <c r="H97" s="52" t="e">
        <f>IF($D97=0,"",VLOOKUP($D97,'Absolutní-BODY'!$E$2:$W$161,7,FALSE))</f>
        <v>#N/A</v>
      </c>
      <c r="I97" s="53" t="e">
        <f>IF($D97=0,"",VLOOKUP($D97,'Absolutní-BODY'!$E$2:$W$161,8,FALSE))</f>
        <v>#N/A</v>
      </c>
      <c r="J97" s="53" t="e">
        <f>IF($D97=0,"",VLOOKUP($D97,'Absolutní-BODY'!$E$2:$W$161,9,FALSE))</f>
        <v>#N/A</v>
      </c>
      <c r="K97" s="53" t="e">
        <f>IF($D97=0,"",VLOOKUP($D97,'Absolutní-BODY'!$E$2:$W$161,10,FALSE))</f>
        <v>#N/A</v>
      </c>
      <c r="L97" s="54" t="e">
        <f>IF($D97=0,"",VLOOKUP($D97,'Absolutní-BODY'!$E$2:$W$161,11,FALSE))</f>
        <v>#N/A</v>
      </c>
      <c r="M97" s="42" t="e">
        <f>VLOOKUP(SUM(($B92*10)+B97),'Absolutní-BODY'!$AE$2:$AL$161,8,FALSE)</f>
        <v>#N/A</v>
      </c>
      <c r="N97" s="42" t="e">
        <f>VLOOKUP(SUM(($B92*10)+C97),'Absolutní-BODY'!$AE$2:$AL$161,8,FALSE)</f>
        <v>#N/A</v>
      </c>
      <c r="O97" s="331" t="e">
        <f>IF(K101=0,10000,K101)</f>
        <v>#N/A</v>
      </c>
      <c r="P97" s="68">
        <v>9</v>
      </c>
      <c r="Q97" s="68">
        <v>7</v>
      </c>
      <c r="DZ97" s="42" t="e">
        <f>VLOOKUP(SUM(($B92*10)+DO97),'Absolutní-BODY'!$AE$2:$AL$161,8,FALSE)</f>
        <v>#N/A</v>
      </c>
    </row>
    <row r="98" spans="1:130" ht="15" customHeight="1" x14ac:dyDescent="0.2">
      <c r="B98" s="50">
        <v>6</v>
      </c>
      <c r="C98" s="51" t="e">
        <f>IF(D98=0,"",VLOOKUP($D98,seznam!$A$1:$E$5084,2,FALSE))</f>
        <v>#N/A</v>
      </c>
      <c r="D98" s="52" t="e">
        <f t="shared" si="72"/>
        <v>#N/A</v>
      </c>
      <c r="E98" s="52" t="e">
        <f>IF($D98=0,"",VLOOKUP($D98,'Absolutní-BODY'!$E$2:$W$161,4,FALSE))</f>
        <v>#N/A</v>
      </c>
      <c r="F98" s="52" t="e">
        <f>IF($D98=0,"",VLOOKUP($D98,'Absolutní-BODY'!$E$2:$W$161,5,FALSE))</f>
        <v>#N/A</v>
      </c>
      <c r="G98" s="52" t="e">
        <f>IF($D98=0,"",VLOOKUP($D98,'Absolutní-BODY'!$E$2:$W$161,6,FALSE))</f>
        <v>#N/A</v>
      </c>
      <c r="H98" s="52" t="e">
        <f>IF($D98=0,"",VLOOKUP($D98,'Absolutní-BODY'!$E$2:$W$161,7,FALSE))</f>
        <v>#N/A</v>
      </c>
      <c r="I98" s="53" t="e">
        <f>IF($D98=0,"",VLOOKUP($D98,'Absolutní-BODY'!$E$2:$W$161,8,FALSE))</f>
        <v>#N/A</v>
      </c>
      <c r="J98" s="53" t="e">
        <f>IF($D98=0,"",VLOOKUP($D98,'Absolutní-BODY'!$E$2:$W$161,9,FALSE))</f>
        <v>#N/A</v>
      </c>
      <c r="K98" s="53" t="e">
        <f>IF($D98=0,"",VLOOKUP($D98,'Absolutní-BODY'!$E$2:$W$161,10,FALSE))</f>
        <v>#N/A</v>
      </c>
      <c r="L98" s="54" t="e">
        <f>IF($D98=0,"",VLOOKUP($D98,'Absolutní-BODY'!$E$2:$W$161,11,FALSE))</f>
        <v>#N/A</v>
      </c>
      <c r="M98" s="42" t="e">
        <f>VLOOKUP(SUM(($B92*10)+B98),'Absolutní-BODY'!$AE$2:$AL$161,8,FALSE)</f>
        <v>#N/A</v>
      </c>
      <c r="N98" s="42" t="e">
        <f>VLOOKUP(SUM(($B92*10)+C98),'Absolutní-BODY'!$AE$2:$AL$161,8,FALSE)</f>
        <v>#N/A</v>
      </c>
      <c r="O98" s="331" t="e">
        <f>IF(K101=0,10000,K101)</f>
        <v>#N/A</v>
      </c>
      <c r="P98" s="68">
        <v>9</v>
      </c>
      <c r="Q98" s="68">
        <v>8</v>
      </c>
      <c r="DZ98" s="42" t="e">
        <f>VLOOKUP(SUM(($B92*10)+DO98),'Absolutní-BODY'!$AE$2:$AL$161,8,FALSE)</f>
        <v>#N/A</v>
      </c>
    </row>
    <row r="99" spans="1:130" ht="15" customHeight="1" thickBot="1" x14ac:dyDescent="0.25">
      <c r="B99" s="55" t="s">
        <v>0</v>
      </c>
      <c r="C99" s="56" t="e">
        <f>IF(D99=0,"",VLOOKUP($D99,seznam!$A$1:$E$5084,2,FALSE))</f>
        <v>#N/A</v>
      </c>
      <c r="D99" s="57" t="e">
        <f t="shared" si="72"/>
        <v>#N/A</v>
      </c>
      <c r="E99" s="57" t="e">
        <f>IF($D99=0,"",VLOOKUP($D99,'Absolutní-BODY'!$E$2:$W$161,4,FALSE))</f>
        <v>#N/A</v>
      </c>
      <c r="F99" s="57" t="e">
        <f>IF($D99=0,"",VLOOKUP($D99,'Absolutní-BODY'!$E$2:$W$161,5,FALSE))</f>
        <v>#N/A</v>
      </c>
      <c r="G99" s="57" t="e">
        <f>IF($D99=0,"",VLOOKUP($D99,'Absolutní-BODY'!$E$2:$W$161,6,FALSE))</f>
        <v>#N/A</v>
      </c>
      <c r="H99" s="57" t="e">
        <f>IF($D99=0,"",VLOOKUP($D99,'Absolutní-BODY'!$E$2:$W$161,7,FALSE))</f>
        <v>#N/A</v>
      </c>
      <c r="I99" s="58" t="e">
        <f>IF($D99=0,"",VLOOKUP($D99,'Absolutní-BODY'!$E$2:$W$161,8,FALSE))</f>
        <v>#N/A</v>
      </c>
      <c r="J99" s="58" t="e">
        <f>IF($D99=0,"",VLOOKUP($D99,'Absolutní-BODY'!$E$2:$W$161,9,FALSE))</f>
        <v>#N/A</v>
      </c>
      <c r="K99" s="58" t="e">
        <f>IF($D99=0,"",VLOOKUP($D99,'Absolutní-BODY'!$E$2:$W$161,10,FALSE))</f>
        <v>#N/A</v>
      </c>
      <c r="L99" s="59" t="e">
        <f>IF($D99=0,"",VLOOKUP($D99,'Absolutní-BODY'!$E$2:$W$161,11,FALSE))</f>
        <v>#N/A</v>
      </c>
      <c r="M99" s="42" t="e">
        <f>VLOOKUP(SUM(($B92*10)+7),'Absolutní-BODY'!$AE$2:$AL$161,8,FALSE)</f>
        <v>#N/A</v>
      </c>
      <c r="N99" s="42" t="e">
        <f>VLOOKUP(SUM(($B92*10)+7),'Absolutní-BODY'!$AE$2:$AL$161,8,FALSE)</f>
        <v>#N/A</v>
      </c>
      <c r="O99" s="331" t="e">
        <f>IF(K101=0,10000,K101)</f>
        <v>#N/A</v>
      </c>
      <c r="P99" s="68">
        <v>9</v>
      </c>
      <c r="Q99" s="68">
        <v>9</v>
      </c>
      <c r="DZ99" s="42" t="e">
        <f>VLOOKUP(SUM(($B92*10)+7),'Absolutní-BODY'!$AE$2:$AL$161,8,FALSE)</f>
        <v>#N/A</v>
      </c>
    </row>
    <row r="100" spans="1:130" ht="15" customHeight="1" thickBot="1" x14ac:dyDescent="0.25">
      <c r="B100" s="60"/>
      <c r="C100" s="61"/>
      <c r="D100" s="61"/>
      <c r="E100" s="62" t="e">
        <f t="shared" ref="E100:L100" si="73">SUM(E93:E99)</f>
        <v>#N/A</v>
      </c>
      <c r="F100" s="63" t="e">
        <f t="shared" si="73"/>
        <v>#N/A</v>
      </c>
      <c r="G100" s="63" t="e">
        <f t="shared" si="73"/>
        <v>#N/A</v>
      </c>
      <c r="H100" s="63" t="e">
        <f t="shared" si="73"/>
        <v>#N/A</v>
      </c>
      <c r="I100" s="64" t="e">
        <f t="shared" si="73"/>
        <v>#N/A</v>
      </c>
      <c r="J100" s="64" t="e">
        <f t="shared" si="73"/>
        <v>#N/A</v>
      </c>
      <c r="K100" s="64" t="e">
        <f t="shared" si="73"/>
        <v>#N/A</v>
      </c>
      <c r="L100" s="65" t="e">
        <f t="shared" si="73"/>
        <v>#N/A</v>
      </c>
      <c r="O100" s="331" t="e">
        <f>IF(K101=0,10000,K101)</f>
        <v>#N/A</v>
      </c>
      <c r="P100" s="68">
        <v>9</v>
      </c>
      <c r="Q100" s="68">
        <v>10</v>
      </c>
    </row>
    <row r="101" spans="1:130" ht="15" customHeight="1" thickBot="1" x14ac:dyDescent="0.25">
      <c r="B101" s="431"/>
      <c r="C101" s="315"/>
      <c r="D101" s="345">
        <f>R101</f>
        <v>0</v>
      </c>
      <c r="E101" s="317" t="s">
        <v>18</v>
      </c>
      <c r="F101" s="66"/>
      <c r="G101" s="539" t="e">
        <f>SUM(E100:L100)</f>
        <v>#N/A</v>
      </c>
      <c r="H101" s="540"/>
      <c r="I101" s="435" t="s">
        <v>1</v>
      </c>
      <c r="J101" s="129"/>
      <c r="K101" s="541" t="e">
        <f>SUM(E100:L100)</f>
        <v>#N/A</v>
      </c>
      <c r="L101" s="540"/>
      <c r="O101" s="331" t="e">
        <f>IF(K101=0,10000,K101)</f>
        <v>#N/A</v>
      </c>
      <c r="P101" s="68">
        <v>9</v>
      </c>
      <c r="Q101" s="331">
        <v>11</v>
      </c>
      <c r="R101" s="332">
        <f>IF(R90&lt;1,0,R90-1)</f>
        <v>0</v>
      </c>
    </row>
    <row r="102" spans="1:130" ht="15" customHeight="1" thickBot="1" x14ac:dyDescent="0.25">
      <c r="A102" s="37" t="s">
        <v>3461</v>
      </c>
      <c r="B102" s="447"/>
      <c r="C102" s="38"/>
      <c r="D102" s="38"/>
      <c r="E102" s="37"/>
      <c r="F102" s="37"/>
      <c r="G102" s="39"/>
      <c r="H102" s="341"/>
      <c r="I102" s="39"/>
      <c r="J102" s="39"/>
      <c r="K102" s="341"/>
      <c r="L102" s="39"/>
      <c r="O102" s="331" t="e">
        <f>IF(K112=0,10000,K112)</f>
        <v>#N/A</v>
      </c>
      <c r="P102" s="68">
        <v>10</v>
      </c>
      <c r="Q102" s="68">
        <v>1</v>
      </c>
    </row>
    <row r="103" spans="1:130" ht="15" customHeight="1" thickBot="1" x14ac:dyDescent="0.25">
      <c r="B103" s="49">
        <v>10</v>
      </c>
      <c r="C103" s="313" t="e">
        <f>IF(B103="","",VLOOKUP(B103,'Absolutní-BODY'!$AN$2:$AU$57,8,FALSE))</f>
        <v>#N/A</v>
      </c>
      <c r="D103" s="40" t="s">
        <v>9</v>
      </c>
      <c r="E103" s="41">
        <v>1</v>
      </c>
      <c r="F103" s="41">
        <v>2</v>
      </c>
      <c r="G103" s="41">
        <v>3</v>
      </c>
      <c r="H103" s="340">
        <v>4</v>
      </c>
      <c r="I103" s="41">
        <v>5</v>
      </c>
      <c r="J103" s="41">
        <v>6</v>
      </c>
      <c r="K103" s="340">
        <v>7</v>
      </c>
      <c r="L103" s="41">
        <v>8</v>
      </c>
      <c r="O103" s="331" t="e">
        <f>IF(K112=0,10000,K112)</f>
        <v>#N/A</v>
      </c>
      <c r="P103" s="68">
        <v>10</v>
      </c>
      <c r="Q103" s="68">
        <v>2</v>
      </c>
    </row>
    <row r="104" spans="1:130" ht="15" customHeight="1" x14ac:dyDescent="0.2">
      <c r="B104" s="44">
        <v>1</v>
      </c>
      <c r="C104" s="45" t="e">
        <f>IF(D104=0,"",VLOOKUP($D104,seznam!$A$1:$E$5084,2,FALSE))</f>
        <v>#N/A</v>
      </c>
      <c r="D104" s="46" t="e">
        <f t="shared" ref="D104:D110" si="74">IF(M104="",0,M104)</f>
        <v>#N/A</v>
      </c>
      <c r="E104" s="46" t="e">
        <f>IF($D104=0,"",VLOOKUP($D104,'Absolutní-BODY'!$E$2:$W$161,4,FALSE))</f>
        <v>#N/A</v>
      </c>
      <c r="F104" s="46" t="e">
        <f>IF($D104=0,"",VLOOKUP($D104,'Absolutní-BODY'!$E$2:$W$161,5,FALSE))</f>
        <v>#N/A</v>
      </c>
      <c r="G104" s="46" t="e">
        <f>IF($D104=0,"",VLOOKUP($D104,'Absolutní-BODY'!$E$2:$W$161,6,FALSE))</f>
        <v>#N/A</v>
      </c>
      <c r="H104" s="46" t="e">
        <f>IF($D104=0,"",VLOOKUP($D104,'Absolutní-BODY'!$E$2:$W$161,7,FALSE))</f>
        <v>#N/A</v>
      </c>
      <c r="I104" s="47" t="e">
        <f>IF($D104=0,"",VLOOKUP($D104,'Absolutní-BODY'!$E$2:$W$161,8,FALSE))</f>
        <v>#N/A</v>
      </c>
      <c r="J104" s="47" t="e">
        <f>IF($D104=0,"",VLOOKUP($D104,'Absolutní-BODY'!$E$2:$W$161,9,FALSE))</f>
        <v>#N/A</v>
      </c>
      <c r="K104" s="47" t="e">
        <f>IF($D104=0,"",VLOOKUP($D104,'Absolutní-BODY'!$E$2:$W$161,10,FALSE))</f>
        <v>#N/A</v>
      </c>
      <c r="L104" s="48" t="e">
        <f>IF($D104=0,"",VLOOKUP($D104,'Absolutní-BODY'!$E$2:$W$161,11,FALSE))</f>
        <v>#N/A</v>
      </c>
      <c r="M104" s="42" t="e">
        <f>VLOOKUP(SUM(($B103*10)+B104),'Absolutní-BODY'!$AE$2:$AL$161,8,FALSE)</f>
        <v>#N/A</v>
      </c>
      <c r="N104" s="42" t="e">
        <f>VLOOKUP(SUM(($B103*10)+C104),'Absolutní-BODY'!$AE$2:$AL$161,8,FALSE)</f>
        <v>#N/A</v>
      </c>
      <c r="O104" s="331" t="e">
        <f>IF(K112=0,10000,K112)</f>
        <v>#N/A</v>
      </c>
      <c r="P104" s="68">
        <v>10</v>
      </c>
      <c r="Q104" s="68">
        <v>3</v>
      </c>
      <c r="DZ104" s="42" t="e">
        <f>VLOOKUP(SUM(($B103*10)+DO104),'Absolutní-BODY'!$AE$2:$AL$161,8,FALSE)</f>
        <v>#N/A</v>
      </c>
    </row>
    <row r="105" spans="1:130" ht="15" customHeight="1" x14ac:dyDescent="0.2">
      <c r="B105" s="50">
        <v>2</v>
      </c>
      <c r="C105" s="51" t="e">
        <f>IF(D105=0,"",VLOOKUP($D105,seznam!$A$1:$E$5084,2,FALSE))</f>
        <v>#N/A</v>
      </c>
      <c r="D105" s="52" t="e">
        <f t="shared" si="74"/>
        <v>#N/A</v>
      </c>
      <c r="E105" s="52" t="e">
        <f>IF($D105=0,"",VLOOKUP($D105,'Absolutní-BODY'!$E$2:$W$161,4,FALSE))</f>
        <v>#N/A</v>
      </c>
      <c r="F105" s="52" t="e">
        <f>IF($D105=0,"",VLOOKUP($D105,'Absolutní-BODY'!$E$2:$W$161,5,FALSE))</f>
        <v>#N/A</v>
      </c>
      <c r="G105" s="52" t="e">
        <f>IF($D105=0,"",VLOOKUP($D105,'Absolutní-BODY'!$E$2:$W$161,6,FALSE))</f>
        <v>#N/A</v>
      </c>
      <c r="H105" s="52" t="e">
        <f>IF($D105=0,"",VLOOKUP($D105,'Absolutní-BODY'!$E$2:$W$161,7,FALSE))</f>
        <v>#N/A</v>
      </c>
      <c r="I105" s="53" t="e">
        <f>IF($D105=0,"",VLOOKUP($D105,'Absolutní-BODY'!$E$2:$W$161,8,FALSE))</f>
        <v>#N/A</v>
      </c>
      <c r="J105" s="53" t="e">
        <f>IF($D105=0,"",VLOOKUP($D105,'Absolutní-BODY'!$E$2:$W$161,9,FALSE))</f>
        <v>#N/A</v>
      </c>
      <c r="K105" s="53" t="e">
        <f>IF($D105=0,"",VLOOKUP($D105,'Absolutní-BODY'!$E$2:$W$161,10,FALSE))</f>
        <v>#N/A</v>
      </c>
      <c r="L105" s="54" t="e">
        <f>IF($D105=0,"",VLOOKUP($D105,'Absolutní-BODY'!$E$2:$W$161,11,FALSE))</f>
        <v>#N/A</v>
      </c>
      <c r="M105" s="42" t="e">
        <f>VLOOKUP(SUM(($B103*10)+B105),'Absolutní-BODY'!$AE$2:$AL$161,8,FALSE)</f>
        <v>#N/A</v>
      </c>
      <c r="N105" s="42" t="e">
        <f>VLOOKUP(SUM(($B103*10)+C105),'Absolutní-BODY'!$AE$2:$AL$161,8,FALSE)</f>
        <v>#N/A</v>
      </c>
      <c r="O105" s="331" t="e">
        <f>IF(K112=0,10000,K112)</f>
        <v>#N/A</v>
      </c>
      <c r="P105" s="68">
        <v>10</v>
      </c>
      <c r="Q105" s="68">
        <v>4</v>
      </c>
      <c r="DZ105" s="42" t="e">
        <f>VLOOKUP(SUM(($B103*10)+DO105),'Absolutní-BODY'!$AE$2:$AL$161,8,FALSE)</f>
        <v>#N/A</v>
      </c>
    </row>
    <row r="106" spans="1:130" ht="15" customHeight="1" x14ac:dyDescent="0.2">
      <c r="B106" s="50">
        <v>3</v>
      </c>
      <c r="C106" s="51" t="e">
        <f>IF(D106=0,"",VLOOKUP($D106,seznam!$A$1:$E$5084,2,FALSE))</f>
        <v>#N/A</v>
      </c>
      <c r="D106" s="52" t="e">
        <f t="shared" si="74"/>
        <v>#N/A</v>
      </c>
      <c r="E106" s="52" t="e">
        <f>IF($D106=0,"",VLOOKUP($D106,'Absolutní-BODY'!$E$2:$W$161,4,FALSE))</f>
        <v>#N/A</v>
      </c>
      <c r="F106" s="52" t="e">
        <f>IF($D106=0,"",VLOOKUP($D106,'Absolutní-BODY'!$E$2:$W$161,5,FALSE))</f>
        <v>#N/A</v>
      </c>
      <c r="G106" s="52" t="e">
        <f>IF($D106=0,"",VLOOKUP($D106,'Absolutní-BODY'!$E$2:$W$161,6,FALSE))</f>
        <v>#N/A</v>
      </c>
      <c r="H106" s="52" t="e">
        <f>IF($D106=0,"",VLOOKUP($D106,'Absolutní-BODY'!$E$2:$W$161,7,FALSE))</f>
        <v>#N/A</v>
      </c>
      <c r="I106" s="53" t="e">
        <f>IF($D106=0,"",VLOOKUP($D106,'Absolutní-BODY'!$E$2:$W$161,8,FALSE))</f>
        <v>#N/A</v>
      </c>
      <c r="J106" s="53" t="e">
        <f>IF($D106=0,"",VLOOKUP($D106,'Absolutní-BODY'!$E$2:$W$161,9,FALSE))</f>
        <v>#N/A</v>
      </c>
      <c r="K106" s="53" t="e">
        <f>IF($D106=0,"",VLOOKUP($D106,'Absolutní-BODY'!$E$2:$W$161,10,FALSE))</f>
        <v>#N/A</v>
      </c>
      <c r="L106" s="54" t="e">
        <f>IF($D106=0,"",VLOOKUP($D106,'Absolutní-BODY'!$E$2:$W$161,11,FALSE))</f>
        <v>#N/A</v>
      </c>
      <c r="M106" s="42" t="e">
        <f>VLOOKUP(SUM(($B103*10)+B106),'Absolutní-BODY'!$AE$2:$AL$161,8,FALSE)</f>
        <v>#N/A</v>
      </c>
      <c r="N106" s="42" t="e">
        <f>VLOOKUP(SUM(($B103*10)+C106),'Absolutní-BODY'!$AE$2:$AL$161,8,FALSE)</f>
        <v>#N/A</v>
      </c>
      <c r="O106" s="331" t="e">
        <f>IF(K112=0,10000,K112)</f>
        <v>#N/A</v>
      </c>
      <c r="P106" s="68">
        <v>10</v>
      </c>
      <c r="Q106" s="68">
        <v>5</v>
      </c>
      <c r="DZ106" s="42" t="e">
        <f>VLOOKUP(SUM(($B103*10)+DO106),'Absolutní-BODY'!$AE$2:$AL$161,8,FALSE)</f>
        <v>#N/A</v>
      </c>
    </row>
    <row r="107" spans="1:130" ht="15" customHeight="1" x14ac:dyDescent="0.2">
      <c r="B107" s="50">
        <v>4</v>
      </c>
      <c r="C107" s="51" t="e">
        <f>IF(D107=0,"",VLOOKUP($D107,seznam!$A$1:$E$5084,2,FALSE))</f>
        <v>#N/A</v>
      </c>
      <c r="D107" s="52" t="e">
        <f t="shared" si="74"/>
        <v>#N/A</v>
      </c>
      <c r="E107" s="52" t="e">
        <f>IF($D107=0,"",VLOOKUP($D107,'Absolutní-BODY'!$E$2:$W$161,4,FALSE))</f>
        <v>#N/A</v>
      </c>
      <c r="F107" s="52" t="e">
        <f>IF($D107=0,"",VLOOKUP($D107,'Absolutní-BODY'!$E$2:$W$161,5,FALSE))</f>
        <v>#N/A</v>
      </c>
      <c r="G107" s="52" t="e">
        <f>IF($D107=0,"",VLOOKUP($D107,'Absolutní-BODY'!$E$2:$W$161,6,FALSE))</f>
        <v>#N/A</v>
      </c>
      <c r="H107" s="52" t="e">
        <f>IF($D107=0,"",VLOOKUP($D107,'Absolutní-BODY'!$E$2:$W$161,7,FALSE))</f>
        <v>#N/A</v>
      </c>
      <c r="I107" s="53" t="e">
        <f>IF($D107=0,"",VLOOKUP($D107,'Absolutní-BODY'!$E$2:$W$161,8,FALSE))</f>
        <v>#N/A</v>
      </c>
      <c r="J107" s="53" t="e">
        <f>IF($D107=0,"",VLOOKUP($D107,'Absolutní-BODY'!$E$2:$W$161,9,FALSE))</f>
        <v>#N/A</v>
      </c>
      <c r="K107" s="53" t="e">
        <f>IF($D107=0,"",VLOOKUP($D107,'Absolutní-BODY'!$E$2:$W$161,10,FALSE))</f>
        <v>#N/A</v>
      </c>
      <c r="L107" s="54" t="e">
        <f>IF($D107=0,"",VLOOKUP($D107,'Absolutní-BODY'!$E$2:$W$161,11,FALSE))</f>
        <v>#N/A</v>
      </c>
      <c r="M107" s="42" t="e">
        <f>VLOOKUP(SUM(($B103*10)+B107),'Absolutní-BODY'!$AE$2:$AL$161,8,FALSE)</f>
        <v>#N/A</v>
      </c>
      <c r="N107" s="42" t="e">
        <f>VLOOKUP(SUM(($B103*10)+C107),'Absolutní-BODY'!$AE$2:$AL$161,8,FALSE)</f>
        <v>#N/A</v>
      </c>
      <c r="O107" s="331" t="e">
        <f>IF(K112=0,10000,K112)</f>
        <v>#N/A</v>
      </c>
      <c r="P107" s="68">
        <v>10</v>
      </c>
      <c r="Q107" s="68">
        <v>6</v>
      </c>
      <c r="DZ107" s="42" t="e">
        <f>VLOOKUP(SUM(($B103*10)+DO107),'Absolutní-BODY'!$AE$2:$AL$161,8,FALSE)</f>
        <v>#N/A</v>
      </c>
    </row>
    <row r="108" spans="1:130" ht="15" customHeight="1" x14ac:dyDescent="0.2">
      <c r="B108" s="50">
        <v>5</v>
      </c>
      <c r="C108" s="51" t="e">
        <f>IF(D108=0,"",VLOOKUP($D108,seznam!$A$1:$E$5084,2,FALSE))</f>
        <v>#N/A</v>
      </c>
      <c r="D108" s="52" t="e">
        <f t="shared" si="74"/>
        <v>#N/A</v>
      </c>
      <c r="E108" s="52" t="e">
        <f>IF($D108=0,"",VLOOKUP($D108,'Absolutní-BODY'!$E$2:$W$161,4,FALSE))</f>
        <v>#N/A</v>
      </c>
      <c r="F108" s="52" t="e">
        <f>IF($D108=0,"",VLOOKUP($D108,'Absolutní-BODY'!$E$2:$W$161,5,FALSE))</f>
        <v>#N/A</v>
      </c>
      <c r="G108" s="52" t="e">
        <f>IF($D108=0,"",VLOOKUP($D108,'Absolutní-BODY'!$E$2:$W$161,6,FALSE))</f>
        <v>#N/A</v>
      </c>
      <c r="H108" s="52" t="e">
        <f>IF($D108=0,"",VLOOKUP($D108,'Absolutní-BODY'!$E$2:$W$161,7,FALSE))</f>
        <v>#N/A</v>
      </c>
      <c r="I108" s="53" t="e">
        <f>IF($D108=0,"",VLOOKUP($D108,'Absolutní-BODY'!$E$2:$W$161,8,FALSE))</f>
        <v>#N/A</v>
      </c>
      <c r="J108" s="53" t="e">
        <f>IF($D108=0,"",VLOOKUP($D108,'Absolutní-BODY'!$E$2:$W$161,9,FALSE))</f>
        <v>#N/A</v>
      </c>
      <c r="K108" s="53" t="e">
        <f>IF($D108=0,"",VLOOKUP($D108,'Absolutní-BODY'!$E$2:$W$161,10,FALSE))</f>
        <v>#N/A</v>
      </c>
      <c r="L108" s="54" t="e">
        <f>IF($D108=0,"",VLOOKUP($D108,'Absolutní-BODY'!$E$2:$W$161,11,FALSE))</f>
        <v>#N/A</v>
      </c>
      <c r="M108" s="42" t="e">
        <f>VLOOKUP(SUM(($B103*10)+B108),'Absolutní-BODY'!$AE$2:$AL$161,8,FALSE)</f>
        <v>#N/A</v>
      </c>
      <c r="N108" s="42" t="e">
        <f>VLOOKUP(SUM(($B103*10)+C108),'Absolutní-BODY'!$AE$2:$AL$161,8,FALSE)</f>
        <v>#N/A</v>
      </c>
      <c r="O108" s="331" t="e">
        <f>IF(K112=0,10000,K112)</f>
        <v>#N/A</v>
      </c>
      <c r="P108" s="68">
        <v>10</v>
      </c>
      <c r="Q108" s="68">
        <v>7</v>
      </c>
      <c r="DZ108" s="42" t="e">
        <f>VLOOKUP(SUM(($B103*10)+DO108),'Absolutní-BODY'!$AE$2:$AL$161,8,FALSE)</f>
        <v>#N/A</v>
      </c>
    </row>
    <row r="109" spans="1:130" ht="15" customHeight="1" x14ac:dyDescent="0.2">
      <c r="B109" s="50">
        <v>6</v>
      </c>
      <c r="C109" s="51" t="e">
        <f>IF(D109=0,"",VLOOKUP($D109,seznam!$A$1:$E$5084,2,FALSE))</f>
        <v>#N/A</v>
      </c>
      <c r="D109" s="52" t="e">
        <f t="shared" si="74"/>
        <v>#N/A</v>
      </c>
      <c r="E109" s="52" t="e">
        <f>IF($D109=0,"",VLOOKUP($D109,'Absolutní-BODY'!$E$2:$W$161,4,FALSE))</f>
        <v>#N/A</v>
      </c>
      <c r="F109" s="52" t="e">
        <f>IF($D109=0,"",VLOOKUP($D109,'Absolutní-BODY'!$E$2:$W$161,5,FALSE))</f>
        <v>#N/A</v>
      </c>
      <c r="G109" s="52" t="e">
        <f>IF($D109=0,"",VLOOKUP($D109,'Absolutní-BODY'!$E$2:$W$161,6,FALSE))</f>
        <v>#N/A</v>
      </c>
      <c r="H109" s="52" t="e">
        <f>IF($D109=0,"",VLOOKUP($D109,'Absolutní-BODY'!$E$2:$W$161,7,FALSE))</f>
        <v>#N/A</v>
      </c>
      <c r="I109" s="53" t="e">
        <f>IF($D109=0,"",VLOOKUP($D109,'Absolutní-BODY'!$E$2:$W$161,8,FALSE))</f>
        <v>#N/A</v>
      </c>
      <c r="J109" s="53" t="e">
        <f>IF($D109=0,"",VLOOKUP($D109,'Absolutní-BODY'!$E$2:$W$161,9,FALSE))</f>
        <v>#N/A</v>
      </c>
      <c r="K109" s="53" t="e">
        <f>IF($D109=0,"",VLOOKUP($D109,'Absolutní-BODY'!$E$2:$W$161,10,FALSE))</f>
        <v>#N/A</v>
      </c>
      <c r="L109" s="54" t="e">
        <f>IF($D109=0,"",VLOOKUP($D109,'Absolutní-BODY'!$E$2:$W$161,11,FALSE))</f>
        <v>#N/A</v>
      </c>
      <c r="M109" s="42" t="e">
        <f>VLOOKUP(SUM(($B103*10)+B109),'Absolutní-BODY'!$AE$2:$AL$161,8,FALSE)</f>
        <v>#N/A</v>
      </c>
      <c r="N109" s="42" t="e">
        <f>VLOOKUP(SUM(($B103*10)+C109),'Absolutní-BODY'!$AE$2:$AL$161,8,FALSE)</f>
        <v>#N/A</v>
      </c>
      <c r="O109" s="331" t="e">
        <f>IF(K112=0,10000,K112)</f>
        <v>#N/A</v>
      </c>
      <c r="P109" s="68">
        <v>10</v>
      </c>
      <c r="Q109" s="68">
        <v>8</v>
      </c>
      <c r="DZ109" s="42" t="e">
        <f>VLOOKUP(SUM(($B103*10)+DO109),'Absolutní-BODY'!$AE$2:$AL$161,8,FALSE)</f>
        <v>#N/A</v>
      </c>
    </row>
    <row r="110" spans="1:130" ht="15" customHeight="1" thickBot="1" x14ac:dyDescent="0.25">
      <c r="B110" s="55" t="s">
        <v>0</v>
      </c>
      <c r="C110" s="56" t="e">
        <f>IF(D110=0,"",VLOOKUP($D110,seznam!$A$1:$E$5084,2,FALSE))</f>
        <v>#N/A</v>
      </c>
      <c r="D110" s="57" t="e">
        <f t="shared" si="74"/>
        <v>#N/A</v>
      </c>
      <c r="E110" s="57" t="e">
        <f>IF($D110=0,"",VLOOKUP($D110,'Absolutní-BODY'!$E$2:$W$161,4,FALSE))</f>
        <v>#N/A</v>
      </c>
      <c r="F110" s="57" t="e">
        <f>IF($D110=0,"",VLOOKUP($D110,'Absolutní-BODY'!$E$2:$W$161,5,FALSE))</f>
        <v>#N/A</v>
      </c>
      <c r="G110" s="57" t="e">
        <f>IF($D110=0,"",VLOOKUP($D110,'Absolutní-BODY'!$E$2:$W$161,6,FALSE))</f>
        <v>#N/A</v>
      </c>
      <c r="H110" s="57" t="e">
        <f>IF($D110=0,"",VLOOKUP($D110,'Absolutní-BODY'!$E$2:$W$161,7,FALSE))</f>
        <v>#N/A</v>
      </c>
      <c r="I110" s="58" t="e">
        <f>IF($D110=0,"",VLOOKUP($D110,'Absolutní-BODY'!$E$2:$W$161,8,FALSE))</f>
        <v>#N/A</v>
      </c>
      <c r="J110" s="58" t="e">
        <f>IF($D110=0,"",VLOOKUP($D110,'Absolutní-BODY'!$E$2:$W$161,9,FALSE))</f>
        <v>#N/A</v>
      </c>
      <c r="K110" s="58" t="e">
        <f>IF($D110=0,"",VLOOKUP($D110,'Absolutní-BODY'!$E$2:$W$161,10,FALSE))</f>
        <v>#N/A</v>
      </c>
      <c r="L110" s="59" t="e">
        <f>IF($D110=0,"",VLOOKUP($D110,'Absolutní-BODY'!$E$2:$W$161,11,FALSE))</f>
        <v>#N/A</v>
      </c>
      <c r="M110" s="42" t="e">
        <f>VLOOKUP(SUM(($B103*10)+7),'Absolutní-BODY'!$AE$2:$AL$161,8,FALSE)</f>
        <v>#N/A</v>
      </c>
      <c r="N110" s="42" t="e">
        <f>VLOOKUP(SUM(($B103*10)+7),'Absolutní-BODY'!$AE$2:$AL$161,8,FALSE)</f>
        <v>#N/A</v>
      </c>
      <c r="O110" s="331" t="e">
        <f>IF(K112=0,10000,K112)</f>
        <v>#N/A</v>
      </c>
      <c r="P110" s="68">
        <v>10</v>
      </c>
      <c r="Q110" s="68">
        <v>9</v>
      </c>
      <c r="DZ110" s="42" t="e">
        <f>VLOOKUP(SUM(($B103*10)+7),'Absolutní-BODY'!$AE$2:$AL$161,8,FALSE)</f>
        <v>#N/A</v>
      </c>
    </row>
    <row r="111" spans="1:130" ht="15" customHeight="1" thickBot="1" x14ac:dyDescent="0.25">
      <c r="B111" s="60"/>
      <c r="C111" s="61"/>
      <c r="D111" s="61"/>
      <c r="E111" s="62" t="e">
        <f t="shared" ref="E111:L111" si="75">SUM(E104:E110)</f>
        <v>#N/A</v>
      </c>
      <c r="F111" s="63" t="e">
        <f t="shared" si="75"/>
        <v>#N/A</v>
      </c>
      <c r="G111" s="63" t="e">
        <f t="shared" si="75"/>
        <v>#N/A</v>
      </c>
      <c r="H111" s="63" t="e">
        <f t="shared" si="75"/>
        <v>#N/A</v>
      </c>
      <c r="I111" s="64" t="e">
        <f t="shared" si="75"/>
        <v>#N/A</v>
      </c>
      <c r="J111" s="64" t="e">
        <f t="shared" si="75"/>
        <v>#N/A</v>
      </c>
      <c r="K111" s="64" t="e">
        <f t="shared" si="75"/>
        <v>#N/A</v>
      </c>
      <c r="L111" s="65" t="e">
        <f t="shared" si="75"/>
        <v>#N/A</v>
      </c>
      <c r="O111" s="331" t="e">
        <f>IF(K112=0,10000,K112)</f>
        <v>#N/A</v>
      </c>
      <c r="P111" s="68">
        <v>10</v>
      </c>
      <c r="Q111" s="68">
        <v>10</v>
      </c>
    </row>
    <row r="112" spans="1:130" ht="15" customHeight="1" thickBot="1" x14ac:dyDescent="0.25">
      <c r="B112" s="431"/>
      <c r="C112" s="315"/>
      <c r="D112" s="345">
        <f>R112</f>
        <v>0</v>
      </c>
      <c r="E112" s="317" t="s">
        <v>18</v>
      </c>
      <c r="F112" s="66"/>
      <c r="G112" s="539" t="e">
        <f>SUM(E111:L111)</f>
        <v>#N/A</v>
      </c>
      <c r="H112" s="540"/>
      <c r="I112" s="435" t="s">
        <v>1</v>
      </c>
      <c r="J112" s="129"/>
      <c r="K112" s="541" t="e">
        <f>SUM(E111:L111)</f>
        <v>#N/A</v>
      </c>
      <c r="L112" s="540"/>
      <c r="O112" s="331" t="e">
        <f>IF(K112=0,10000,K112)</f>
        <v>#N/A</v>
      </c>
      <c r="P112" s="68">
        <v>10</v>
      </c>
      <c r="Q112" s="331">
        <v>11</v>
      </c>
      <c r="R112" s="332">
        <f>IF(R101&lt;1,0,R101-1)</f>
        <v>0</v>
      </c>
    </row>
    <row r="122" spans="2:12" ht="15" customHeight="1" x14ac:dyDescent="0.2">
      <c r="B122" s="35"/>
      <c r="C122" s="35"/>
      <c r="D122" s="334"/>
      <c r="E122" s="35"/>
      <c r="F122" s="35"/>
      <c r="G122" s="35"/>
      <c r="H122" s="35"/>
      <c r="I122" s="35"/>
      <c r="J122" s="35"/>
      <c r="K122" s="35"/>
      <c r="L122" s="35"/>
    </row>
    <row r="123" spans="2:12" ht="15" customHeight="1" x14ac:dyDescent="0.2">
      <c r="B123" s="35"/>
      <c r="C123" s="35"/>
      <c r="D123" s="334"/>
      <c r="E123" s="35"/>
      <c r="F123" s="35"/>
      <c r="G123" s="35"/>
      <c r="H123" s="35"/>
      <c r="I123" s="35"/>
      <c r="J123" s="35"/>
      <c r="K123" s="35"/>
      <c r="L123" s="35"/>
    </row>
    <row r="124" spans="2:12" ht="15" customHeight="1" x14ac:dyDescent="0.2">
      <c r="B124" s="35"/>
      <c r="C124" s="35"/>
      <c r="D124" s="334"/>
      <c r="E124" s="35"/>
      <c r="F124" s="35"/>
      <c r="G124" s="35"/>
      <c r="H124" s="35"/>
      <c r="I124" s="35"/>
      <c r="J124" s="35"/>
      <c r="K124" s="35"/>
      <c r="L124" s="35"/>
    </row>
    <row r="125" spans="2:12" ht="15" customHeight="1" x14ac:dyDescent="0.2">
      <c r="B125" s="35"/>
      <c r="C125" s="35"/>
      <c r="D125" s="334"/>
      <c r="E125" s="35"/>
      <c r="F125" s="35"/>
      <c r="G125" s="35"/>
      <c r="H125" s="35"/>
      <c r="I125" s="35"/>
      <c r="J125" s="35"/>
      <c r="K125" s="35"/>
      <c r="L125" s="35"/>
    </row>
    <row r="126" spans="2:12" ht="15" customHeight="1" x14ac:dyDescent="0.2">
      <c r="B126" s="35"/>
      <c r="C126" s="35"/>
      <c r="D126" s="334"/>
      <c r="E126" s="35"/>
      <c r="F126" s="35"/>
      <c r="G126" s="35"/>
      <c r="H126" s="35"/>
      <c r="I126" s="35"/>
      <c r="J126" s="35"/>
      <c r="K126" s="35"/>
      <c r="L126" s="35"/>
    </row>
    <row r="127" spans="2:12" ht="15" customHeight="1" x14ac:dyDescent="0.2">
      <c r="B127" s="35"/>
      <c r="C127" s="35"/>
      <c r="D127" s="334"/>
      <c r="E127" s="35"/>
      <c r="F127" s="35"/>
      <c r="G127" s="35"/>
      <c r="H127" s="35"/>
      <c r="I127" s="35"/>
      <c r="J127" s="35"/>
      <c r="K127" s="35"/>
      <c r="L127" s="35"/>
    </row>
    <row r="128" spans="2:12" ht="15" customHeight="1" x14ac:dyDescent="0.2">
      <c r="B128" s="35"/>
      <c r="C128" s="35"/>
      <c r="D128" s="334"/>
      <c r="E128" s="35"/>
      <c r="F128" s="35"/>
      <c r="G128" s="35"/>
      <c r="H128" s="35"/>
      <c r="I128" s="35"/>
      <c r="J128" s="35"/>
      <c r="K128" s="35"/>
      <c r="L128" s="35"/>
    </row>
    <row r="129" spans="2:12" ht="15" customHeight="1" x14ac:dyDescent="0.2">
      <c r="B129" s="35"/>
      <c r="C129" s="35"/>
      <c r="D129" s="334"/>
      <c r="E129" s="35"/>
      <c r="F129" s="35"/>
      <c r="G129" s="35"/>
      <c r="H129" s="35"/>
      <c r="I129" s="35"/>
      <c r="J129" s="35"/>
      <c r="K129" s="35"/>
      <c r="L129" s="35"/>
    </row>
    <row r="130" spans="2:12" ht="15" customHeight="1" x14ac:dyDescent="0.2">
      <c r="B130" s="35"/>
      <c r="C130" s="35"/>
      <c r="D130" s="334"/>
      <c r="E130" s="35"/>
      <c r="F130" s="35"/>
      <c r="G130" s="35"/>
      <c r="H130" s="35"/>
      <c r="I130" s="35"/>
      <c r="J130" s="35"/>
      <c r="K130" s="35"/>
      <c r="L130" s="35"/>
    </row>
    <row r="131" spans="2:12" ht="15" customHeight="1" x14ac:dyDescent="0.2">
      <c r="B131" s="35"/>
      <c r="C131" s="35"/>
      <c r="D131" s="334"/>
      <c r="E131" s="35"/>
      <c r="F131" s="35"/>
      <c r="G131" s="35"/>
      <c r="H131" s="35"/>
      <c r="I131" s="35"/>
      <c r="J131" s="35"/>
      <c r="K131" s="35"/>
      <c r="L131" s="35"/>
    </row>
    <row r="132" spans="2:12" ht="15" customHeight="1" x14ac:dyDescent="0.2">
      <c r="B132" s="35"/>
      <c r="C132" s="35"/>
      <c r="D132" s="334"/>
      <c r="E132" s="35"/>
      <c r="F132" s="35"/>
      <c r="G132" s="35"/>
      <c r="H132" s="35"/>
      <c r="I132" s="35"/>
      <c r="J132" s="35"/>
      <c r="K132" s="35"/>
      <c r="L132" s="35"/>
    </row>
    <row r="133" spans="2:12" ht="15" customHeight="1" x14ac:dyDescent="0.2">
      <c r="B133" s="35"/>
      <c r="C133" s="35"/>
      <c r="D133" s="334"/>
      <c r="E133" s="35"/>
      <c r="F133" s="35"/>
      <c r="G133" s="35"/>
      <c r="H133" s="35"/>
      <c r="I133" s="35"/>
      <c r="J133" s="35"/>
      <c r="K133" s="35"/>
      <c r="L133" s="35"/>
    </row>
    <row r="134" spans="2:12" ht="15" customHeight="1" x14ac:dyDescent="0.2">
      <c r="B134" s="35"/>
      <c r="C134" s="35"/>
      <c r="D134" s="334"/>
      <c r="E134" s="35"/>
      <c r="F134" s="35"/>
      <c r="G134" s="35"/>
      <c r="H134" s="35"/>
      <c r="I134" s="35"/>
      <c r="J134" s="35"/>
      <c r="K134" s="35"/>
      <c r="L134" s="35"/>
    </row>
    <row r="135" spans="2:12" ht="15" customHeight="1" x14ac:dyDescent="0.2">
      <c r="B135" s="35"/>
      <c r="C135" s="35"/>
      <c r="D135" s="334"/>
      <c r="E135" s="35"/>
      <c r="F135" s="35"/>
      <c r="G135" s="35"/>
      <c r="H135" s="35"/>
      <c r="I135" s="35"/>
      <c r="J135" s="35"/>
      <c r="K135" s="35"/>
      <c r="L135" s="35"/>
    </row>
    <row r="136" spans="2:12" ht="15" customHeight="1" x14ac:dyDescent="0.2">
      <c r="B136" s="35"/>
      <c r="C136" s="35"/>
      <c r="D136" s="334"/>
      <c r="E136" s="35"/>
      <c r="F136" s="35"/>
      <c r="G136" s="35"/>
      <c r="H136" s="35"/>
      <c r="I136" s="35"/>
      <c r="J136" s="35"/>
      <c r="K136" s="35"/>
      <c r="L136" s="35"/>
    </row>
    <row r="137" spans="2:12" ht="15" customHeight="1" x14ac:dyDescent="0.2">
      <c r="B137" s="35"/>
      <c r="C137" s="35"/>
      <c r="D137" s="334"/>
      <c r="E137" s="35"/>
      <c r="F137" s="35"/>
      <c r="G137" s="35"/>
      <c r="H137" s="35"/>
      <c r="I137" s="35"/>
      <c r="J137" s="35"/>
      <c r="K137" s="35"/>
      <c r="L137" s="35"/>
    </row>
  </sheetData>
  <sheetProtection selectLockedCells="1" sort="0"/>
  <mergeCells count="124">
    <mergeCell ref="CE74:CF74"/>
    <mergeCell ref="CA82:CB82"/>
    <mergeCell ref="CE82:CF82"/>
    <mergeCell ref="CA50:CB50"/>
    <mergeCell ref="CE50:CF50"/>
    <mergeCell ref="CA58:CB58"/>
    <mergeCell ref="CE58:CF58"/>
    <mergeCell ref="CA66:CB66"/>
    <mergeCell ref="CE66:CF66"/>
    <mergeCell ref="CE26:CF26"/>
    <mergeCell ref="CA34:CB34"/>
    <mergeCell ref="CE34:CF34"/>
    <mergeCell ref="CA42:CB42"/>
    <mergeCell ref="CE42:CF42"/>
    <mergeCell ref="BI18:BJ18"/>
    <mergeCell ref="BM18:BN18"/>
    <mergeCell ref="BI10:BJ10"/>
    <mergeCell ref="BM10:BN10"/>
    <mergeCell ref="CA10:CB10"/>
    <mergeCell ref="CE10:CF10"/>
    <mergeCell ref="CA18:CB18"/>
    <mergeCell ref="CE18:CF18"/>
    <mergeCell ref="BI42:BJ42"/>
    <mergeCell ref="BM42:BN42"/>
    <mergeCell ref="BI34:BJ34"/>
    <mergeCell ref="BM34:BN34"/>
    <mergeCell ref="BI26:BJ26"/>
    <mergeCell ref="BM26:BN26"/>
    <mergeCell ref="AQ74:AR74"/>
    <mergeCell ref="AU74:AV74"/>
    <mergeCell ref="AQ82:AR82"/>
    <mergeCell ref="AU82:AV82"/>
    <mergeCell ref="BI82:BJ82"/>
    <mergeCell ref="BM82:BN82"/>
    <mergeCell ref="BI74:BJ74"/>
    <mergeCell ref="BM74:BN74"/>
    <mergeCell ref="CA26:CB26"/>
    <mergeCell ref="CA74:CB74"/>
    <mergeCell ref="AQ34:AR34"/>
    <mergeCell ref="AU34:AV34"/>
    <mergeCell ref="AQ42:AR42"/>
    <mergeCell ref="AU42:AV42"/>
    <mergeCell ref="AQ50:AR50"/>
    <mergeCell ref="AU50:AV50"/>
    <mergeCell ref="AQ10:AR10"/>
    <mergeCell ref="AU10:AV10"/>
    <mergeCell ref="AQ18:AR18"/>
    <mergeCell ref="AU18:AV18"/>
    <mergeCell ref="AQ26:AR26"/>
    <mergeCell ref="AU26:AV26"/>
    <mergeCell ref="BY2:CB2"/>
    <mergeCell ref="B1:C1"/>
    <mergeCell ref="E2:H2"/>
    <mergeCell ref="W2:Z2"/>
    <mergeCell ref="AO2:AR2"/>
    <mergeCell ref="BG2:BJ2"/>
    <mergeCell ref="K13:L13"/>
    <mergeCell ref="G13:H13"/>
    <mergeCell ref="G24:H24"/>
    <mergeCell ref="K24:L24"/>
    <mergeCell ref="G35:H35"/>
    <mergeCell ref="K35:L35"/>
    <mergeCell ref="G46:H46"/>
    <mergeCell ref="K46:L46"/>
    <mergeCell ref="G57:H57"/>
    <mergeCell ref="K57:L57"/>
    <mergeCell ref="G68:H68"/>
    <mergeCell ref="K68:L68"/>
    <mergeCell ref="G79:H79"/>
    <mergeCell ref="K79:L79"/>
    <mergeCell ref="G90:H90"/>
    <mergeCell ref="K90:L90"/>
    <mergeCell ref="G101:H101"/>
    <mergeCell ref="K101:L101"/>
    <mergeCell ref="G112:H112"/>
    <mergeCell ref="K112:L112"/>
    <mergeCell ref="Y10:Z10"/>
    <mergeCell ref="AC10:AD10"/>
    <mergeCell ref="Y18:Z18"/>
    <mergeCell ref="AC18:AD18"/>
    <mergeCell ref="Y26:Z26"/>
    <mergeCell ref="AC26:AD26"/>
    <mergeCell ref="Y34:Z34"/>
    <mergeCell ref="AC34:AD34"/>
    <mergeCell ref="Y74:Z74"/>
    <mergeCell ref="AC74:AD74"/>
    <mergeCell ref="Y82:Z82"/>
    <mergeCell ref="AC82:AD82"/>
    <mergeCell ref="Y42:Z42"/>
    <mergeCell ref="AC42:AD42"/>
    <mergeCell ref="Y50:Z50"/>
    <mergeCell ref="AC50:AD50"/>
    <mergeCell ref="Y58:Z58"/>
    <mergeCell ref="AC58:AD58"/>
    <mergeCell ref="DK46:DL46"/>
    <mergeCell ref="DO46:DP46"/>
    <mergeCell ref="Y66:Z66"/>
    <mergeCell ref="AC66:AD66"/>
    <mergeCell ref="AQ58:AR58"/>
    <mergeCell ref="AU58:AV58"/>
    <mergeCell ref="AQ66:AR66"/>
    <mergeCell ref="AU66:AV66"/>
    <mergeCell ref="CS46:CT46"/>
    <mergeCell ref="CW46:CX46"/>
    <mergeCell ref="BI66:BJ66"/>
    <mergeCell ref="BM66:BN66"/>
    <mergeCell ref="BI58:BJ58"/>
    <mergeCell ref="BM58:BN58"/>
    <mergeCell ref="BI50:BJ50"/>
    <mergeCell ref="BM50:BN50"/>
    <mergeCell ref="DI2:DL2"/>
    <mergeCell ref="DK13:DL13"/>
    <mergeCell ref="DO13:DP13"/>
    <mergeCell ref="CS24:CT24"/>
    <mergeCell ref="CW24:CX24"/>
    <mergeCell ref="DK24:DL24"/>
    <mergeCell ref="DO24:DP24"/>
    <mergeCell ref="CS35:CT35"/>
    <mergeCell ref="CW35:CX35"/>
    <mergeCell ref="CQ2:CT2"/>
    <mergeCell ref="CS13:CT13"/>
    <mergeCell ref="CW13:CX13"/>
    <mergeCell ref="DK35:DL35"/>
    <mergeCell ref="DO35:DP35"/>
  </mergeCells>
  <conditionalFormatting sqref="W13:AD16 W5:AD8 E93:L99 E82:L88 E104:L110 E71:L77 E60:L66 E49:L55 E27:L33 E38:L44 W29:AD32 W37:AD40 W45:AD48 W53:AD56 W61:AD64 W69:AD72 W77:AD80 AO29:AV32 AO37:AV40 AO45:AV48 AO53:AV56 AO61:AV64 AO69:AV72 AO77:AV80 BG29:BN32 BG37:BN40 BG45:BN48 BG53:BN56 BY13:CF16 BY5:CF8 BY29:CF32 BY37:CF40 BY45:CF48 BY53:CF56 BY61:CF64 BY69:CF72 BY77:CF80 AO21:AV24 AO13:AV16 AO5:AV8 BG13:BN16 BG5:BN8 BG61:BN64 BG69:BN72 BG77:BN80 W21:AD24 BY21:CF24 BG20:BN24 CQ5:CX11 CQ27:CX33 CQ13:CX24 CQ37:CX46 E5:L11 E16:L22">
    <cfRule type="cellIs" dxfId="178" priority="145" stopIfTrue="1" operator="between">
      <formula>25</formula>
      <formula>29</formula>
    </cfRule>
    <cfRule type="cellIs" dxfId="177" priority="146" stopIfTrue="1" operator="between">
      <formula>20</formula>
      <formula>24</formula>
    </cfRule>
    <cfRule type="cellIs" dxfId="176" priority="147" stopIfTrue="1" operator="between">
      <formula>18</formula>
      <formula>19</formula>
    </cfRule>
  </conditionalFormatting>
  <conditionalFormatting sqref="D8:D11 D19:D22 D30:D33 D41:D44 D52:D55 D63:D66 D74:D77 D85:D88 D96:D99 D107:D110 CP8:CP11 CP19:CP22 CP30:CP33 CP41:CP44">
    <cfRule type="cellIs" dxfId="175" priority="102" operator="between">
      <formula>20</formula>
      <formula>24</formula>
    </cfRule>
  </conditionalFormatting>
  <conditionalFormatting sqref="D8:D11 D19:D22 D30:D33 D41:D44 D52:D55 D63:D66 D74:D77 D85:D88 D96:D99 D107:D110 CP8:CP11 CP19:CP22 CP30:CP33 CP41:CP44">
    <cfRule type="cellIs" dxfId="174" priority="99" operator="equal">
      <formula>18</formula>
    </cfRule>
    <cfRule type="cellIs" dxfId="173" priority="100" operator="equal">
      <formula>19</formula>
    </cfRule>
    <cfRule type="cellIs" dxfId="172" priority="101" operator="between">
      <formula>25</formula>
      <formula>29</formula>
    </cfRule>
  </conditionalFormatting>
  <conditionalFormatting sqref="DI27:DP33 DI13:DP24 DI5:DP11 DI37:DP46">
    <cfRule type="cellIs" dxfId="171" priority="11" stopIfTrue="1" operator="between">
      <formula>25</formula>
      <formula>29</formula>
    </cfRule>
    <cfRule type="cellIs" dxfId="170" priority="12" stopIfTrue="1" operator="between">
      <formula>20</formula>
      <formula>24</formula>
    </cfRule>
    <cfRule type="cellIs" dxfId="169" priority="13" stopIfTrue="1" operator="between">
      <formula>18</formula>
      <formula>19</formula>
    </cfRule>
  </conditionalFormatting>
  <conditionalFormatting sqref="DH8:DH11 DH19:DH22 DH30:DH33 DH41:DH44">
    <cfRule type="cellIs" dxfId="168" priority="10" operator="between">
      <formula>20</formula>
      <formula>24</formula>
    </cfRule>
  </conditionalFormatting>
  <conditionalFormatting sqref="DH8:DH11 DH19:DH22 DH30:DH33 DH41:DH44">
    <cfRule type="cellIs" dxfId="167" priority="7" operator="equal">
      <formula>18</formula>
    </cfRule>
    <cfRule type="cellIs" dxfId="166" priority="8" operator="equal">
      <formula>19</formula>
    </cfRule>
    <cfRule type="cellIs" dxfId="165" priority="9" operator="between">
      <formula>25</formula>
      <formula>29</formula>
    </cfRule>
  </conditionalFormatting>
  <conditionalFormatting sqref="DI5:DP5">
    <cfRule type="cellIs" dxfId="164" priority="4" stopIfTrue="1" operator="between">
      <formula>25</formula>
      <formula>29</formula>
    </cfRule>
    <cfRule type="cellIs" dxfId="163" priority="5" stopIfTrue="1" operator="between">
      <formula>20</formula>
      <formula>24</formula>
    </cfRule>
    <cfRule type="cellIs" dxfId="162" priority="6" stopIfTrue="1" operator="between">
      <formula>18</formula>
      <formula>19</formula>
    </cfRule>
  </conditionalFormatting>
  <conditionalFormatting sqref="CS35:CT35">
    <cfRule type="cellIs" dxfId="161" priority="1" stopIfTrue="1" operator="between">
      <formula>25</formula>
      <formula>29</formula>
    </cfRule>
    <cfRule type="cellIs" dxfId="160" priority="2" stopIfTrue="1" operator="between">
      <formula>20</formula>
      <formula>24</formula>
    </cfRule>
    <cfRule type="cellIs" dxfId="159" priority="3" stopIfTrue="1" operator="between">
      <formula>18</formula>
      <formula>19</formula>
    </cfRule>
  </conditionalFormatting>
  <pageMargins left="0.49" right="0.27559055118110237" top="0.35433070866141736" bottom="0.55118110236220474" header="0.27559055118110237" footer="0.51181102362204722"/>
  <pageSetup paperSize="9" scale="80" orientation="landscape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6" r:id="rId4" name="Button 6">
              <controlPr defaultSize="0" print="0" autoFill="0" autoPict="0" macro="[0]!Makro14">
                <anchor moveWithCells="1" sizeWithCells="1">
                  <from>
                    <xdr:col>2</xdr:col>
                    <xdr:colOff>0</xdr:colOff>
                    <xdr:row>1</xdr:row>
                    <xdr:rowOff>38100</xdr:rowOff>
                  </from>
                  <to>
                    <xdr:col>2</xdr:col>
                    <xdr:colOff>1419225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5" name="Button 8">
              <controlPr defaultSize="0" print="0" autoFill="0" autoPict="0" macro="[0]!Makro15">
                <anchor moveWithCells="1" sizeWithCells="1">
                  <from>
                    <xdr:col>20</xdr:col>
                    <xdr:colOff>0</xdr:colOff>
                    <xdr:row>1</xdr:row>
                    <xdr:rowOff>38100</xdr:rowOff>
                  </from>
                  <to>
                    <xdr:col>20</xdr:col>
                    <xdr:colOff>1419225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6" name="Button 9">
              <controlPr defaultSize="0" print="0" autoFill="0" autoPict="0" macro="[0]!Makro16">
                <anchor moveWithCells="1" sizeWithCells="1">
                  <from>
                    <xdr:col>38</xdr:col>
                    <xdr:colOff>0</xdr:colOff>
                    <xdr:row>1</xdr:row>
                    <xdr:rowOff>38100</xdr:rowOff>
                  </from>
                  <to>
                    <xdr:col>39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0" r:id="rId7" name="Button 10">
              <controlPr defaultSize="0" print="0" autoFill="0" autoPict="0" macro="[0]!Makro17">
                <anchor moveWithCells="1" sizeWithCells="1">
                  <from>
                    <xdr:col>56</xdr:col>
                    <xdr:colOff>0</xdr:colOff>
                    <xdr:row>1</xdr:row>
                    <xdr:rowOff>38100</xdr:rowOff>
                  </from>
                  <to>
                    <xdr:col>56</xdr:col>
                    <xdr:colOff>1419225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1" r:id="rId8" name="Button 11">
              <controlPr defaultSize="0" print="0" autoFill="0" autoPict="0" macro="[0]!Makro18">
                <anchor moveWithCells="1" sizeWithCells="1">
                  <from>
                    <xdr:col>74</xdr:col>
                    <xdr:colOff>0</xdr:colOff>
                    <xdr:row>1</xdr:row>
                    <xdr:rowOff>38100</xdr:rowOff>
                  </from>
                  <to>
                    <xdr:col>74</xdr:col>
                    <xdr:colOff>1419225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15" r:id="rId9" name="Button 6579">
              <controlPr defaultSize="0" print="0" autoFill="0" autoPict="0" macro="[0]!Makro30">
                <anchor moveWithCells="1" sizeWithCells="1">
                  <from>
                    <xdr:col>92</xdr:col>
                    <xdr:colOff>9525</xdr:colOff>
                    <xdr:row>1</xdr:row>
                    <xdr:rowOff>38100</xdr:rowOff>
                  </from>
                  <to>
                    <xdr:col>93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52" r:id="rId10" name="Button 6616">
              <controlPr defaultSize="0" print="0" autoFill="0" autoPict="0" macro="[0]!Makro31">
                <anchor moveWithCells="1" sizeWithCells="1">
                  <from>
                    <xdr:col>110</xdr:col>
                    <xdr:colOff>9525</xdr:colOff>
                    <xdr:row>1</xdr:row>
                    <xdr:rowOff>38100</xdr:rowOff>
                  </from>
                  <to>
                    <xdr:col>111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tabColor theme="9" tint="-0.249977111117893"/>
  </sheetPr>
  <dimension ref="A1:AE120"/>
  <sheetViews>
    <sheetView workbookViewId="0">
      <selection activeCell="B3" sqref="B3:Q3"/>
    </sheetView>
  </sheetViews>
  <sheetFormatPr defaultColWidth="9.140625" defaultRowHeight="14.25" customHeight="1" x14ac:dyDescent="0.2"/>
  <cols>
    <col min="1" max="1" width="3.7109375" style="70" customWidth="1"/>
    <col min="2" max="2" width="5.42578125" style="70" customWidth="1"/>
    <col min="3" max="3" width="18" style="70" customWidth="1"/>
    <col min="4" max="17" width="5.42578125" style="70" customWidth="1"/>
    <col min="18" max="18" width="5.85546875" style="70" customWidth="1"/>
    <col min="19" max="23" width="5.42578125" style="70" customWidth="1"/>
    <col min="24" max="24" width="5.7109375" style="70" customWidth="1"/>
    <col min="25" max="25" width="6.42578125" style="70" customWidth="1"/>
    <col min="26" max="26" width="3.28515625" style="70" customWidth="1"/>
    <col min="27" max="27" width="19.140625" style="70" customWidth="1"/>
    <col min="28" max="29" width="6.42578125" style="70" customWidth="1"/>
    <col min="30" max="16384" width="9.140625" style="70"/>
  </cols>
  <sheetData>
    <row r="1" spans="1:29" ht="12.75" customHeight="1" thickBo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9" ht="28.5" customHeight="1" thickBot="1" x14ac:dyDescent="0.45">
      <c r="A2" s="132"/>
      <c r="B2" s="569" t="e">
        <f>IF(#REF!=12,"",VLOOKUP(#REF!,#REF!,7,FALSE))</f>
        <v>#REF!</v>
      </c>
      <c r="C2" s="569"/>
      <c r="D2" s="133"/>
      <c r="E2" s="133"/>
      <c r="F2" s="562" t="e">
        <f>IF(#REF!=4,"",VLOOKUP(#REF!,#REF!,5,FALSE))</f>
        <v>#REF!</v>
      </c>
      <c r="G2" s="562"/>
      <c r="H2" s="562"/>
      <c r="I2" s="562"/>
      <c r="J2" s="134"/>
      <c r="K2" s="133"/>
      <c r="L2" s="133"/>
      <c r="M2" s="133"/>
      <c r="N2" s="562" t="s">
        <v>4255</v>
      </c>
      <c r="O2" s="562"/>
      <c r="P2" s="562"/>
      <c r="Q2" s="563"/>
      <c r="R2" s="71"/>
      <c r="S2" s="72"/>
      <c r="T2" s="69"/>
      <c r="U2" s="69"/>
      <c r="V2" s="69"/>
      <c r="W2" s="69"/>
      <c r="X2" s="69"/>
      <c r="Y2" s="69"/>
    </row>
    <row r="3" spans="1:29" ht="12.75" customHeight="1" thickBot="1" x14ac:dyDescent="0.3"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73"/>
      <c r="S3" s="69"/>
      <c r="T3" s="69"/>
      <c r="U3" s="69"/>
      <c r="V3" s="69"/>
      <c r="W3" s="69"/>
      <c r="X3" s="69"/>
      <c r="Y3" s="69"/>
    </row>
    <row r="4" spans="1:29" ht="14.25" customHeight="1" thickBot="1" x14ac:dyDescent="0.3">
      <c r="B4" s="565" t="s">
        <v>11</v>
      </c>
      <c r="C4" s="566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75"/>
      <c r="R4" s="75"/>
      <c r="S4" s="76"/>
      <c r="T4" s="76"/>
      <c r="U4" s="76"/>
      <c r="V4" s="76"/>
      <c r="W4" s="76"/>
      <c r="X4" s="69"/>
      <c r="Y4" s="69"/>
      <c r="AA4" s="548" t="s">
        <v>3470</v>
      </c>
      <c r="AB4" s="549"/>
      <c r="AC4" s="550"/>
    </row>
    <row r="5" spans="1:29" ht="14.25" customHeight="1" thickBot="1" x14ac:dyDescent="0.25">
      <c r="B5" s="567"/>
      <c r="C5" s="568"/>
      <c r="D5" s="545">
        <v>2018</v>
      </c>
      <c r="E5" s="546"/>
      <c r="F5" s="546"/>
      <c r="G5" s="546"/>
      <c r="H5" s="546"/>
      <c r="I5" s="546"/>
      <c r="J5" s="546"/>
      <c r="K5" s="547"/>
      <c r="L5" s="545">
        <v>2019</v>
      </c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7"/>
      <c r="X5" s="69"/>
      <c r="Y5" s="69"/>
      <c r="AA5" s="553" t="s">
        <v>3459</v>
      </c>
      <c r="AB5" s="554"/>
      <c r="AC5" s="555"/>
    </row>
    <row r="6" spans="1:29" ht="26.25" customHeight="1" x14ac:dyDescent="0.2">
      <c r="B6" s="556" t="e">
        <f>IF(#REF!=4,"",VLOOKUP(#REF!,#REF!,5,FALSE))</f>
        <v>#REF!</v>
      </c>
      <c r="C6" s="557"/>
      <c r="D6" s="543"/>
      <c r="E6" s="544"/>
      <c r="F6" s="543"/>
      <c r="G6" s="544"/>
      <c r="H6" s="543"/>
      <c r="I6" s="544"/>
      <c r="J6" s="543"/>
      <c r="K6" s="544"/>
      <c r="L6" s="543"/>
      <c r="M6" s="544"/>
      <c r="N6" s="543"/>
      <c r="O6" s="544"/>
      <c r="P6" s="543"/>
      <c r="Q6" s="544"/>
      <c r="R6" s="543"/>
      <c r="S6" s="544"/>
      <c r="T6" s="543"/>
      <c r="U6" s="544"/>
      <c r="V6" s="543"/>
      <c r="W6" s="544"/>
      <c r="X6" s="551" t="s">
        <v>12</v>
      </c>
      <c r="Y6" s="552"/>
      <c r="AA6" s="553"/>
      <c r="AB6" s="554"/>
      <c r="AC6" s="555"/>
    </row>
    <row r="7" spans="1:29" ht="14.25" customHeight="1" thickBot="1" x14ac:dyDescent="0.25">
      <c r="B7" s="130"/>
      <c r="C7" s="131" t="s">
        <v>3400</v>
      </c>
      <c r="D7" s="77" t="s">
        <v>13</v>
      </c>
      <c r="E7" s="78" t="s">
        <v>5</v>
      </c>
      <c r="F7" s="79" t="s">
        <v>13</v>
      </c>
      <c r="G7" s="80" t="s">
        <v>5</v>
      </c>
      <c r="H7" s="77" t="s">
        <v>13</v>
      </c>
      <c r="I7" s="78" t="s">
        <v>5</v>
      </c>
      <c r="J7" s="77" t="s">
        <v>13</v>
      </c>
      <c r="K7" s="78" t="s">
        <v>5</v>
      </c>
      <c r="L7" s="77" t="s">
        <v>13</v>
      </c>
      <c r="M7" s="78" t="s">
        <v>5</v>
      </c>
      <c r="N7" s="77" t="s">
        <v>13</v>
      </c>
      <c r="O7" s="78" t="s">
        <v>5</v>
      </c>
      <c r="P7" s="77" t="s">
        <v>13</v>
      </c>
      <c r="Q7" s="78" t="s">
        <v>5</v>
      </c>
      <c r="R7" s="77" t="s">
        <v>13</v>
      </c>
      <c r="S7" s="78" t="s">
        <v>5</v>
      </c>
      <c r="T7" s="77" t="s">
        <v>13</v>
      </c>
      <c r="U7" s="78" t="s">
        <v>5</v>
      </c>
      <c r="V7" s="77" t="s">
        <v>13</v>
      </c>
      <c r="W7" s="78" t="s">
        <v>5</v>
      </c>
      <c r="X7" s="81" t="s">
        <v>13</v>
      </c>
      <c r="Y7" s="82" t="s">
        <v>5</v>
      </c>
      <c r="AA7" s="319"/>
      <c r="AB7" s="99"/>
      <c r="AC7" s="320"/>
    </row>
    <row r="8" spans="1:29" ht="14.25" customHeight="1" x14ac:dyDescent="0.2">
      <c r="B8" s="83">
        <v>1</v>
      </c>
      <c r="C8" s="327"/>
      <c r="D8" s="85"/>
      <c r="E8" s="308"/>
      <c r="F8" s="85"/>
      <c r="G8" s="308"/>
      <c r="H8" s="85"/>
      <c r="I8" s="308"/>
      <c r="J8" s="85"/>
      <c r="K8" s="308"/>
      <c r="L8" s="85"/>
      <c r="M8" s="308"/>
      <c r="N8" s="85"/>
      <c r="O8" s="308"/>
      <c r="P8" s="85"/>
      <c r="Q8" s="308"/>
      <c r="R8" s="85"/>
      <c r="S8" s="308"/>
      <c r="T8" s="85"/>
      <c r="U8" s="308"/>
      <c r="V8" s="85"/>
      <c r="W8" s="308"/>
      <c r="X8" s="86">
        <f t="shared" ref="X8:X17" si="0">D8+F8+H8+J8+L8+N8+P8+R8+T8+V8</f>
        <v>0</v>
      </c>
      <c r="Y8" s="143">
        <f t="shared" ref="Y8:Y17" si="1">E8+G8+I8+K8+M8+O8+Q8+S8+U8+W8</f>
        <v>0</v>
      </c>
      <c r="AA8" s="348" t="e">
        <f>'Liga-pořadí'!$C$4</f>
        <v>#N/A</v>
      </c>
      <c r="AB8" s="349" t="e">
        <f>'Liga-pořadí'!$G$13</f>
        <v>#N/A</v>
      </c>
      <c r="AC8" s="350">
        <f>'Liga-pořadí'!$D$13</f>
        <v>0</v>
      </c>
    </row>
    <row r="9" spans="1:29" ht="14.25" customHeight="1" x14ac:dyDescent="0.2">
      <c r="B9" s="87">
        <v>2</v>
      </c>
      <c r="C9" s="91"/>
      <c r="D9" s="89"/>
      <c r="E9" s="309"/>
      <c r="F9" s="89"/>
      <c r="G9" s="309"/>
      <c r="H9" s="89"/>
      <c r="I9" s="309"/>
      <c r="J9" s="89"/>
      <c r="K9" s="309"/>
      <c r="L9" s="89"/>
      <c r="M9" s="309"/>
      <c r="N9" s="89"/>
      <c r="O9" s="309"/>
      <c r="P9" s="89"/>
      <c r="Q9" s="309"/>
      <c r="R9" s="89"/>
      <c r="S9" s="309"/>
      <c r="T9" s="89"/>
      <c r="U9" s="309"/>
      <c r="V9" s="89"/>
      <c r="W9" s="309"/>
      <c r="X9" s="90">
        <f t="shared" si="0"/>
        <v>0</v>
      </c>
      <c r="Y9" s="144">
        <f t="shared" si="1"/>
        <v>0</v>
      </c>
      <c r="AA9" s="321" t="e">
        <f>'Liga-pořadí'!$C$15</f>
        <v>#N/A</v>
      </c>
      <c r="AB9" s="323" t="e">
        <f>'Liga-pořadí'!$G$24</f>
        <v>#N/A</v>
      </c>
      <c r="AC9" s="324">
        <f>'Liga-pořadí'!$D$24</f>
        <v>0</v>
      </c>
    </row>
    <row r="10" spans="1:29" ht="14.25" customHeight="1" x14ac:dyDescent="0.2">
      <c r="B10" s="87">
        <v>3</v>
      </c>
      <c r="C10" s="92"/>
      <c r="D10" s="89"/>
      <c r="E10" s="309"/>
      <c r="F10" s="89"/>
      <c r="G10" s="309"/>
      <c r="H10" s="89"/>
      <c r="I10" s="309"/>
      <c r="J10" s="89"/>
      <c r="K10" s="309"/>
      <c r="L10" s="89"/>
      <c r="M10" s="309"/>
      <c r="N10" s="89"/>
      <c r="O10" s="309"/>
      <c r="P10" s="89"/>
      <c r="Q10" s="309"/>
      <c r="R10" s="89"/>
      <c r="S10" s="309"/>
      <c r="T10" s="89"/>
      <c r="U10" s="309"/>
      <c r="V10" s="89"/>
      <c r="W10" s="309"/>
      <c r="X10" s="90">
        <f t="shared" si="0"/>
        <v>0</v>
      </c>
      <c r="Y10" s="144">
        <f t="shared" si="1"/>
        <v>0</v>
      </c>
      <c r="AA10" s="321" t="e">
        <f>'Liga-pořadí'!$C$26</f>
        <v>#N/A</v>
      </c>
      <c r="AB10" s="323" t="e">
        <f>'Liga-pořadí'!$G$35</f>
        <v>#N/A</v>
      </c>
      <c r="AC10" s="324">
        <f>'Liga-pořadí'!$D$35</f>
        <v>0</v>
      </c>
    </row>
    <row r="11" spans="1:29" ht="14.25" customHeight="1" x14ac:dyDescent="0.2">
      <c r="B11" s="87">
        <v>4</v>
      </c>
      <c r="C11" s="92"/>
      <c r="D11" s="89"/>
      <c r="E11" s="309"/>
      <c r="F11" s="89"/>
      <c r="G11" s="309"/>
      <c r="H11" s="89"/>
      <c r="I11" s="309"/>
      <c r="J11" s="89"/>
      <c r="K11" s="309"/>
      <c r="L11" s="89"/>
      <c r="M11" s="309"/>
      <c r="N11" s="89"/>
      <c r="O11" s="309"/>
      <c r="P11" s="89"/>
      <c r="Q11" s="309"/>
      <c r="R11" s="89"/>
      <c r="S11" s="309"/>
      <c r="T11" s="89"/>
      <c r="U11" s="309"/>
      <c r="V11" s="89"/>
      <c r="W11" s="309"/>
      <c r="X11" s="90">
        <f t="shared" si="0"/>
        <v>0</v>
      </c>
      <c r="Y11" s="144">
        <f t="shared" si="1"/>
        <v>0</v>
      </c>
      <c r="AA11" s="321" t="e">
        <f>'Liga-pořadí'!$C$37</f>
        <v>#N/A</v>
      </c>
      <c r="AB11" s="323" t="e">
        <f>'Liga-pořadí'!$G$46</f>
        <v>#N/A</v>
      </c>
      <c r="AC11" s="324">
        <f>'Liga-pořadí'!$D$46</f>
        <v>0</v>
      </c>
    </row>
    <row r="12" spans="1:29" ht="14.25" customHeight="1" x14ac:dyDescent="0.2">
      <c r="B12" s="87">
        <v>5</v>
      </c>
      <c r="C12" s="92"/>
      <c r="D12" s="89"/>
      <c r="E12" s="309"/>
      <c r="F12" s="89"/>
      <c r="G12" s="309"/>
      <c r="H12" s="89"/>
      <c r="I12" s="309"/>
      <c r="J12" s="89"/>
      <c r="K12" s="309"/>
      <c r="L12" s="89"/>
      <c r="M12" s="309"/>
      <c r="N12" s="89"/>
      <c r="O12" s="309"/>
      <c r="P12" s="89"/>
      <c r="Q12" s="309"/>
      <c r="R12" s="89"/>
      <c r="S12" s="309"/>
      <c r="T12" s="89"/>
      <c r="U12" s="309"/>
      <c r="V12" s="89"/>
      <c r="W12" s="309"/>
      <c r="X12" s="90">
        <f t="shared" si="0"/>
        <v>0</v>
      </c>
      <c r="Y12" s="144">
        <f t="shared" si="1"/>
        <v>0</v>
      </c>
      <c r="AA12" s="321" t="e">
        <f>'Liga-pořadí'!$C$48</f>
        <v>#N/A</v>
      </c>
      <c r="AB12" s="323" t="e">
        <f>'Liga-pořadí'!$G$57</f>
        <v>#N/A</v>
      </c>
      <c r="AC12" s="324">
        <f>'Liga-pořadí'!$D$57</f>
        <v>0</v>
      </c>
    </row>
    <row r="13" spans="1:29" ht="14.25" customHeight="1" x14ac:dyDescent="0.2">
      <c r="B13" s="87">
        <v>6</v>
      </c>
      <c r="C13" s="91"/>
      <c r="D13" s="89"/>
      <c r="E13" s="309"/>
      <c r="F13" s="89"/>
      <c r="G13" s="309"/>
      <c r="H13" s="89"/>
      <c r="I13" s="309"/>
      <c r="J13" s="89"/>
      <c r="K13" s="309"/>
      <c r="L13" s="89"/>
      <c r="M13" s="309"/>
      <c r="N13" s="89"/>
      <c r="O13" s="309"/>
      <c r="P13" s="89"/>
      <c r="Q13" s="309"/>
      <c r="R13" s="89"/>
      <c r="S13" s="309"/>
      <c r="T13" s="89"/>
      <c r="U13" s="309"/>
      <c r="V13" s="89"/>
      <c r="W13" s="309"/>
      <c r="X13" s="90">
        <f t="shared" si="0"/>
        <v>0</v>
      </c>
      <c r="Y13" s="144">
        <f t="shared" si="1"/>
        <v>0</v>
      </c>
      <c r="AA13" s="321" t="e">
        <f>'Liga-pořadí'!$C$59</f>
        <v>#N/A</v>
      </c>
      <c r="AB13" s="323" t="e">
        <f>'Liga-pořadí'!$G$68</f>
        <v>#N/A</v>
      </c>
      <c r="AC13" s="324">
        <f>'Liga-pořadí'!$D$68</f>
        <v>0</v>
      </c>
    </row>
    <row r="14" spans="1:29" ht="14.25" customHeight="1" x14ac:dyDescent="0.2">
      <c r="B14" s="87">
        <v>7</v>
      </c>
      <c r="C14" s="92"/>
      <c r="D14" s="89"/>
      <c r="E14" s="309"/>
      <c r="F14" s="89"/>
      <c r="G14" s="309"/>
      <c r="H14" s="89"/>
      <c r="I14" s="309"/>
      <c r="J14" s="89"/>
      <c r="K14" s="309"/>
      <c r="L14" s="89"/>
      <c r="M14" s="309"/>
      <c r="N14" s="89"/>
      <c r="O14" s="309"/>
      <c r="P14" s="89"/>
      <c r="Q14" s="309"/>
      <c r="R14" s="89"/>
      <c r="S14" s="309"/>
      <c r="T14" s="89"/>
      <c r="U14" s="309"/>
      <c r="V14" s="89"/>
      <c r="W14" s="309"/>
      <c r="X14" s="90">
        <f t="shared" si="0"/>
        <v>0</v>
      </c>
      <c r="Y14" s="144">
        <f t="shared" si="1"/>
        <v>0</v>
      </c>
      <c r="AA14" s="321" t="e">
        <f>'Liga-pořadí'!$C$70</f>
        <v>#N/A</v>
      </c>
      <c r="AB14" s="323" t="e">
        <f>'Liga-pořadí'!$G$79</f>
        <v>#N/A</v>
      </c>
      <c r="AC14" s="324">
        <f>'Liga-pořadí'!$D$79</f>
        <v>0</v>
      </c>
    </row>
    <row r="15" spans="1:29" ht="14.25" customHeight="1" x14ac:dyDescent="0.2">
      <c r="B15" s="87">
        <v>8</v>
      </c>
      <c r="C15" s="92"/>
      <c r="D15" s="89"/>
      <c r="E15" s="309"/>
      <c r="F15" s="89"/>
      <c r="G15" s="309"/>
      <c r="H15" s="89"/>
      <c r="I15" s="309"/>
      <c r="J15" s="89"/>
      <c r="K15" s="309"/>
      <c r="L15" s="89"/>
      <c r="M15" s="309"/>
      <c r="N15" s="89"/>
      <c r="O15" s="309"/>
      <c r="P15" s="89"/>
      <c r="Q15" s="309"/>
      <c r="R15" s="89"/>
      <c r="S15" s="309"/>
      <c r="T15" s="89"/>
      <c r="U15" s="309"/>
      <c r="V15" s="89"/>
      <c r="W15" s="309"/>
      <c r="X15" s="90">
        <f t="shared" si="0"/>
        <v>0</v>
      </c>
      <c r="Y15" s="144">
        <f t="shared" si="1"/>
        <v>0</v>
      </c>
      <c r="AA15" s="321" t="e">
        <f>'Liga-pořadí'!$C$81</f>
        <v>#N/A</v>
      </c>
      <c r="AB15" s="323" t="e">
        <f>'Liga-pořadí'!$G$90</f>
        <v>#N/A</v>
      </c>
      <c r="AC15" s="324">
        <f>'Liga-pořadí'!$D$90</f>
        <v>0</v>
      </c>
    </row>
    <row r="16" spans="1:29" ht="14.25" customHeight="1" x14ac:dyDescent="0.2">
      <c r="B16" s="87">
        <v>9</v>
      </c>
      <c r="C16" s="93"/>
      <c r="D16" s="89"/>
      <c r="E16" s="309"/>
      <c r="F16" s="89"/>
      <c r="G16" s="309"/>
      <c r="H16" s="89"/>
      <c r="I16" s="309"/>
      <c r="J16" s="89"/>
      <c r="K16" s="309"/>
      <c r="L16" s="89"/>
      <c r="M16" s="309"/>
      <c r="N16" s="89"/>
      <c r="O16" s="309"/>
      <c r="P16" s="89"/>
      <c r="Q16" s="309"/>
      <c r="R16" s="89"/>
      <c r="S16" s="309"/>
      <c r="T16" s="89"/>
      <c r="U16" s="309"/>
      <c r="V16" s="89"/>
      <c r="W16" s="309"/>
      <c r="X16" s="90">
        <f t="shared" si="0"/>
        <v>0</v>
      </c>
      <c r="Y16" s="144">
        <f t="shared" si="1"/>
        <v>0</v>
      </c>
      <c r="AA16" s="321" t="e">
        <f>'Liga-pořadí'!$C$92</f>
        <v>#N/A</v>
      </c>
      <c r="AB16" s="323" t="e">
        <f>'Liga-pořadí'!$G$101</f>
        <v>#N/A</v>
      </c>
      <c r="AC16" s="324">
        <f>'Liga-pořadí'!$D$101</f>
        <v>0</v>
      </c>
    </row>
    <row r="17" spans="2:29" ht="14.25" customHeight="1" thickBot="1" x14ac:dyDescent="0.25">
      <c r="B17" s="94">
        <v>10</v>
      </c>
      <c r="C17" s="95"/>
      <c r="D17" s="96"/>
      <c r="E17" s="310"/>
      <c r="F17" s="96"/>
      <c r="G17" s="310"/>
      <c r="H17" s="96"/>
      <c r="I17" s="310"/>
      <c r="J17" s="97"/>
      <c r="K17" s="310"/>
      <c r="L17" s="97"/>
      <c r="M17" s="310"/>
      <c r="N17" s="97"/>
      <c r="O17" s="310"/>
      <c r="P17" s="97"/>
      <c r="Q17" s="310"/>
      <c r="R17" s="97"/>
      <c r="S17" s="310"/>
      <c r="T17" s="97"/>
      <c r="U17" s="310"/>
      <c r="V17" s="96"/>
      <c r="W17" s="310"/>
      <c r="X17" s="98">
        <f t="shared" si="0"/>
        <v>0</v>
      </c>
      <c r="Y17" s="145">
        <f t="shared" si="1"/>
        <v>0</v>
      </c>
      <c r="AA17" s="322" t="e">
        <f>'Liga-pořadí'!$C$103</f>
        <v>#N/A</v>
      </c>
      <c r="AB17" s="325" t="e">
        <f>'Liga-pořadí'!$G$112</f>
        <v>#N/A</v>
      </c>
      <c r="AC17" s="326">
        <f>'Liga-pořadí'!$D$112</f>
        <v>0</v>
      </c>
    </row>
    <row r="18" spans="2:29" ht="14.25" customHeight="1" thickBot="1" x14ac:dyDescent="0.25">
      <c r="AA18" s="319"/>
      <c r="AB18" s="99"/>
      <c r="AC18" s="320"/>
    </row>
    <row r="19" spans="2:29" ht="14.25" customHeight="1" thickBot="1" x14ac:dyDescent="0.3">
      <c r="B19" s="558" t="s">
        <v>11</v>
      </c>
      <c r="C19" s="55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75"/>
      <c r="R19" s="75"/>
      <c r="S19" s="76"/>
      <c r="T19" s="76"/>
      <c r="U19" s="76"/>
      <c r="V19" s="76"/>
      <c r="W19" s="76"/>
      <c r="X19" s="69"/>
      <c r="Y19" s="69"/>
      <c r="AA19" s="319"/>
      <c r="AB19" s="99"/>
      <c r="AC19" s="320"/>
    </row>
    <row r="20" spans="2:29" ht="14.25" customHeight="1" thickBot="1" x14ac:dyDescent="0.25">
      <c r="B20" s="560"/>
      <c r="C20" s="561"/>
      <c r="D20" s="545">
        <v>2018</v>
      </c>
      <c r="E20" s="546"/>
      <c r="F20" s="546"/>
      <c r="G20" s="546"/>
      <c r="H20" s="546"/>
      <c r="I20" s="546"/>
      <c r="J20" s="546"/>
      <c r="K20" s="547"/>
      <c r="L20" s="545">
        <v>2019</v>
      </c>
      <c r="M20" s="546"/>
      <c r="N20" s="546"/>
      <c r="O20" s="546"/>
      <c r="P20" s="546"/>
      <c r="Q20" s="546"/>
      <c r="R20" s="546"/>
      <c r="S20" s="546"/>
      <c r="T20" s="546"/>
      <c r="U20" s="546"/>
      <c r="V20" s="546"/>
      <c r="W20" s="547"/>
      <c r="X20" s="69"/>
      <c r="Y20" s="69"/>
      <c r="AA20" s="319"/>
      <c r="AB20" s="99"/>
      <c r="AC20" s="320"/>
    </row>
    <row r="21" spans="2:29" ht="26.25" customHeight="1" x14ac:dyDescent="0.2">
      <c r="B21" s="556" t="e">
        <f>IF(#REF!=4,"",VLOOKUP(#REF!,#REF!,5,FALSE))</f>
        <v>#REF!</v>
      </c>
      <c r="C21" s="557"/>
      <c r="D21" s="543"/>
      <c r="E21" s="544"/>
      <c r="F21" s="543"/>
      <c r="G21" s="544"/>
      <c r="H21" s="543"/>
      <c r="I21" s="544"/>
      <c r="J21" s="543"/>
      <c r="K21" s="544"/>
      <c r="L21" s="543"/>
      <c r="M21" s="544"/>
      <c r="N21" s="543"/>
      <c r="O21" s="544"/>
      <c r="P21" s="543"/>
      <c r="Q21" s="544"/>
      <c r="R21" s="543"/>
      <c r="S21" s="544"/>
      <c r="T21" s="543"/>
      <c r="U21" s="544"/>
      <c r="V21" s="543"/>
      <c r="W21" s="544"/>
      <c r="X21" s="551" t="s">
        <v>12</v>
      </c>
      <c r="Y21" s="552"/>
      <c r="AA21" s="319"/>
      <c r="AB21" s="99"/>
      <c r="AC21" s="320"/>
    </row>
    <row r="22" spans="2:29" ht="14.25" customHeight="1" thickBot="1" x14ac:dyDescent="0.25">
      <c r="B22" s="130"/>
      <c r="C22" s="131" t="s">
        <v>3401</v>
      </c>
      <c r="D22" s="77" t="s">
        <v>13</v>
      </c>
      <c r="E22" s="78" t="s">
        <v>5</v>
      </c>
      <c r="F22" s="79" t="s">
        <v>13</v>
      </c>
      <c r="G22" s="80" t="s">
        <v>5</v>
      </c>
      <c r="H22" s="77" t="s">
        <v>13</v>
      </c>
      <c r="I22" s="78" t="s">
        <v>5</v>
      </c>
      <c r="J22" s="77" t="s">
        <v>13</v>
      </c>
      <c r="K22" s="78" t="s">
        <v>5</v>
      </c>
      <c r="L22" s="77" t="s">
        <v>13</v>
      </c>
      <c r="M22" s="78" t="s">
        <v>5</v>
      </c>
      <c r="N22" s="77" t="s">
        <v>13</v>
      </c>
      <c r="O22" s="78" t="s">
        <v>5</v>
      </c>
      <c r="P22" s="77" t="s">
        <v>13</v>
      </c>
      <c r="Q22" s="78" t="s">
        <v>5</v>
      </c>
      <c r="R22" s="77" t="s">
        <v>13</v>
      </c>
      <c r="S22" s="78" t="s">
        <v>5</v>
      </c>
      <c r="T22" s="77" t="s">
        <v>13</v>
      </c>
      <c r="U22" s="78" t="s">
        <v>5</v>
      </c>
      <c r="V22" s="77" t="s">
        <v>13</v>
      </c>
      <c r="W22" s="78" t="s">
        <v>5</v>
      </c>
      <c r="X22" s="81" t="s">
        <v>13</v>
      </c>
      <c r="Y22" s="82" t="s">
        <v>5</v>
      </c>
      <c r="AA22" s="319"/>
      <c r="AB22" s="99"/>
      <c r="AC22" s="320"/>
    </row>
    <row r="23" spans="2:29" ht="14.25" customHeight="1" x14ac:dyDescent="0.2">
      <c r="B23" s="83">
        <v>1</v>
      </c>
      <c r="C23" s="328"/>
      <c r="D23" s="85"/>
      <c r="E23" s="308"/>
      <c r="F23" s="85"/>
      <c r="G23" s="308"/>
      <c r="H23" s="85"/>
      <c r="I23" s="308"/>
      <c r="J23" s="85"/>
      <c r="K23" s="308"/>
      <c r="L23" s="85"/>
      <c r="M23" s="308"/>
      <c r="N23" s="85"/>
      <c r="O23" s="308"/>
      <c r="P23" s="85"/>
      <c r="Q23" s="308"/>
      <c r="R23" s="85"/>
      <c r="S23" s="308"/>
      <c r="T23" s="85"/>
      <c r="U23" s="308"/>
      <c r="V23" s="85"/>
      <c r="W23" s="308"/>
      <c r="X23" s="86">
        <f t="shared" ref="X23:X32" si="2">D23+F23+H23+J23+L23+N23+P23+R23+T23+V23</f>
        <v>0</v>
      </c>
      <c r="Y23" s="143">
        <f t="shared" ref="Y23:Y32" si="3">E23+G23+I23+K23+M23+O23+Q23+S23+U23+W23</f>
        <v>0</v>
      </c>
      <c r="AA23" s="348" t="e">
        <f>'Liga-pořadí'!$U$4</f>
        <v>#N/A</v>
      </c>
      <c r="AB23" s="349" t="e">
        <f>'Liga-pořadí'!$Y$10</f>
        <v>#N/A</v>
      </c>
      <c r="AC23" s="350">
        <f>'Liga-pořadí'!$V$10</f>
        <v>0</v>
      </c>
    </row>
    <row r="24" spans="2:29" ht="14.25" customHeight="1" x14ac:dyDescent="0.2">
      <c r="B24" s="87">
        <v>2</v>
      </c>
      <c r="C24" s="91"/>
      <c r="D24" s="89"/>
      <c r="E24" s="309"/>
      <c r="F24" s="89"/>
      <c r="G24" s="309"/>
      <c r="H24" s="89"/>
      <c r="I24" s="309"/>
      <c r="J24" s="89"/>
      <c r="K24" s="309"/>
      <c r="L24" s="89"/>
      <c r="M24" s="309"/>
      <c r="N24" s="89"/>
      <c r="O24" s="309"/>
      <c r="P24" s="89"/>
      <c r="Q24" s="309"/>
      <c r="R24" s="89"/>
      <c r="S24" s="309"/>
      <c r="T24" s="89"/>
      <c r="U24" s="309"/>
      <c r="V24" s="89"/>
      <c r="W24" s="309"/>
      <c r="X24" s="90">
        <f t="shared" si="2"/>
        <v>0</v>
      </c>
      <c r="Y24" s="144">
        <f t="shared" si="3"/>
        <v>0</v>
      </c>
      <c r="AA24" s="321" t="e">
        <f>'Liga-pořadí'!$U$12</f>
        <v>#N/A</v>
      </c>
      <c r="AB24" s="323" t="e">
        <f>'Liga-pořadí'!$Y$18</f>
        <v>#N/A</v>
      </c>
      <c r="AC24" s="324">
        <f>'Liga-pořadí'!$V$18</f>
        <v>0</v>
      </c>
    </row>
    <row r="25" spans="2:29" ht="14.25" customHeight="1" x14ac:dyDescent="0.2">
      <c r="B25" s="87">
        <v>3</v>
      </c>
      <c r="C25" s="92"/>
      <c r="D25" s="89"/>
      <c r="E25" s="309"/>
      <c r="F25" s="89"/>
      <c r="G25" s="309"/>
      <c r="H25" s="89"/>
      <c r="I25" s="309"/>
      <c r="J25" s="89"/>
      <c r="K25" s="309"/>
      <c r="L25" s="89"/>
      <c r="M25" s="309"/>
      <c r="N25" s="89"/>
      <c r="O25" s="309"/>
      <c r="P25" s="89"/>
      <c r="Q25" s="309"/>
      <c r="R25" s="89"/>
      <c r="S25" s="309"/>
      <c r="T25" s="89"/>
      <c r="U25" s="309"/>
      <c r="V25" s="89"/>
      <c r="W25" s="309"/>
      <c r="X25" s="90">
        <f t="shared" si="2"/>
        <v>0</v>
      </c>
      <c r="Y25" s="144">
        <f t="shared" si="3"/>
        <v>0</v>
      </c>
      <c r="AA25" s="321" t="e">
        <f>'Liga-pořadí'!$U$20</f>
        <v>#N/A</v>
      </c>
      <c r="AB25" s="323" t="e">
        <f>'Liga-pořadí'!$Y$26</f>
        <v>#N/A</v>
      </c>
      <c r="AC25" s="324">
        <f>'Liga-pořadí'!$V$26</f>
        <v>0</v>
      </c>
    </row>
    <row r="26" spans="2:29" ht="14.25" customHeight="1" x14ac:dyDescent="0.2">
      <c r="B26" s="87">
        <v>4</v>
      </c>
      <c r="C26" s="88"/>
      <c r="D26" s="89"/>
      <c r="E26" s="309"/>
      <c r="F26" s="89"/>
      <c r="G26" s="309"/>
      <c r="H26" s="89"/>
      <c r="I26" s="309"/>
      <c r="J26" s="89"/>
      <c r="K26" s="309"/>
      <c r="L26" s="89"/>
      <c r="M26" s="309"/>
      <c r="N26" s="89"/>
      <c r="O26" s="309"/>
      <c r="P26" s="89"/>
      <c r="Q26" s="309"/>
      <c r="R26" s="89"/>
      <c r="S26" s="309"/>
      <c r="T26" s="89"/>
      <c r="U26" s="309"/>
      <c r="V26" s="89"/>
      <c r="W26" s="309"/>
      <c r="X26" s="90">
        <f t="shared" si="2"/>
        <v>0</v>
      </c>
      <c r="Y26" s="144">
        <f t="shared" si="3"/>
        <v>0</v>
      </c>
      <c r="AA26" s="321" t="e">
        <f>'Liga-pořadí'!$U$28</f>
        <v>#N/A</v>
      </c>
      <c r="AB26" s="323" t="e">
        <f>'Liga-pořadí'!$Y$34</f>
        <v>#N/A</v>
      </c>
      <c r="AC26" s="324">
        <f>'Liga-pořadí'!$V$34</f>
        <v>0</v>
      </c>
    </row>
    <row r="27" spans="2:29" ht="14.25" customHeight="1" x14ac:dyDescent="0.2">
      <c r="B27" s="87">
        <v>5</v>
      </c>
      <c r="C27" s="91"/>
      <c r="D27" s="89"/>
      <c r="E27" s="309"/>
      <c r="F27" s="89"/>
      <c r="G27" s="309"/>
      <c r="H27" s="89"/>
      <c r="I27" s="309"/>
      <c r="J27" s="89"/>
      <c r="K27" s="309"/>
      <c r="L27" s="89"/>
      <c r="M27" s="309"/>
      <c r="N27" s="89"/>
      <c r="O27" s="309"/>
      <c r="P27" s="89"/>
      <c r="Q27" s="309"/>
      <c r="R27" s="89"/>
      <c r="S27" s="309"/>
      <c r="T27" s="89"/>
      <c r="U27" s="309"/>
      <c r="V27" s="89"/>
      <c r="W27" s="309"/>
      <c r="X27" s="90">
        <f t="shared" si="2"/>
        <v>0</v>
      </c>
      <c r="Y27" s="144">
        <f t="shared" si="3"/>
        <v>0</v>
      </c>
      <c r="AA27" s="321" t="e">
        <f>'Liga-pořadí'!$U$36</f>
        <v>#N/A</v>
      </c>
      <c r="AB27" s="323" t="e">
        <f>'Liga-pořadí'!$Y$42</f>
        <v>#N/A</v>
      </c>
      <c r="AC27" s="324">
        <f>'Liga-pořadí'!$V$42</f>
        <v>0</v>
      </c>
    </row>
    <row r="28" spans="2:29" ht="14.25" customHeight="1" x14ac:dyDescent="0.2">
      <c r="B28" s="87">
        <v>6</v>
      </c>
      <c r="C28" s="92"/>
      <c r="D28" s="89"/>
      <c r="E28" s="309"/>
      <c r="F28" s="89"/>
      <c r="G28" s="309"/>
      <c r="H28" s="89"/>
      <c r="I28" s="309"/>
      <c r="J28" s="89"/>
      <c r="K28" s="309"/>
      <c r="L28" s="89"/>
      <c r="M28" s="309"/>
      <c r="N28" s="89"/>
      <c r="O28" s="309"/>
      <c r="P28" s="89"/>
      <c r="Q28" s="309"/>
      <c r="R28" s="89"/>
      <c r="S28" s="309"/>
      <c r="T28" s="89"/>
      <c r="U28" s="309"/>
      <c r="V28" s="89"/>
      <c r="W28" s="309"/>
      <c r="X28" s="90">
        <f t="shared" si="2"/>
        <v>0</v>
      </c>
      <c r="Y28" s="144">
        <f t="shared" si="3"/>
        <v>0</v>
      </c>
      <c r="AA28" s="321" t="e">
        <f>'Liga-pořadí'!$U$44</f>
        <v>#N/A</v>
      </c>
      <c r="AB28" s="323" t="e">
        <f>'Liga-pořadí'!$Y$50</f>
        <v>#N/A</v>
      </c>
      <c r="AC28" s="324">
        <f>'Liga-pořadí'!$V$50</f>
        <v>0</v>
      </c>
    </row>
    <row r="29" spans="2:29" ht="14.25" customHeight="1" x14ac:dyDescent="0.2">
      <c r="B29" s="87">
        <v>7</v>
      </c>
      <c r="C29" s="92"/>
      <c r="D29" s="89"/>
      <c r="E29" s="309"/>
      <c r="F29" s="89"/>
      <c r="G29" s="309"/>
      <c r="H29" s="89"/>
      <c r="I29" s="309"/>
      <c r="J29" s="89"/>
      <c r="K29" s="309"/>
      <c r="L29" s="89"/>
      <c r="M29" s="309"/>
      <c r="N29" s="89"/>
      <c r="O29" s="309"/>
      <c r="P29" s="89"/>
      <c r="Q29" s="309"/>
      <c r="R29" s="89"/>
      <c r="S29" s="309"/>
      <c r="T29" s="89"/>
      <c r="U29" s="309"/>
      <c r="V29" s="89"/>
      <c r="W29" s="309"/>
      <c r="X29" s="90">
        <f t="shared" si="2"/>
        <v>0</v>
      </c>
      <c r="Y29" s="144">
        <f t="shared" si="3"/>
        <v>0</v>
      </c>
      <c r="AA29" s="321" t="e">
        <f>'Liga-pořadí'!$U$52</f>
        <v>#N/A</v>
      </c>
      <c r="AB29" s="323" t="e">
        <f>'Liga-pořadí'!$Y$58</f>
        <v>#N/A</v>
      </c>
      <c r="AC29" s="324">
        <f>'Liga-pořadí'!$V$58</f>
        <v>0</v>
      </c>
    </row>
    <row r="30" spans="2:29" ht="14.25" customHeight="1" x14ac:dyDescent="0.2">
      <c r="B30" s="87">
        <v>8</v>
      </c>
      <c r="C30" s="342"/>
      <c r="D30" s="343"/>
      <c r="E30" s="344"/>
      <c r="F30" s="343"/>
      <c r="G30" s="344"/>
      <c r="H30" s="343"/>
      <c r="I30" s="344"/>
      <c r="J30" s="343"/>
      <c r="K30" s="344"/>
      <c r="L30" s="343"/>
      <c r="M30" s="344"/>
      <c r="N30" s="343"/>
      <c r="O30" s="344"/>
      <c r="P30" s="343"/>
      <c r="Q30" s="344"/>
      <c r="R30" s="343"/>
      <c r="S30" s="344"/>
      <c r="T30" s="343"/>
      <c r="U30" s="344"/>
      <c r="V30" s="343"/>
      <c r="W30" s="344"/>
      <c r="X30" s="90">
        <f t="shared" si="2"/>
        <v>0</v>
      </c>
      <c r="Y30" s="144">
        <f t="shared" si="3"/>
        <v>0</v>
      </c>
      <c r="AA30" s="321" t="e">
        <f>'Liga-pořadí'!$U$60</f>
        <v>#N/A</v>
      </c>
      <c r="AB30" s="323" t="e">
        <f>'Liga-pořadí'!$Y$66</f>
        <v>#N/A</v>
      </c>
      <c r="AC30" s="324">
        <f>'Liga-pořadí'!$V$66</f>
        <v>0</v>
      </c>
    </row>
    <row r="31" spans="2:29" ht="14.25" customHeight="1" x14ac:dyDescent="0.2">
      <c r="B31" s="87">
        <v>9</v>
      </c>
      <c r="C31" s="342"/>
      <c r="D31" s="343"/>
      <c r="E31" s="344"/>
      <c r="F31" s="343"/>
      <c r="G31" s="344"/>
      <c r="H31" s="343"/>
      <c r="I31" s="344"/>
      <c r="J31" s="343"/>
      <c r="K31" s="344"/>
      <c r="L31" s="343"/>
      <c r="M31" s="344"/>
      <c r="N31" s="343"/>
      <c r="O31" s="344"/>
      <c r="P31" s="343"/>
      <c r="Q31" s="344"/>
      <c r="R31" s="343"/>
      <c r="S31" s="344"/>
      <c r="T31" s="343"/>
      <c r="U31" s="344"/>
      <c r="V31" s="343"/>
      <c r="W31" s="344"/>
      <c r="X31" s="90">
        <f t="shared" si="2"/>
        <v>0</v>
      </c>
      <c r="Y31" s="144">
        <f t="shared" si="3"/>
        <v>0</v>
      </c>
      <c r="AA31" s="321" t="e">
        <f>'Liga-pořadí'!$U$68</f>
        <v>#N/A</v>
      </c>
      <c r="AB31" s="323" t="e">
        <f>'Liga-pořadí'!$Y$74</f>
        <v>#N/A</v>
      </c>
      <c r="AC31" s="324">
        <f>'Liga-pořadí'!$V$74</f>
        <v>0</v>
      </c>
    </row>
    <row r="32" spans="2:29" ht="14.25" customHeight="1" thickBot="1" x14ac:dyDescent="0.25">
      <c r="B32" s="311">
        <v>10</v>
      </c>
      <c r="C32" s="312"/>
      <c r="D32" s="97"/>
      <c r="E32" s="310"/>
      <c r="F32" s="97"/>
      <c r="G32" s="310"/>
      <c r="H32" s="97"/>
      <c r="I32" s="310"/>
      <c r="J32" s="97"/>
      <c r="K32" s="310"/>
      <c r="L32" s="97"/>
      <c r="M32" s="310"/>
      <c r="N32" s="97"/>
      <c r="O32" s="310"/>
      <c r="P32" s="97"/>
      <c r="Q32" s="310"/>
      <c r="R32" s="97"/>
      <c r="S32" s="310"/>
      <c r="T32" s="97"/>
      <c r="U32" s="310"/>
      <c r="V32" s="97"/>
      <c r="W32" s="310"/>
      <c r="X32" s="98">
        <f t="shared" si="2"/>
        <v>0</v>
      </c>
      <c r="Y32" s="145">
        <f t="shared" si="3"/>
        <v>0</v>
      </c>
      <c r="AA32" s="322" t="e">
        <f>'Liga-pořadí'!$U$76</f>
        <v>#N/A</v>
      </c>
      <c r="AB32" s="325" t="e">
        <f>'Liga-pořadí'!$Y$82</f>
        <v>#N/A</v>
      </c>
      <c r="AC32" s="326">
        <f>'Liga-pořadí'!$V$82</f>
        <v>0</v>
      </c>
    </row>
    <row r="33" spans="1:31" ht="14.25" customHeight="1" thickBot="1" x14ac:dyDescent="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319"/>
      <c r="AB33" s="99"/>
      <c r="AC33" s="320"/>
      <c r="AE33" s="99"/>
    </row>
    <row r="34" spans="1:31" ht="14.25" customHeight="1" thickBot="1" x14ac:dyDescent="0.3">
      <c r="B34" s="558" t="s">
        <v>11</v>
      </c>
      <c r="C34" s="559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75"/>
      <c r="R34" s="75"/>
      <c r="S34" s="76"/>
      <c r="T34" s="76"/>
      <c r="U34" s="76"/>
      <c r="V34" s="76"/>
      <c r="W34" s="76"/>
      <c r="X34" s="69"/>
      <c r="Y34" s="69"/>
      <c r="AA34" s="319"/>
      <c r="AB34" s="99"/>
      <c r="AC34" s="320"/>
    </row>
    <row r="35" spans="1:31" ht="14.25" customHeight="1" thickBot="1" x14ac:dyDescent="0.25">
      <c r="B35" s="560"/>
      <c r="C35" s="561"/>
      <c r="D35" s="545">
        <v>2018</v>
      </c>
      <c r="E35" s="546"/>
      <c r="F35" s="546"/>
      <c r="G35" s="546"/>
      <c r="H35" s="546"/>
      <c r="I35" s="546"/>
      <c r="J35" s="546"/>
      <c r="K35" s="547"/>
      <c r="L35" s="545">
        <v>2019</v>
      </c>
      <c r="M35" s="546"/>
      <c r="N35" s="546"/>
      <c r="O35" s="546"/>
      <c r="P35" s="546"/>
      <c r="Q35" s="546"/>
      <c r="R35" s="546"/>
      <c r="S35" s="546"/>
      <c r="T35" s="546"/>
      <c r="U35" s="546"/>
      <c r="V35" s="546"/>
      <c r="W35" s="547"/>
      <c r="X35" s="69"/>
      <c r="Y35" s="69"/>
      <c r="AA35" s="319"/>
      <c r="AB35" s="99"/>
      <c r="AC35" s="320"/>
    </row>
    <row r="36" spans="1:31" ht="26.25" customHeight="1" x14ac:dyDescent="0.2">
      <c r="B36" s="556" t="e">
        <f>IF(#REF!=4,"",VLOOKUP(#REF!,#REF!,5,FALSE))</f>
        <v>#REF!</v>
      </c>
      <c r="C36" s="557"/>
      <c r="D36" s="543"/>
      <c r="E36" s="544"/>
      <c r="F36" s="543"/>
      <c r="G36" s="544"/>
      <c r="H36" s="543"/>
      <c r="I36" s="544"/>
      <c r="J36" s="543"/>
      <c r="K36" s="544"/>
      <c r="L36" s="543"/>
      <c r="M36" s="544"/>
      <c r="N36" s="543"/>
      <c r="O36" s="544"/>
      <c r="P36" s="543"/>
      <c r="Q36" s="544"/>
      <c r="R36" s="543"/>
      <c r="S36" s="544"/>
      <c r="T36" s="543"/>
      <c r="U36" s="544"/>
      <c r="V36" s="543"/>
      <c r="W36" s="544"/>
      <c r="X36" s="551" t="s">
        <v>12</v>
      </c>
      <c r="Y36" s="552"/>
      <c r="AA36" s="319"/>
      <c r="AB36" s="99"/>
      <c r="AC36" s="320"/>
    </row>
    <row r="37" spans="1:31" ht="14.25" customHeight="1" thickBot="1" x14ac:dyDescent="0.25">
      <c r="B37" s="130"/>
      <c r="C37" s="131" t="s">
        <v>3402</v>
      </c>
      <c r="D37" s="77" t="s">
        <v>13</v>
      </c>
      <c r="E37" s="78" t="s">
        <v>5</v>
      </c>
      <c r="F37" s="79" t="s">
        <v>13</v>
      </c>
      <c r="G37" s="80" t="s">
        <v>5</v>
      </c>
      <c r="H37" s="77" t="s">
        <v>13</v>
      </c>
      <c r="I37" s="78" t="s">
        <v>5</v>
      </c>
      <c r="J37" s="77" t="s">
        <v>13</v>
      </c>
      <c r="K37" s="78" t="s">
        <v>5</v>
      </c>
      <c r="L37" s="77" t="s">
        <v>13</v>
      </c>
      <c r="M37" s="78" t="s">
        <v>5</v>
      </c>
      <c r="N37" s="77" t="s">
        <v>13</v>
      </c>
      <c r="O37" s="78" t="s">
        <v>5</v>
      </c>
      <c r="P37" s="77" t="s">
        <v>13</v>
      </c>
      <c r="Q37" s="78" t="s">
        <v>5</v>
      </c>
      <c r="R37" s="77" t="s">
        <v>13</v>
      </c>
      <c r="S37" s="78" t="s">
        <v>5</v>
      </c>
      <c r="T37" s="77" t="s">
        <v>13</v>
      </c>
      <c r="U37" s="78" t="s">
        <v>5</v>
      </c>
      <c r="V37" s="77" t="s">
        <v>13</v>
      </c>
      <c r="W37" s="78" t="s">
        <v>5</v>
      </c>
      <c r="X37" s="81" t="s">
        <v>13</v>
      </c>
      <c r="Y37" s="82" t="s">
        <v>5</v>
      </c>
      <c r="AA37" s="319"/>
      <c r="AB37" s="99"/>
      <c r="AC37" s="320"/>
    </row>
    <row r="38" spans="1:31" ht="14.25" customHeight="1" x14ac:dyDescent="0.2">
      <c r="B38" s="83">
        <v>1</v>
      </c>
      <c r="C38" s="84"/>
      <c r="D38" s="85"/>
      <c r="E38" s="308"/>
      <c r="F38" s="85"/>
      <c r="G38" s="308"/>
      <c r="H38" s="85"/>
      <c r="I38" s="308"/>
      <c r="J38" s="85"/>
      <c r="K38" s="308"/>
      <c r="L38" s="85"/>
      <c r="M38" s="308"/>
      <c r="N38" s="85"/>
      <c r="O38" s="308"/>
      <c r="P38" s="85"/>
      <c r="Q38" s="308"/>
      <c r="R38" s="85"/>
      <c r="S38" s="308"/>
      <c r="T38" s="85"/>
      <c r="U38" s="308"/>
      <c r="V38" s="85"/>
      <c r="W38" s="308"/>
      <c r="X38" s="86">
        <f t="shared" ref="X38:X47" si="4">D38+F38+H38+J38+L38+N38+P38+R38+T38+V38</f>
        <v>0</v>
      </c>
      <c r="Y38" s="143">
        <f t="shared" ref="Y38:Y47" si="5">E38+G38+I38+K38+M38+O38+Q38+S38+U38+W38</f>
        <v>0</v>
      </c>
      <c r="AA38" s="348" t="e">
        <f>'Liga-pořadí'!$AM$4</f>
        <v>#N/A</v>
      </c>
      <c r="AB38" s="349" t="e">
        <f>'Liga-pořadí'!$AQ$10</f>
        <v>#N/A</v>
      </c>
      <c r="AC38" s="350">
        <f>'Liga-pořadí'!$AN$10</f>
        <v>0</v>
      </c>
    </row>
    <row r="39" spans="1:31" ht="14.25" customHeight="1" x14ac:dyDescent="0.2">
      <c r="B39" s="87">
        <v>2</v>
      </c>
      <c r="C39" s="91"/>
      <c r="D39" s="89"/>
      <c r="E39" s="309"/>
      <c r="F39" s="89"/>
      <c r="G39" s="309"/>
      <c r="H39" s="89"/>
      <c r="I39" s="309"/>
      <c r="J39" s="89"/>
      <c r="K39" s="309"/>
      <c r="L39" s="89"/>
      <c r="M39" s="309"/>
      <c r="N39" s="89"/>
      <c r="O39" s="309"/>
      <c r="P39" s="89"/>
      <c r="Q39" s="309"/>
      <c r="R39" s="89"/>
      <c r="S39" s="309"/>
      <c r="T39" s="89"/>
      <c r="U39" s="309"/>
      <c r="V39" s="89"/>
      <c r="W39" s="309"/>
      <c r="X39" s="90">
        <f t="shared" si="4"/>
        <v>0</v>
      </c>
      <c r="Y39" s="144">
        <f t="shared" si="5"/>
        <v>0</v>
      </c>
      <c r="AA39" s="321" t="e">
        <f>'Liga-pořadí'!$AM$12</f>
        <v>#N/A</v>
      </c>
      <c r="AB39" s="323" t="e">
        <f>'Liga-pořadí'!$AQ$18</f>
        <v>#N/A</v>
      </c>
      <c r="AC39" s="324">
        <f>'Liga-pořadí'!$AN$18</f>
        <v>0</v>
      </c>
    </row>
    <row r="40" spans="1:31" ht="14.25" customHeight="1" x14ac:dyDescent="0.2">
      <c r="B40" s="87">
        <v>3</v>
      </c>
      <c r="C40" s="92"/>
      <c r="D40" s="89"/>
      <c r="E40" s="309"/>
      <c r="F40" s="89"/>
      <c r="G40" s="309"/>
      <c r="H40" s="89"/>
      <c r="I40" s="309"/>
      <c r="J40" s="89"/>
      <c r="K40" s="309"/>
      <c r="L40" s="89"/>
      <c r="M40" s="309"/>
      <c r="N40" s="89"/>
      <c r="O40" s="309"/>
      <c r="P40" s="89"/>
      <c r="Q40" s="309"/>
      <c r="R40" s="89"/>
      <c r="S40" s="309"/>
      <c r="T40" s="89"/>
      <c r="U40" s="309"/>
      <c r="V40" s="89"/>
      <c r="W40" s="309"/>
      <c r="X40" s="90">
        <f t="shared" si="4"/>
        <v>0</v>
      </c>
      <c r="Y40" s="144">
        <f t="shared" si="5"/>
        <v>0</v>
      </c>
      <c r="AA40" s="321" t="e">
        <f>'Liga-pořadí'!$AM$20</f>
        <v>#N/A</v>
      </c>
      <c r="AB40" s="323" t="e">
        <f>'Liga-pořadí'!$AQ$26</f>
        <v>#N/A</v>
      </c>
      <c r="AC40" s="324">
        <f>'Liga-pořadí'!$AN$26</f>
        <v>0</v>
      </c>
    </row>
    <row r="41" spans="1:31" ht="14.25" customHeight="1" x14ac:dyDescent="0.2">
      <c r="B41" s="87">
        <v>4</v>
      </c>
      <c r="C41" s="92"/>
      <c r="D41" s="89"/>
      <c r="E41" s="309"/>
      <c r="F41" s="89"/>
      <c r="G41" s="309"/>
      <c r="H41" s="89"/>
      <c r="I41" s="309"/>
      <c r="J41" s="89"/>
      <c r="K41" s="309"/>
      <c r="L41" s="89"/>
      <c r="M41" s="309"/>
      <c r="N41" s="89"/>
      <c r="O41" s="309"/>
      <c r="P41" s="89"/>
      <c r="Q41" s="309"/>
      <c r="R41" s="89"/>
      <c r="S41" s="309"/>
      <c r="T41" s="89"/>
      <c r="U41" s="309"/>
      <c r="V41" s="89"/>
      <c r="W41" s="309"/>
      <c r="X41" s="90">
        <f t="shared" si="4"/>
        <v>0</v>
      </c>
      <c r="Y41" s="144">
        <f t="shared" si="5"/>
        <v>0</v>
      </c>
      <c r="AA41" s="321" t="e">
        <f>'Liga-pořadí'!$AM$28</f>
        <v>#N/A</v>
      </c>
      <c r="AB41" s="323" t="e">
        <f>'Liga-pořadí'!$AQ$34</f>
        <v>#N/A</v>
      </c>
      <c r="AC41" s="324">
        <f>'Liga-pořadí'!$AN$34</f>
        <v>0</v>
      </c>
    </row>
    <row r="42" spans="1:31" ht="14.25" customHeight="1" x14ac:dyDescent="0.2">
      <c r="B42" s="87">
        <v>5</v>
      </c>
      <c r="C42" s="88"/>
      <c r="D42" s="89"/>
      <c r="E42" s="309"/>
      <c r="F42" s="89"/>
      <c r="G42" s="309"/>
      <c r="H42" s="89"/>
      <c r="I42" s="309"/>
      <c r="J42" s="89"/>
      <c r="K42" s="309"/>
      <c r="L42" s="89"/>
      <c r="M42" s="309"/>
      <c r="N42" s="89"/>
      <c r="O42" s="309"/>
      <c r="P42" s="89"/>
      <c r="Q42" s="309"/>
      <c r="R42" s="89"/>
      <c r="S42" s="309"/>
      <c r="T42" s="89"/>
      <c r="U42" s="309"/>
      <c r="V42" s="89"/>
      <c r="W42" s="309"/>
      <c r="X42" s="90">
        <f t="shared" si="4"/>
        <v>0</v>
      </c>
      <c r="Y42" s="144">
        <f t="shared" si="5"/>
        <v>0</v>
      </c>
      <c r="AA42" s="321" t="e">
        <f>'Liga-pořadí'!$AM$36</f>
        <v>#N/A</v>
      </c>
      <c r="AB42" s="323" t="e">
        <f>'Liga-pořadí'!$AQ$42</f>
        <v>#N/A</v>
      </c>
      <c r="AC42" s="324">
        <f>'Liga-pořadí'!$AN$42</f>
        <v>0</v>
      </c>
    </row>
    <row r="43" spans="1:31" ht="14.25" customHeight="1" x14ac:dyDescent="0.2">
      <c r="B43" s="87">
        <v>6</v>
      </c>
      <c r="C43" s="92"/>
      <c r="D43" s="89"/>
      <c r="E43" s="309"/>
      <c r="F43" s="89"/>
      <c r="G43" s="309"/>
      <c r="H43" s="89"/>
      <c r="I43" s="309"/>
      <c r="J43" s="89"/>
      <c r="K43" s="309"/>
      <c r="L43" s="89"/>
      <c r="M43" s="309"/>
      <c r="N43" s="89"/>
      <c r="O43" s="309"/>
      <c r="P43" s="89"/>
      <c r="Q43" s="309"/>
      <c r="R43" s="89"/>
      <c r="S43" s="309"/>
      <c r="T43" s="89"/>
      <c r="U43" s="309"/>
      <c r="V43" s="89"/>
      <c r="W43" s="309"/>
      <c r="X43" s="90">
        <f t="shared" si="4"/>
        <v>0</v>
      </c>
      <c r="Y43" s="144">
        <f t="shared" si="5"/>
        <v>0</v>
      </c>
      <c r="AA43" s="321" t="e">
        <f>'Liga-pořadí'!$AM$44</f>
        <v>#N/A</v>
      </c>
      <c r="AB43" s="323" t="e">
        <f>'Liga-pořadí'!$AQ$50</f>
        <v>#N/A</v>
      </c>
      <c r="AC43" s="324">
        <f>'Liga-pořadí'!$AN$50</f>
        <v>0</v>
      </c>
    </row>
    <row r="44" spans="1:31" ht="14.25" customHeight="1" x14ac:dyDescent="0.2">
      <c r="B44" s="87">
        <v>7</v>
      </c>
      <c r="C44" s="92"/>
      <c r="D44" s="89"/>
      <c r="E44" s="309"/>
      <c r="F44" s="89"/>
      <c r="G44" s="309"/>
      <c r="H44" s="89"/>
      <c r="I44" s="309"/>
      <c r="J44" s="89"/>
      <c r="K44" s="309"/>
      <c r="L44" s="89"/>
      <c r="M44" s="309"/>
      <c r="N44" s="89"/>
      <c r="O44" s="309"/>
      <c r="P44" s="89"/>
      <c r="Q44" s="309"/>
      <c r="R44" s="89"/>
      <c r="S44" s="309"/>
      <c r="T44" s="89"/>
      <c r="U44" s="309"/>
      <c r="V44" s="89"/>
      <c r="W44" s="309"/>
      <c r="X44" s="90">
        <f t="shared" si="4"/>
        <v>0</v>
      </c>
      <c r="Y44" s="144">
        <f t="shared" si="5"/>
        <v>0</v>
      </c>
      <c r="AA44" s="321" t="e">
        <f>'Liga-pořadí'!$AM$52</f>
        <v>#N/A</v>
      </c>
      <c r="AB44" s="323" t="e">
        <f>'Liga-pořadí'!$AQ$58</f>
        <v>#N/A</v>
      </c>
      <c r="AC44" s="324">
        <f>'Liga-pořadí'!$AN$58</f>
        <v>0</v>
      </c>
    </row>
    <row r="45" spans="1:31" ht="14.25" customHeight="1" x14ac:dyDescent="0.2">
      <c r="B45" s="87">
        <v>8</v>
      </c>
      <c r="C45" s="92"/>
      <c r="D45" s="89"/>
      <c r="E45" s="309"/>
      <c r="F45" s="89"/>
      <c r="G45" s="309"/>
      <c r="H45" s="89"/>
      <c r="I45" s="309"/>
      <c r="J45" s="89"/>
      <c r="K45" s="309"/>
      <c r="L45" s="89"/>
      <c r="M45" s="309"/>
      <c r="N45" s="89"/>
      <c r="O45" s="309"/>
      <c r="P45" s="89"/>
      <c r="Q45" s="309"/>
      <c r="R45" s="89"/>
      <c r="S45" s="309"/>
      <c r="T45" s="89"/>
      <c r="U45" s="309"/>
      <c r="V45" s="89"/>
      <c r="W45" s="309"/>
      <c r="X45" s="90">
        <f t="shared" si="4"/>
        <v>0</v>
      </c>
      <c r="Y45" s="144">
        <f t="shared" si="5"/>
        <v>0</v>
      </c>
      <c r="AA45" s="321" t="e">
        <f>'Liga-pořadí'!$AM$60</f>
        <v>#N/A</v>
      </c>
      <c r="AB45" s="323" t="e">
        <f>'Liga-pořadí'!$AQ$66</f>
        <v>#N/A</v>
      </c>
      <c r="AC45" s="324">
        <f>'Liga-pořadí'!$AN$66</f>
        <v>0</v>
      </c>
    </row>
    <row r="46" spans="1:31" ht="14.25" customHeight="1" x14ac:dyDescent="0.2">
      <c r="B46" s="87">
        <v>9</v>
      </c>
      <c r="C46" s="93"/>
      <c r="D46" s="89"/>
      <c r="E46" s="309"/>
      <c r="F46" s="89"/>
      <c r="G46" s="309"/>
      <c r="H46" s="89"/>
      <c r="I46" s="309"/>
      <c r="J46" s="89"/>
      <c r="K46" s="309"/>
      <c r="L46" s="89"/>
      <c r="M46" s="309"/>
      <c r="N46" s="89"/>
      <c r="O46" s="309"/>
      <c r="P46" s="89"/>
      <c r="Q46" s="309"/>
      <c r="R46" s="89"/>
      <c r="S46" s="309"/>
      <c r="T46" s="89"/>
      <c r="U46" s="309"/>
      <c r="V46" s="89"/>
      <c r="W46" s="309"/>
      <c r="X46" s="90">
        <f t="shared" si="4"/>
        <v>0</v>
      </c>
      <c r="Y46" s="144">
        <f t="shared" si="5"/>
        <v>0</v>
      </c>
      <c r="AA46" s="321" t="e">
        <f>'Liga-pořadí'!$AM$68</f>
        <v>#N/A</v>
      </c>
      <c r="AB46" s="323" t="e">
        <f>'Liga-pořadí'!$AQ$74</f>
        <v>#N/A</v>
      </c>
      <c r="AC46" s="324">
        <f>'Liga-pořadí'!$AN$74</f>
        <v>0</v>
      </c>
    </row>
    <row r="47" spans="1:31" ht="14.25" customHeight="1" thickBot="1" x14ac:dyDescent="0.25">
      <c r="B47" s="94">
        <v>10</v>
      </c>
      <c r="C47" s="95"/>
      <c r="D47" s="96"/>
      <c r="E47" s="310"/>
      <c r="F47" s="96"/>
      <c r="G47" s="310"/>
      <c r="H47" s="96"/>
      <c r="I47" s="310"/>
      <c r="J47" s="97"/>
      <c r="K47" s="310"/>
      <c r="L47" s="97"/>
      <c r="M47" s="310"/>
      <c r="N47" s="97"/>
      <c r="O47" s="310"/>
      <c r="P47" s="97"/>
      <c r="Q47" s="310"/>
      <c r="R47" s="97"/>
      <c r="S47" s="310"/>
      <c r="T47" s="97"/>
      <c r="U47" s="310"/>
      <c r="V47" s="96"/>
      <c r="W47" s="310"/>
      <c r="X47" s="98">
        <f t="shared" si="4"/>
        <v>0</v>
      </c>
      <c r="Y47" s="145">
        <f t="shared" si="5"/>
        <v>0</v>
      </c>
      <c r="AA47" s="322" t="e">
        <f>'Liga-pořadí'!$AM$76</f>
        <v>#N/A</v>
      </c>
      <c r="AB47" s="325" t="e">
        <f>'Liga-pořadí'!$AQ$82</f>
        <v>#N/A</v>
      </c>
      <c r="AC47" s="326">
        <f>'Liga-pořadí'!$AN$82</f>
        <v>0</v>
      </c>
    </row>
    <row r="48" spans="1:31" ht="14.25" customHeight="1" thickBot="1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319"/>
      <c r="AB48" s="99"/>
      <c r="AC48" s="320"/>
      <c r="AE48" s="99"/>
    </row>
    <row r="49" spans="1:31" ht="14.25" customHeight="1" thickBot="1" x14ac:dyDescent="0.3">
      <c r="B49" s="558" t="s">
        <v>11</v>
      </c>
      <c r="C49" s="559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75"/>
      <c r="R49" s="75"/>
      <c r="S49" s="76"/>
      <c r="T49" s="76"/>
      <c r="U49" s="76"/>
      <c r="V49" s="76"/>
      <c r="W49" s="76"/>
      <c r="X49" s="69"/>
      <c r="Y49" s="69"/>
      <c r="AA49" s="319"/>
      <c r="AB49" s="99"/>
      <c r="AC49" s="320"/>
    </row>
    <row r="50" spans="1:31" ht="14.25" customHeight="1" thickBot="1" x14ac:dyDescent="0.25">
      <c r="B50" s="560"/>
      <c r="C50" s="561"/>
      <c r="D50" s="545">
        <v>2018</v>
      </c>
      <c r="E50" s="546"/>
      <c r="F50" s="546"/>
      <c r="G50" s="546"/>
      <c r="H50" s="546"/>
      <c r="I50" s="546"/>
      <c r="J50" s="546"/>
      <c r="K50" s="547"/>
      <c r="L50" s="545">
        <v>2019</v>
      </c>
      <c r="M50" s="546"/>
      <c r="N50" s="546"/>
      <c r="O50" s="546"/>
      <c r="P50" s="546"/>
      <c r="Q50" s="546"/>
      <c r="R50" s="546"/>
      <c r="S50" s="546"/>
      <c r="T50" s="546"/>
      <c r="U50" s="546"/>
      <c r="V50" s="546"/>
      <c r="W50" s="547"/>
      <c r="X50" s="69"/>
      <c r="Y50" s="69"/>
      <c r="AA50" s="319"/>
      <c r="AB50" s="99"/>
      <c r="AC50" s="320"/>
    </row>
    <row r="51" spans="1:31" ht="26.25" customHeight="1" x14ac:dyDescent="0.2">
      <c r="B51" s="556" t="e">
        <f>IF(#REF!=4,"",VLOOKUP(#REF!,#REF!,5,FALSE))</f>
        <v>#REF!</v>
      </c>
      <c r="C51" s="557"/>
      <c r="D51" s="543"/>
      <c r="E51" s="544"/>
      <c r="F51" s="543"/>
      <c r="G51" s="544"/>
      <c r="H51" s="543"/>
      <c r="I51" s="544"/>
      <c r="J51" s="543"/>
      <c r="K51" s="544"/>
      <c r="L51" s="543"/>
      <c r="M51" s="544"/>
      <c r="N51" s="543"/>
      <c r="O51" s="544"/>
      <c r="P51" s="543"/>
      <c r="Q51" s="544"/>
      <c r="R51" s="543"/>
      <c r="S51" s="544"/>
      <c r="T51" s="543"/>
      <c r="U51" s="544"/>
      <c r="V51" s="543"/>
      <c r="W51" s="544"/>
      <c r="X51" s="551" t="s">
        <v>12</v>
      </c>
      <c r="Y51" s="552"/>
      <c r="AA51" s="319"/>
      <c r="AB51" s="99"/>
      <c r="AC51" s="320"/>
    </row>
    <row r="52" spans="1:31" ht="14.25" customHeight="1" thickBot="1" x14ac:dyDescent="0.25">
      <c r="B52" s="130"/>
      <c r="C52" s="131" t="s">
        <v>3403</v>
      </c>
      <c r="D52" s="77" t="s">
        <v>13</v>
      </c>
      <c r="E52" s="78" t="s">
        <v>5</v>
      </c>
      <c r="F52" s="79" t="s">
        <v>13</v>
      </c>
      <c r="G52" s="80" t="s">
        <v>5</v>
      </c>
      <c r="H52" s="77" t="s">
        <v>13</v>
      </c>
      <c r="I52" s="78" t="s">
        <v>5</v>
      </c>
      <c r="J52" s="77" t="s">
        <v>13</v>
      </c>
      <c r="K52" s="78" t="s">
        <v>5</v>
      </c>
      <c r="L52" s="77" t="s">
        <v>13</v>
      </c>
      <c r="M52" s="78" t="s">
        <v>5</v>
      </c>
      <c r="N52" s="77" t="s">
        <v>13</v>
      </c>
      <c r="O52" s="78" t="s">
        <v>5</v>
      </c>
      <c r="P52" s="77" t="s">
        <v>13</v>
      </c>
      <c r="Q52" s="78" t="s">
        <v>5</v>
      </c>
      <c r="R52" s="77" t="s">
        <v>13</v>
      </c>
      <c r="S52" s="78" t="s">
        <v>5</v>
      </c>
      <c r="T52" s="77" t="s">
        <v>13</v>
      </c>
      <c r="U52" s="78" t="s">
        <v>5</v>
      </c>
      <c r="V52" s="77" t="s">
        <v>13</v>
      </c>
      <c r="W52" s="78" t="s">
        <v>5</v>
      </c>
      <c r="X52" s="81" t="s">
        <v>13</v>
      </c>
      <c r="Y52" s="82" t="s">
        <v>5</v>
      </c>
      <c r="AA52" s="319"/>
      <c r="AB52" s="99"/>
      <c r="AC52" s="320"/>
    </row>
    <row r="53" spans="1:31" ht="14.25" customHeight="1" x14ac:dyDescent="0.2">
      <c r="B53" s="83">
        <v>1</v>
      </c>
      <c r="C53" s="327"/>
      <c r="D53" s="85"/>
      <c r="E53" s="308"/>
      <c r="F53" s="85"/>
      <c r="G53" s="308"/>
      <c r="H53" s="85"/>
      <c r="I53" s="308"/>
      <c r="J53" s="85"/>
      <c r="K53" s="308"/>
      <c r="L53" s="85"/>
      <c r="M53" s="308"/>
      <c r="N53" s="85"/>
      <c r="O53" s="308"/>
      <c r="P53" s="85"/>
      <c r="Q53" s="308"/>
      <c r="R53" s="85"/>
      <c r="S53" s="308"/>
      <c r="T53" s="85"/>
      <c r="U53" s="308"/>
      <c r="V53" s="85"/>
      <c r="W53" s="308"/>
      <c r="X53" s="86">
        <f t="shared" ref="X53:X62" si="6">D53+F53+H53+J53+L53+N53+P53+R53+T53+V53</f>
        <v>0</v>
      </c>
      <c r="Y53" s="143">
        <f t="shared" ref="Y53:Y62" si="7">E53+G53+I53+K53+M53+O53+Q53+S53+U53+W53</f>
        <v>0</v>
      </c>
      <c r="AA53" s="348" t="e">
        <f>'Liga-pořadí'!$BE$4</f>
        <v>#N/A</v>
      </c>
      <c r="AB53" s="349" t="e">
        <f>'Liga-pořadí'!$BI$10</f>
        <v>#N/A</v>
      </c>
      <c r="AC53" s="350">
        <f>'Liga-pořadí'!$BF$10</f>
        <v>0</v>
      </c>
    </row>
    <row r="54" spans="1:31" ht="14.25" customHeight="1" x14ac:dyDescent="0.2">
      <c r="B54" s="87">
        <v>2</v>
      </c>
      <c r="C54" s="92"/>
      <c r="D54" s="89"/>
      <c r="E54" s="309"/>
      <c r="F54" s="89"/>
      <c r="G54" s="309"/>
      <c r="H54" s="89"/>
      <c r="I54" s="309"/>
      <c r="J54" s="89"/>
      <c r="K54" s="309"/>
      <c r="L54" s="89"/>
      <c r="M54" s="309"/>
      <c r="N54" s="89"/>
      <c r="O54" s="309"/>
      <c r="P54" s="89"/>
      <c r="Q54" s="309"/>
      <c r="R54" s="89"/>
      <c r="S54" s="309"/>
      <c r="T54" s="89"/>
      <c r="U54" s="309"/>
      <c r="V54" s="89"/>
      <c r="W54" s="309"/>
      <c r="X54" s="90">
        <f t="shared" si="6"/>
        <v>0</v>
      </c>
      <c r="Y54" s="144">
        <f t="shared" si="7"/>
        <v>0</v>
      </c>
      <c r="AA54" s="321" t="e">
        <f>'Liga-pořadí'!$BE$12</f>
        <v>#N/A</v>
      </c>
      <c r="AB54" s="323" t="e">
        <f>'Liga-pořadí'!$BI$18</f>
        <v>#N/A</v>
      </c>
      <c r="AC54" s="324">
        <f>'Liga-pořadí'!$BF$18</f>
        <v>0</v>
      </c>
    </row>
    <row r="55" spans="1:31" ht="14.25" customHeight="1" x14ac:dyDescent="0.2">
      <c r="B55" s="87">
        <v>3</v>
      </c>
      <c r="C55" s="92"/>
      <c r="D55" s="89"/>
      <c r="E55" s="309"/>
      <c r="F55" s="89"/>
      <c r="G55" s="309"/>
      <c r="H55" s="89"/>
      <c r="I55" s="309"/>
      <c r="J55" s="89"/>
      <c r="K55" s="309"/>
      <c r="L55" s="89"/>
      <c r="M55" s="309"/>
      <c r="N55" s="89"/>
      <c r="O55" s="309"/>
      <c r="P55" s="89"/>
      <c r="Q55" s="309"/>
      <c r="R55" s="89"/>
      <c r="S55" s="309"/>
      <c r="T55" s="89"/>
      <c r="U55" s="309"/>
      <c r="V55" s="89"/>
      <c r="W55" s="309"/>
      <c r="X55" s="90">
        <f t="shared" si="6"/>
        <v>0</v>
      </c>
      <c r="Y55" s="144">
        <f t="shared" si="7"/>
        <v>0</v>
      </c>
      <c r="AA55" s="321" t="e">
        <f>'Liga-pořadí'!$BE$20</f>
        <v>#N/A</v>
      </c>
      <c r="AB55" s="323" t="e">
        <f>'Liga-pořadí'!$BI$26</f>
        <v>#N/A</v>
      </c>
      <c r="AC55" s="324">
        <f>'Liga-pořadí'!$BF$26</f>
        <v>0</v>
      </c>
    </row>
    <row r="56" spans="1:31" ht="14.25" customHeight="1" x14ac:dyDescent="0.2">
      <c r="B56" s="87">
        <v>4</v>
      </c>
      <c r="C56" s="91"/>
      <c r="D56" s="89"/>
      <c r="E56" s="309"/>
      <c r="F56" s="89"/>
      <c r="G56" s="309"/>
      <c r="H56" s="89"/>
      <c r="I56" s="309"/>
      <c r="J56" s="89"/>
      <c r="K56" s="309"/>
      <c r="L56" s="89"/>
      <c r="M56" s="309"/>
      <c r="N56" s="89"/>
      <c r="O56" s="309"/>
      <c r="P56" s="89"/>
      <c r="Q56" s="309"/>
      <c r="R56" s="89"/>
      <c r="S56" s="309"/>
      <c r="T56" s="89"/>
      <c r="U56" s="309"/>
      <c r="V56" s="89"/>
      <c r="W56" s="309"/>
      <c r="X56" s="90">
        <f t="shared" si="6"/>
        <v>0</v>
      </c>
      <c r="Y56" s="144">
        <f t="shared" si="7"/>
        <v>0</v>
      </c>
      <c r="AA56" s="321" t="e">
        <f>'Liga-pořadí'!$BE$28</f>
        <v>#N/A</v>
      </c>
      <c r="AB56" s="323" t="e">
        <f>'Liga-pořadí'!$BI$34</f>
        <v>#N/A</v>
      </c>
      <c r="AC56" s="324">
        <f>'Liga-pořadí'!$BF$34</f>
        <v>0</v>
      </c>
    </row>
    <row r="57" spans="1:31" ht="14.25" customHeight="1" x14ac:dyDescent="0.2">
      <c r="B57" s="87">
        <v>5</v>
      </c>
      <c r="C57" s="91"/>
      <c r="D57" s="89"/>
      <c r="E57" s="309"/>
      <c r="F57" s="89"/>
      <c r="G57" s="309"/>
      <c r="H57" s="89"/>
      <c r="I57" s="309"/>
      <c r="J57" s="89"/>
      <c r="K57" s="309"/>
      <c r="L57" s="89"/>
      <c r="M57" s="309"/>
      <c r="N57" s="89"/>
      <c r="O57" s="309"/>
      <c r="P57" s="89"/>
      <c r="Q57" s="309"/>
      <c r="R57" s="89"/>
      <c r="S57" s="309"/>
      <c r="T57" s="89"/>
      <c r="U57" s="309"/>
      <c r="V57" s="89"/>
      <c r="W57" s="309"/>
      <c r="X57" s="90">
        <f t="shared" si="6"/>
        <v>0</v>
      </c>
      <c r="Y57" s="144">
        <f t="shared" si="7"/>
        <v>0</v>
      </c>
      <c r="AA57" s="321" t="e">
        <f>'Liga-pořadí'!$BE$36</f>
        <v>#N/A</v>
      </c>
      <c r="AB57" s="323" t="e">
        <f>'Liga-pořadí'!$BI$42</f>
        <v>#N/A</v>
      </c>
      <c r="AC57" s="324">
        <f>'Liga-pořadí'!$BF$42</f>
        <v>0</v>
      </c>
    </row>
    <row r="58" spans="1:31" ht="14.25" customHeight="1" x14ac:dyDescent="0.2">
      <c r="B58" s="87">
        <v>6</v>
      </c>
      <c r="C58" s="92"/>
      <c r="D58" s="89"/>
      <c r="E58" s="309"/>
      <c r="F58" s="89"/>
      <c r="G58" s="309"/>
      <c r="H58" s="89"/>
      <c r="I58" s="309"/>
      <c r="J58" s="89"/>
      <c r="K58" s="309"/>
      <c r="L58" s="89"/>
      <c r="M58" s="309"/>
      <c r="N58" s="89"/>
      <c r="O58" s="309"/>
      <c r="P58" s="89"/>
      <c r="Q58" s="309"/>
      <c r="R58" s="89"/>
      <c r="S58" s="309"/>
      <c r="T58" s="89"/>
      <c r="U58" s="309"/>
      <c r="V58" s="89"/>
      <c r="W58" s="309"/>
      <c r="X58" s="90">
        <f t="shared" si="6"/>
        <v>0</v>
      </c>
      <c r="Y58" s="144">
        <f t="shared" si="7"/>
        <v>0</v>
      </c>
      <c r="AA58" s="321" t="e">
        <f>'Liga-pořadí'!$BE$44</f>
        <v>#N/A</v>
      </c>
      <c r="AB58" s="323" t="e">
        <f>'Liga-pořadí'!$BI$50</f>
        <v>#N/A</v>
      </c>
      <c r="AC58" s="324">
        <f>'Liga-pořadí'!$BF$50</f>
        <v>0</v>
      </c>
    </row>
    <row r="59" spans="1:31" ht="14.25" customHeight="1" x14ac:dyDescent="0.2">
      <c r="B59" s="87">
        <v>7</v>
      </c>
      <c r="C59" s="92"/>
      <c r="D59" s="89"/>
      <c r="E59" s="309"/>
      <c r="F59" s="89"/>
      <c r="G59" s="309"/>
      <c r="H59" s="89"/>
      <c r="I59" s="309"/>
      <c r="J59" s="89"/>
      <c r="K59" s="309"/>
      <c r="L59" s="89"/>
      <c r="M59" s="309"/>
      <c r="N59" s="89"/>
      <c r="O59" s="309"/>
      <c r="P59" s="89"/>
      <c r="Q59" s="309"/>
      <c r="R59" s="89"/>
      <c r="S59" s="309"/>
      <c r="T59" s="89"/>
      <c r="U59" s="309"/>
      <c r="V59" s="89"/>
      <c r="W59" s="309"/>
      <c r="X59" s="90">
        <f t="shared" si="6"/>
        <v>0</v>
      </c>
      <c r="Y59" s="144">
        <f t="shared" si="7"/>
        <v>0</v>
      </c>
      <c r="AA59" s="321" t="e">
        <f>'Liga-pořadí'!$BE$52</f>
        <v>#N/A</v>
      </c>
      <c r="AB59" s="323" t="e">
        <f>'Liga-pořadí'!$BI$58</f>
        <v>#N/A</v>
      </c>
      <c r="AC59" s="324">
        <f>'Liga-pořadí'!$BF$58</f>
        <v>0</v>
      </c>
    </row>
    <row r="60" spans="1:31" ht="14.25" customHeight="1" x14ac:dyDescent="0.2">
      <c r="B60" s="87">
        <v>8</v>
      </c>
      <c r="C60" s="342"/>
      <c r="D60" s="343"/>
      <c r="E60" s="344"/>
      <c r="F60" s="343"/>
      <c r="G60" s="344"/>
      <c r="H60" s="343"/>
      <c r="I60" s="344"/>
      <c r="J60" s="343"/>
      <c r="K60" s="344"/>
      <c r="L60" s="343"/>
      <c r="M60" s="344"/>
      <c r="N60" s="343"/>
      <c r="O60" s="344"/>
      <c r="P60" s="343"/>
      <c r="Q60" s="344"/>
      <c r="R60" s="343"/>
      <c r="S60" s="344"/>
      <c r="T60" s="343"/>
      <c r="U60" s="344"/>
      <c r="V60" s="343"/>
      <c r="W60" s="344"/>
      <c r="X60" s="90">
        <f t="shared" si="6"/>
        <v>0</v>
      </c>
      <c r="Y60" s="144">
        <f t="shared" si="7"/>
        <v>0</v>
      </c>
      <c r="AA60" s="321" t="e">
        <f>'Liga-pořadí'!$BE$60</f>
        <v>#N/A</v>
      </c>
      <c r="AB60" s="323" t="e">
        <f>'Liga-pořadí'!$BI$66</f>
        <v>#N/A</v>
      </c>
      <c r="AC60" s="324">
        <f>'Liga-pořadí'!$BF$66</f>
        <v>0</v>
      </c>
    </row>
    <row r="61" spans="1:31" ht="14.25" customHeight="1" x14ac:dyDescent="0.2">
      <c r="B61" s="87">
        <v>9</v>
      </c>
      <c r="C61" s="342"/>
      <c r="D61" s="343"/>
      <c r="E61" s="344"/>
      <c r="F61" s="343"/>
      <c r="G61" s="344"/>
      <c r="H61" s="343"/>
      <c r="I61" s="344"/>
      <c r="J61" s="343"/>
      <c r="K61" s="344"/>
      <c r="L61" s="343"/>
      <c r="M61" s="344"/>
      <c r="N61" s="343"/>
      <c r="O61" s="344"/>
      <c r="P61" s="343"/>
      <c r="Q61" s="344"/>
      <c r="R61" s="343"/>
      <c r="S61" s="344"/>
      <c r="T61" s="343"/>
      <c r="U61" s="344"/>
      <c r="V61" s="343"/>
      <c r="W61" s="344"/>
      <c r="X61" s="90">
        <f t="shared" si="6"/>
        <v>0</v>
      </c>
      <c r="Y61" s="144">
        <f t="shared" si="7"/>
        <v>0</v>
      </c>
      <c r="AA61" s="321" t="e">
        <f>'Liga-pořadí'!$BE$68</f>
        <v>#N/A</v>
      </c>
      <c r="AB61" s="323" t="e">
        <f>'Liga-pořadí'!$BI$74</f>
        <v>#N/A</v>
      </c>
      <c r="AC61" s="324">
        <f>'Liga-pořadí'!$BF$74</f>
        <v>0</v>
      </c>
    </row>
    <row r="62" spans="1:31" ht="14.25" customHeight="1" thickBot="1" x14ac:dyDescent="0.25">
      <c r="B62" s="311">
        <v>10</v>
      </c>
      <c r="C62" s="312"/>
      <c r="D62" s="97"/>
      <c r="E62" s="310"/>
      <c r="F62" s="97"/>
      <c r="G62" s="310"/>
      <c r="H62" s="97"/>
      <c r="I62" s="310"/>
      <c r="J62" s="97"/>
      <c r="K62" s="310"/>
      <c r="L62" s="97"/>
      <c r="M62" s="310"/>
      <c r="N62" s="97"/>
      <c r="O62" s="310"/>
      <c r="P62" s="97"/>
      <c r="Q62" s="310"/>
      <c r="R62" s="97"/>
      <c r="S62" s="310"/>
      <c r="T62" s="97"/>
      <c r="U62" s="310"/>
      <c r="V62" s="97"/>
      <c r="W62" s="310"/>
      <c r="X62" s="98">
        <f t="shared" si="6"/>
        <v>0</v>
      </c>
      <c r="Y62" s="145">
        <f t="shared" si="7"/>
        <v>0</v>
      </c>
      <c r="AA62" s="322" t="e">
        <f>'Liga-pořadí'!$BE$76</f>
        <v>#N/A</v>
      </c>
      <c r="AB62" s="325" t="e">
        <f>'Liga-pořadí'!$BI$82</f>
        <v>#N/A</v>
      </c>
      <c r="AC62" s="326">
        <f>'Liga-pořadí'!$BF$82</f>
        <v>0</v>
      </c>
    </row>
    <row r="63" spans="1:31" ht="14.25" customHeight="1" thickBot="1" x14ac:dyDescent="0.2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319"/>
      <c r="AB63" s="99"/>
      <c r="AC63" s="320"/>
      <c r="AE63" s="99"/>
    </row>
    <row r="64" spans="1:31" ht="14.25" customHeight="1" thickBot="1" x14ac:dyDescent="0.3">
      <c r="B64" s="558" t="s">
        <v>11</v>
      </c>
      <c r="C64" s="559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5"/>
      <c r="Q64" s="75"/>
      <c r="R64" s="75"/>
      <c r="S64" s="76"/>
      <c r="T64" s="76"/>
      <c r="U64" s="76"/>
      <c r="V64" s="76"/>
      <c r="W64" s="76"/>
      <c r="X64" s="69"/>
      <c r="Y64" s="69"/>
      <c r="AA64" s="319"/>
      <c r="AB64" s="99"/>
      <c r="AC64" s="320"/>
    </row>
    <row r="65" spans="1:31" ht="14.25" customHeight="1" thickBot="1" x14ac:dyDescent="0.25">
      <c r="B65" s="560"/>
      <c r="C65" s="561"/>
      <c r="D65" s="545">
        <v>2018</v>
      </c>
      <c r="E65" s="546"/>
      <c r="F65" s="546"/>
      <c r="G65" s="546"/>
      <c r="H65" s="546"/>
      <c r="I65" s="546"/>
      <c r="J65" s="546"/>
      <c r="K65" s="547"/>
      <c r="L65" s="545">
        <v>2019</v>
      </c>
      <c r="M65" s="546"/>
      <c r="N65" s="546"/>
      <c r="O65" s="546"/>
      <c r="P65" s="546"/>
      <c r="Q65" s="546"/>
      <c r="R65" s="546"/>
      <c r="S65" s="546"/>
      <c r="T65" s="546"/>
      <c r="U65" s="546"/>
      <c r="V65" s="546"/>
      <c r="W65" s="547"/>
      <c r="X65" s="69"/>
      <c r="Y65" s="69"/>
      <c r="AA65" s="319"/>
      <c r="AB65" s="99"/>
      <c r="AC65" s="320"/>
    </row>
    <row r="66" spans="1:31" ht="26.25" customHeight="1" x14ac:dyDescent="0.2">
      <c r="B66" s="556" t="e">
        <f>IF(#REF!=4,"",VLOOKUP(#REF!,#REF!,5,FALSE))</f>
        <v>#REF!</v>
      </c>
      <c r="C66" s="557"/>
      <c r="D66" s="543"/>
      <c r="E66" s="544"/>
      <c r="F66" s="543"/>
      <c r="G66" s="544"/>
      <c r="H66" s="543"/>
      <c r="I66" s="544"/>
      <c r="J66" s="543"/>
      <c r="K66" s="544"/>
      <c r="L66" s="543"/>
      <c r="M66" s="544"/>
      <c r="N66" s="543"/>
      <c r="O66" s="544"/>
      <c r="P66" s="543"/>
      <c r="Q66" s="544"/>
      <c r="R66" s="543"/>
      <c r="S66" s="544"/>
      <c r="T66" s="543"/>
      <c r="U66" s="544"/>
      <c r="V66" s="543"/>
      <c r="W66" s="544"/>
      <c r="X66" s="551" t="s">
        <v>12</v>
      </c>
      <c r="Y66" s="552"/>
      <c r="AA66" s="319"/>
      <c r="AB66" s="99"/>
      <c r="AC66" s="320"/>
    </row>
    <row r="67" spans="1:31" ht="14.25" customHeight="1" thickBot="1" x14ac:dyDescent="0.25">
      <c r="B67" s="130"/>
      <c r="C67" s="131" t="s">
        <v>3404</v>
      </c>
      <c r="D67" s="77" t="s">
        <v>13</v>
      </c>
      <c r="E67" s="78" t="s">
        <v>5</v>
      </c>
      <c r="F67" s="79" t="s">
        <v>13</v>
      </c>
      <c r="G67" s="80" t="s">
        <v>5</v>
      </c>
      <c r="H67" s="77" t="s">
        <v>13</v>
      </c>
      <c r="I67" s="78" t="s">
        <v>5</v>
      </c>
      <c r="J67" s="77" t="s">
        <v>13</v>
      </c>
      <c r="K67" s="78" t="s">
        <v>5</v>
      </c>
      <c r="L67" s="77" t="s">
        <v>13</v>
      </c>
      <c r="M67" s="78" t="s">
        <v>5</v>
      </c>
      <c r="N67" s="77" t="s">
        <v>13</v>
      </c>
      <c r="O67" s="78" t="s">
        <v>5</v>
      </c>
      <c r="P67" s="77" t="s">
        <v>13</v>
      </c>
      <c r="Q67" s="78" t="s">
        <v>5</v>
      </c>
      <c r="R67" s="77" t="s">
        <v>13</v>
      </c>
      <c r="S67" s="78" t="s">
        <v>5</v>
      </c>
      <c r="T67" s="77" t="s">
        <v>13</v>
      </c>
      <c r="U67" s="78" t="s">
        <v>5</v>
      </c>
      <c r="V67" s="77" t="s">
        <v>13</v>
      </c>
      <c r="W67" s="78" t="s">
        <v>5</v>
      </c>
      <c r="X67" s="81" t="s">
        <v>13</v>
      </c>
      <c r="Y67" s="82" t="s">
        <v>5</v>
      </c>
      <c r="AA67" s="319"/>
      <c r="AB67" s="99"/>
      <c r="AC67" s="320"/>
    </row>
    <row r="68" spans="1:31" ht="14.25" customHeight="1" x14ac:dyDescent="0.2">
      <c r="B68" s="83">
        <v>1</v>
      </c>
      <c r="C68" s="84"/>
      <c r="D68" s="85"/>
      <c r="E68" s="308"/>
      <c r="F68" s="85"/>
      <c r="G68" s="308"/>
      <c r="H68" s="85"/>
      <c r="I68" s="308"/>
      <c r="J68" s="85"/>
      <c r="K68" s="308"/>
      <c r="L68" s="85"/>
      <c r="M68" s="308"/>
      <c r="N68" s="85"/>
      <c r="O68" s="308"/>
      <c r="P68" s="85"/>
      <c r="Q68" s="308"/>
      <c r="R68" s="85"/>
      <c r="S68" s="308"/>
      <c r="T68" s="85"/>
      <c r="U68" s="308"/>
      <c r="V68" s="85"/>
      <c r="W68" s="308"/>
      <c r="X68" s="86">
        <f t="shared" ref="X68:X77" si="8">D68+F68+H68+J68+L68+N68+P68+R68+T68+V68</f>
        <v>0</v>
      </c>
      <c r="Y68" s="143">
        <f t="shared" ref="Y68:Y77" si="9">E68+G68+I68+K68+M68+O68+Q68+S68+U68+W68</f>
        <v>0</v>
      </c>
      <c r="AA68" s="348" t="e">
        <f>'Liga-pořadí'!$BW$4</f>
        <v>#N/A</v>
      </c>
      <c r="AB68" s="349" t="e">
        <f>'Liga-pořadí'!$CA$10</f>
        <v>#N/A</v>
      </c>
      <c r="AC68" s="350">
        <f>'Liga-pořadí'!$BX$10</f>
        <v>0</v>
      </c>
    </row>
    <row r="69" spans="1:31" ht="14.25" customHeight="1" x14ac:dyDescent="0.2">
      <c r="B69" s="87">
        <v>2</v>
      </c>
      <c r="C69" s="88"/>
      <c r="D69" s="89"/>
      <c r="E69" s="309"/>
      <c r="F69" s="89"/>
      <c r="G69" s="309"/>
      <c r="H69" s="89"/>
      <c r="I69" s="309"/>
      <c r="J69" s="89"/>
      <c r="K69" s="309"/>
      <c r="L69" s="89"/>
      <c r="M69" s="309"/>
      <c r="N69" s="89"/>
      <c r="O69" s="309"/>
      <c r="P69" s="89"/>
      <c r="Q69" s="309"/>
      <c r="R69" s="89"/>
      <c r="S69" s="309"/>
      <c r="T69" s="89"/>
      <c r="U69" s="309"/>
      <c r="V69" s="89"/>
      <c r="W69" s="309"/>
      <c r="X69" s="90">
        <f t="shared" si="8"/>
        <v>0</v>
      </c>
      <c r="Y69" s="144">
        <f t="shared" si="9"/>
        <v>0</v>
      </c>
      <c r="AA69" s="321" t="e">
        <f>'Liga-pořadí'!$BW$12</f>
        <v>#N/A</v>
      </c>
      <c r="AB69" s="323" t="e">
        <f>'Liga-pořadí'!$CA$18</f>
        <v>#N/A</v>
      </c>
      <c r="AC69" s="324">
        <f>'Liga-pořadí'!$BX$18</f>
        <v>0</v>
      </c>
    </row>
    <row r="70" spans="1:31" ht="14.25" customHeight="1" x14ac:dyDescent="0.2">
      <c r="B70" s="87">
        <v>3</v>
      </c>
      <c r="C70" s="92"/>
      <c r="D70" s="89"/>
      <c r="E70" s="309"/>
      <c r="F70" s="89"/>
      <c r="G70" s="309"/>
      <c r="H70" s="89"/>
      <c r="I70" s="309"/>
      <c r="J70" s="89"/>
      <c r="K70" s="309"/>
      <c r="L70" s="89"/>
      <c r="M70" s="309"/>
      <c r="N70" s="89"/>
      <c r="O70" s="309"/>
      <c r="P70" s="89"/>
      <c r="Q70" s="309"/>
      <c r="R70" s="89"/>
      <c r="S70" s="309"/>
      <c r="T70" s="89"/>
      <c r="U70" s="309"/>
      <c r="V70" s="89"/>
      <c r="W70" s="309"/>
      <c r="X70" s="90">
        <f t="shared" si="8"/>
        <v>0</v>
      </c>
      <c r="Y70" s="144">
        <f t="shared" si="9"/>
        <v>0</v>
      </c>
      <c r="AA70" s="321" t="e">
        <f>'Liga-pořadí'!$BW$20</f>
        <v>#N/A</v>
      </c>
      <c r="AB70" s="323" t="e">
        <f>'Liga-pořadí'!$CA$26</f>
        <v>#N/A</v>
      </c>
      <c r="AC70" s="324">
        <f>'Liga-pořadí'!$BX$26</f>
        <v>0</v>
      </c>
    </row>
    <row r="71" spans="1:31" ht="14.25" customHeight="1" x14ac:dyDescent="0.2">
      <c r="B71" s="87">
        <v>4</v>
      </c>
      <c r="C71" s="92"/>
      <c r="D71" s="89"/>
      <c r="E71" s="309"/>
      <c r="F71" s="89"/>
      <c r="G71" s="309"/>
      <c r="H71" s="89"/>
      <c r="I71" s="309"/>
      <c r="J71" s="89"/>
      <c r="K71" s="309"/>
      <c r="L71" s="89"/>
      <c r="M71" s="309"/>
      <c r="N71" s="89"/>
      <c r="O71" s="309"/>
      <c r="P71" s="89"/>
      <c r="Q71" s="309"/>
      <c r="R71" s="89"/>
      <c r="S71" s="309"/>
      <c r="T71" s="89"/>
      <c r="U71" s="309"/>
      <c r="V71" s="89"/>
      <c r="W71" s="309"/>
      <c r="X71" s="90">
        <f t="shared" si="8"/>
        <v>0</v>
      </c>
      <c r="Y71" s="144">
        <f t="shared" si="9"/>
        <v>0</v>
      </c>
      <c r="AA71" s="321" t="e">
        <f>'Liga-pořadí'!$BW$28</f>
        <v>#N/A</v>
      </c>
      <c r="AB71" s="323" t="e">
        <f>'Liga-pořadí'!$CA$34</f>
        <v>#N/A</v>
      </c>
      <c r="AC71" s="324">
        <f>'Liga-pořadí'!$BX$34</f>
        <v>0</v>
      </c>
    </row>
    <row r="72" spans="1:31" ht="14.25" customHeight="1" x14ac:dyDescent="0.2">
      <c r="B72" s="87">
        <v>5</v>
      </c>
      <c r="C72" s="91"/>
      <c r="D72" s="89"/>
      <c r="E72" s="309"/>
      <c r="F72" s="89"/>
      <c r="G72" s="309"/>
      <c r="H72" s="89"/>
      <c r="I72" s="309"/>
      <c r="J72" s="89"/>
      <c r="K72" s="309"/>
      <c r="L72" s="89"/>
      <c r="M72" s="309"/>
      <c r="N72" s="89"/>
      <c r="O72" s="309"/>
      <c r="P72" s="89"/>
      <c r="Q72" s="309"/>
      <c r="R72" s="89"/>
      <c r="S72" s="309"/>
      <c r="T72" s="89"/>
      <c r="U72" s="309"/>
      <c r="V72" s="89"/>
      <c r="W72" s="309"/>
      <c r="X72" s="90">
        <f t="shared" si="8"/>
        <v>0</v>
      </c>
      <c r="Y72" s="144">
        <f t="shared" si="9"/>
        <v>0</v>
      </c>
      <c r="AA72" s="321" t="e">
        <f>'Liga-pořadí'!$BW$36</f>
        <v>#N/A</v>
      </c>
      <c r="AB72" s="323" t="e">
        <f>'Liga-pořadí'!$CA$42</f>
        <v>#N/A</v>
      </c>
      <c r="AC72" s="324">
        <f>'Liga-pořadí'!$BX$42</f>
        <v>0</v>
      </c>
    </row>
    <row r="73" spans="1:31" ht="14.25" customHeight="1" x14ac:dyDescent="0.2">
      <c r="B73" s="87">
        <v>6</v>
      </c>
      <c r="C73" s="92"/>
      <c r="D73" s="89"/>
      <c r="E73" s="309"/>
      <c r="F73" s="89"/>
      <c r="G73" s="309"/>
      <c r="H73" s="89"/>
      <c r="I73" s="309"/>
      <c r="J73" s="89"/>
      <c r="K73" s="309"/>
      <c r="L73" s="89"/>
      <c r="M73" s="309"/>
      <c r="N73" s="89"/>
      <c r="O73" s="309"/>
      <c r="P73" s="89"/>
      <c r="Q73" s="309"/>
      <c r="R73" s="89"/>
      <c r="S73" s="309"/>
      <c r="T73" s="89"/>
      <c r="U73" s="309"/>
      <c r="V73" s="89"/>
      <c r="W73" s="309"/>
      <c r="X73" s="90">
        <f t="shared" si="8"/>
        <v>0</v>
      </c>
      <c r="Y73" s="144">
        <f t="shared" si="9"/>
        <v>0</v>
      </c>
      <c r="AA73" s="321" t="e">
        <f>'Liga-pořadí'!$BW$44</f>
        <v>#N/A</v>
      </c>
      <c r="AB73" s="323" t="e">
        <f>'Liga-pořadí'!$CA$50</f>
        <v>#N/A</v>
      </c>
      <c r="AC73" s="324">
        <f>'Liga-pořadí'!$BX$50</f>
        <v>0</v>
      </c>
    </row>
    <row r="74" spans="1:31" ht="14.25" customHeight="1" x14ac:dyDescent="0.2">
      <c r="B74" s="87">
        <v>7</v>
      </c>
      <c r="C74" s="92"/>
      <c r="D74" s="89"/>
      <c r="E74" s="309"/>
      <c r="F74" s="89"/>
      <c r="G74" s="309"/>
      <c r="H74" s="89"/>
      <c r="I74" s="309"/>
      <c r="J74" s="89"/>
      <c r="K74" s="309"/>
      <c r="L74" s="89"/>
      <c r="M74" s="309"/>
      <c r="N74" s="89"/>
      <c r="O74" s="309"/>
      <c r="P74" s="89"/>
      <c r="Q74" s="309"/>
      <c r="R74" s="89"/>
      <c r="S74" s="309"/>
      <c r="T74" s="89"/>
      <c r="U74" s="309"/>
      <c r="V74" s="89"/>
      <c r="W74" s="309"/>
      <c r="X74" s="90">
        <f t="shared" si="8"/>
        <v>0</v>
      </c>
      <c r="Y74" s="144">
        <f t="shared" si="9"/>
        <v>0</v>
      </c>
      <c r="AA74" s="321" t="e">
        <f>'Liga-pořadí'!$BW$52</f>
        <v>#N/A</v>
      </c>
      <c r="AB74" s="323" t="e">
        <f>'Liga-pořadí'!$CA$58</f>
        <v>#N/A</v>
      </c>
      <c r="AC74" s="324">
        <f>'Liga-pořadí'!$BX$58</f>
        <v>0</v>
      </c>
    </row>
    <row r="75" spans="1:31" ht="14.25" customHeight="1" x14ac:dyDescent="0.2">
      <c r="B75" s="87">
        <v>8</v>
      </c>
      <c r="C75" s="342"/>
      <c r="D75" s="343"/>
      <c r="E75" s="344"/>
      <c r="F75" s="343"/>
      <c r="G75" s="344"/>
      <c r="H75" s="343"/>
      <c r="I75" s="344"/>
      <c r="J75" s="343"/>
      <c r="K75" s="344"/>
      <c r="L75" s="343"/>
      <c r="M75" s="344"/>
      <c r="N75" s="343"/>
      <c r="O75" s="344"/>
      <c r="P75" s="343"/>
      <c r="Q75" s="344"/>
      <c r="R75" s="343"/>
      <c r="S75" s="344"/>
      <c r="T75" s="343"/>
      <c r="U75" s="344"/>
      <c r="V75" s="343"/>
      <c r="W75" s="344"/>
      <c r="X75" s="90">
        <f t="shared" si="8"/>
        <v>0</v>
      </c>
      <c r="Y75" s="144">
        <f t="shared" si="9"/>
        <v>0</v>
      </c>
      <c r="AA75" s="321" t="e">
        <f>'Liga-pořadí'!$BW$60</f>
        <v>#N/A</v>
      </c>
      <c r="AB75" s="323" t="e">
        <f>'Liga-pořadí'!$CA$66</f>
        <v>#N/A</v>
      </c>
      <c r="AC75" s="324">
        <f>'Liga-pořadí'!$BX$66</f>
        <v>0</v>
      </c>
    </row>
    <row r="76" spans="1:31" ht="14.25" customHeight="1" x14ac:dyDescent="0.2">
      <c r="B76" s="87">
        <v>9</v>
      </c>
      <c r="C76" s="342"/>
      <c r="D76" s="343"/>
      <c r="E76" s="344"/>
      <c r="F76" s="343"/>
      <c r="G76" s="344"/>
      <c r="H76" s="343"/>
      <c r="I76" s="344"/>
      <c r="J76" s="343"/>
      <c r="K76" s="344"/>
      <c r="L76" s="343"/>
      <c r="M76" s="344"/>
      <c r="N76" s="343"/>
      <c r="O76" s="344"/>
      <c r="P76" s="343"/>
      <c r="Q76" s="344"/>
      <c r="R76" s="343"/>
      <c r="S76" s="344"/>
      <c r="T76" s="343"/>
      <c r="U76" s="344"/>
      <c r="V76" s="343"/>
      <c r="W76" s="344"/>
      <c r="X76" s="90">
        <f t="shared" si="8"/>
        <v>0</v>
      </c>
      <c r="Y76" s="144">
        <f t="shared" si="9"/>
        <v>0</v>
      </c>
      <c r="AA76" s="321" t="e">
        <f>'Liga-pořadí'!$BW$68</f>
        <v>#N/A</v>
      </c>
      <c r="AB76" s="323" t="e">
        <f>'Liga-pořadí'!$CA$74</f>
        <v>#N/A</v>
      </c>
      <c r="AC76" s="324">
        <f>'Liga-pořadí'!$BX$74</f>
        <v>0</v>
      </c>
    </row>
    <row r="77" spans="1:31" ht="14.25" customHeight="1" thickBot="1" x14ac:dyDescent="0.25">
      <c r="B77" s="311">
        <v>10</v>
      </c>
      <c r="C77" s="312"/>
      <c r="D77" s="97"/>
      <c r="E77" s="310"/>
      <c r="F77" s="97"/>
      <c r="G77" s="310"/>
      <c r="H77" s="97"/>
      <c r="I77" s="310"/>
      <c r="J77" s="97"/>
      <c r="K77" s="310"/>
      <c r="L77" s="97"/>
      <c r="M77" s="310"/>
      <c r="N77" s="97"/>
      <c r="O77" s="310"/>
      <c r="P77" s="97"/>
      <c r="Q77" s="310"/>
      <c r="R77" s="97"/>
      <c r="S77" s="310"/>
      <c r="T77" s="97"/>
      <c r="U77" s="310"/>
      <c r="V77" s="97"/>
      <c r="W77" s="310"/>
      <c r="X77" s="98">
        <f t="shared" si="8"/>
        <v>0</v>
      </c>
      <c r="Y77" s="145">
        <f t="shared" si="9"/>
        <v>0</v>
      </c>
      <c r="AA77" s="322" t="e">
        <f>'Liga-pořadí'!$BW$76</f>
        <v>#N/A</v>
      </c>
      <c r="AB77" s="325" t="e">
        <f>'Liga-pořadí'!$CA$82</f>
        <v>#N/A</v>
      </c>
      <c r="AC77" s="326">
        <f>'Liga-pořadí'!$BX$82</f>
        <v>0</v>
      </c>
    </row>
    <row r="78" spans="1:31" ht="14.25" customHeight="1" x14ac:dyDescent="0.2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E78" s="99"/>
    </row>
    <row r="79" spans="1:31" ht="14.25" customHeight="1" x14ac:dyDescent="0.2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</row>
    <row r="80" spans="1:31" ht="14.25" customHeight="1" x14ac:dyDescent="0.2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</row>
    <row r="81" spans="1:31" ht="14.25" customHeight="1" x14ac:dyDescent="0.2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</row>
    <row r="82" spans="1:31" ht="14.25" customHeight="1" x14ac:dyDescent="0.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</row>
    <row r="83" spans="1:31" ht="14.25" customHeight="1" x14ac:dyDescent="0.2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</row>
    <row r="84" spans="1:31" ht="14.25" customHeight="1" x14ac:dyDescent="0.2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</row>
    <row r="85" spans="1:31" ht="14.25" customHeight="1" x14ac:dyDescent="0.2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</row>
    <row r="86" spans="1:31" ht="14.25" customHeight="1" x14ac:dyDescent="0.2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</row>
    <row r="87" spans="1:31" ht="14.25" customHeight="1" x14ac:dyDescent="0.2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</row>
    <row r="88" spans="1:31" ht="14.25" customHeight="1" x14ac:dyDescent="0.2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</row>
    <row r="89" spans="1:31" ht="14.25" customHeight="1" x14ac:dyDescent="0.2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</row>
    <row r="90" spans="1:31" ht="14.25" customHeight="1" x14ac:dyDescent="0.2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</row>
    <row r="91" spans="1:31" ht="14.25" customHeight="1" x14ac:dyDescent="0.2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</row>
    <row r="92" spans="1:31" ht="14.25" customHeight="1" x14ac:dyDescent="0.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</row>
    <row r="93" spans="1:31" ht="14.25" customHeight="1" x14ac:dyDescent="0.2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</row>
    <row r="94" spans="1:31" ht="14.25" customHeight="1" x14ac:dyDescent="0.2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</row>
    <row r="95" spans="1:31" ht="14.25" customHeight="1" x14ac:dyDescent="0.2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</row>
    <row r="96" spans="1:31" ht="14.25" customHeight="1" x14ac:dyDescent="0.2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</row>
    <row r="97" spans="1:31" ht="14.25" customHeight="1" x14ac:dyDescent="0.2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</row>
    <row r="98" spans="1:31" ht="14.25" customHeight="1" x14ac:dyDescent="0.2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</row>
    <row r="99" spans="1:31" ht="14.25" customHeight="1" x14ac:dyDescent="0.2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</row>
    <row r="100" spans="1:31" ht="14.25" customHeight="1" x14ac:dyDescent="0.2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</row>
    <row r="101" spans="1:31" ht="14.25" customHeight="1" x14ac:dyDescent="0.2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</row>
    <row r="102" spans="1:31" ht="14.25" customHeight="1" x14ac:dyDescent="0.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</row>
    <row r="103" spans="1:31" ht="14.25" customHeight="1" x14ac:dyDescent="0.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</row>
    <row r="104" spans="1:31" ht="14.25" customHeight="1" x14ac:dyDescent="0.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</row>
    <row r="105" spans="1:31" ht="14.25" customHeight="1" x14ac:dyDescent="0.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</row>
    <row r="106" spans="1:31" ht="14.25" customHeight="1" x14ac:dyDescent="0.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</row>
    <row r="107" spans="1:31" ht="14.25" customHeight="1" x14ac:dyDescent="0.2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</row>
    <row r="108" spans="1:31" ht="14.25" customHeight="1" x14ac:dyDescent="0.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</row>
    <row r="109" spans="1:31" ht="14.25" customHeight="1" x14ac:dyDescent="0.2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</row>
    <row r="110" spans="1:31" ht="14.25" customHeight="1" x14ac:dyDescent="0.2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</row>
    <row r="111" spans="1:31" ht="14.25" customHeight="1" x14ac:dyDescent="0.2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</row>
    <row r="112" spans="1:31" ht="14.25" customHeight="1" x14ac:dyDescent="0.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</row>
    <row r="113" spans="1:31" ht="14.25" customHeight="1" x14ac:dyDescent="0.2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</row>
    <row r="114" spans="1:31" ht="14.25" customHeight="1" x14ac:dyDescent="0.2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</row>
    <row r="115" spans="1:31" ht="14.25" customHeight="1" x14ac:dyDescent="0.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</row>
    <row r="116" spans="1:31" ht="14.25" customHeight="1" x14ac:dyDescent="0.2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</row>
    <row r="117" spans="1:31" ht="14.25" customHeight="1" x14ac:dyDescent="0.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</row>
    <row r="118" spans="1:31" ht="14.25" customHeight="1" x14ac:dyDescent="0.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</row>
    <row r="119" spans="1:31" ht="14.25" customHeight="1" x14ac:dyDescent="0.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</row>
    <row r="120" spans="1:31" ht="14.25" customHeight="1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</row>
  </sheetData>
  <mergeCells count="81">
    <mergeCell ref="B2:C2"/>
    <mergeCell ref="B6:C6"/>
    <mergeCell ref="F2:I2"/>
    <mergeCell ref="B21:C21"/>
    <mergeCell ref="B36:C36"/>
    <mergeCell ref="D5:K5"/>
    <mergeCell ref="H36:I36"/>
    <mergeCell ref="J36:K36"/>
    <mergeCell ref="F21:G21"/>
    <mergeCell ref="H21:I21"/>
    <mergeCell ref="J21:K21"/>
    <mergeCell ref="J6:K6"/>
    <mergeCell ref="X36:Y36"/>
    <mergeCell ref="X21:Y21"/>
    <mergeCell ref="B3:Q3"/>
    <mergeCell ref="B4:C5"/>
    <mergeCell ref="B51:C51"/>
    <mergeCell ref="D6:E6"/>
    <mergeCell ref="F6:G6"/>
    <mergeCell ref="H6:I6"/>
    <mergeCell ref="B19:C20"/>
    <mergeCell ref="B49:C50"/>
    <mergeCell ref="B34:C35"/>
    <mergeCell ref="D21:E21"/>
    <mergeCell ref="D35:K35"/>
    <mergeCell ref="D50:K50"/>
    <mergeCell ref="D36:E36"/>
    <mergeCell ref="F36:G36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P36:Q36"/>
    <mergeCell ref="R36:S36"/>
    <mergeCell ref="L50:W50"/>
    <mergeCell ref="V36:W36"/>
    <mergeCell ref="L36:M36"/>
    <mergeCell ref="N36:O36"/>
    <mergeCell ref="L35:W35"/>
    <mergeCell ref="F66:G66"/>
    <mergeCell ref="H66:I66"/>
    <mergeCell ref="J66:K66"/>
    <mergeCell ref="B66:C66"/>
    <mergeCell ref="X51:Y51"/>
    <mergeCell ref="X66:Y66"/>
    <mergeCell ref="L66:M66"/>
    <mergeCell ref="D65:K65"/>
    <mergeCell ref="V66:W66"/>
    <mergeCell ref="V51:W51"/>
    <mergeCell ref="D66:E66"/>
    <mergeCell ref="B64:C65"/>
    <mergeCell ref="L51:M51"/>
    <mergeCell ref="N51:O51"/>
    <mergeCell ref="P51:Q51"/>
    <mergeCell ref="R51:S51"/>
    <mergeCell ref="D51:E51"/>
    <mergeCell ref="F51:G51"/>
    <mergeCell ref="H51:I51"/>
    <mergeCell ref="J51:K51"/>
    <mergeCell ref="L65:W65"/>
    <mergeCell ref="AA4:AC4"/>
    <mergeCell ref="R6:S6"/>
    <mergeCell ref="T6:U6"/>
    <mergeCell ref="V6:W6"/>
    <mergeCell ref="X6:Y6"/>
    <mergeCell ref="L5:W5"/>
    <mergeCell ref="N6:O6"/>
    <mergeCell ref="P6:Q6"/>
    <mergeCell ref="L6:M6"/>
    <mergeCell ref="AA5:AC6"/>
    <mergeCell ref="L21:M21"/>
    <mergeCell ref="N21:O21"/>
    <mergeCell ref="P21:Q21"/>
    <mergeCell ref="D20:K20"/>
    <mergeCell ref="L20:W20"/>
    <mergeCell ref="V21:W21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Makro9">
                <anchor moveWithCells="1" sizeWithCells="1">
                  <from>
                    <xdr:col>23</xdr:col>
                    <xdr:colOff>0</xdr:colOff>
                    <xdr:row>3</xdr:row>
                    <xdr:rowOff>0</xdr:rowOff>
                  </from>
                  <to>
                    <xdr:col>25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Button 4">
              <controlPr defaultSize="0" print="0" autoFill="0" autoPict="0" macro="[0]!Makro10" altText="SEŘADIT">
                <anchor moveWithCells="1" sizeWithCells="1">
                  <from>
                    <xdr:col>23</xdr:col>
                    <xdr:colOff>0</xdr:colOff>
                    <xdr:row>18</xdr:row>
                    <xdr:rowOff>0</xdr:rowOff>
                  </from>
                  <to>
                    <xdr:col>25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Button 5">
              <controlPr defaultSize="0" print="0" autoFill="0" autoPict="0" macro="[0]!Makro11" altText="SEŘADIT">
                <anchor moveWithCells="1" sizeWithCells="1">
                  <from>
                    <xdr:col>23</xdr:col>
                    <xdr:colOff>0</xdr:colOff>
                    <xdr:row>33</xdr:row>
                    <xdr:rowOff>0</xdr:rowOff>
                  </from>
                  <to>
                    <xdr:col>25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Button 6">
              <controlPr defaultSize="0" print="0" autoFill="0" autoPict="0" macro="[0]!Makro12" altText="SEŘADIT">
                <anchor moveWithCells="1" sizeWithCells="1">
                  <from>
                    <xdr:col>23</xdr:col>
                    <xdr:colOff>0</xdr:colOff>
                    <xdr:row>48</xdr:row>
                    <xdr:rowOff>0</xdr:rowOff>
                  </from>
                  <to>
                    <xdr:col>25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Button 7">
              <controlPr defaultSize="0" print="0" autoFill="0" autoPict="0" macro="[0]!Makro13" altText="SEŘADIT">
                <anchor moveWithCells="1" sizeWithCells="1">
                  <from>
                    <xdr:col>23</xdr:col>
                    <xdr:colOff>0</xdr:colOff>
                    <xdr:row>63</xdr:row>
                    <xdr:rowOff>0</xdr:rowOff>
                  </from>
                  <to>
                    <xdr:col>25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3">
    <tabColor rgb="FF7030A0"/>
  </sheetPr>
  <dimension ref="A1:AV162"/>
  <sheetViews>
    <sheetView workbookViewId="0">
      <selection activeCell="B1" sqref="B1"/>
    </sheetView>
  </sheetViews>
  <sheetFormatPr defaultColWidth="9.140625" defaultRowHeight="15" customHeight="1" x14ac:dyDescent="0.25"/>
  <cols>
    <col min="1" max="1" width="0.85546875" style="35" customWidth="1"/>
    <col min="2" max="2" width="2.42578125" style="334" customWidth="1"/>
    <col min="3" max="3" width="15.7109375" style="35" customWidth="1"/>
    <col min="4" max="4" width="4.7109375" style="334" customWidth="1"/>
    <col min="5" max="11" width="3.7109375" style="35" customWidth="1"/>
    <col min="12" max="12" width="3.28515625" style="35" customWidth="1"/>
    <col min="13" max="15" width="3.7109375" style="35" customWidth="1"/>
    <col min="16" max="16" width="3.28515625" style="35" customWidth="1"/>
    <col min="17" max="20" width="3.7109375" style="35" customWidth="1"/>
    <col min="21" max="22" width="6.28515625" style="68" hidden="1" customWidth="1"/>
    <col min="23" max="23" width="5.28515625" style="35" hidden="1" customWidth="1"/>
    <col min="24" max="24" width="4.5703125" style="35" hidden="1" customWidth="1"/>
    <col min="25" max="25" width="5" style="35" hidden="1" customWidth="1"/>
    <col min="26" max="26" width="5.7109375" style="35" hidden="1" customWidth="1"/>
    <col min="27" max="27" width="4.5703125" style="35" customWidth="1"/>
    <col min="28" max="29" width="8.85546875" customWidth="1"/>
    <col min="30" max="46" width="9.140625" style="35"/>
    <col min="47" max="48" width="6.28515625" style="68" hidden="1" customWidth="1"/>
    <col min="49" max="16384" width="9.140625" style="35"/>
  </cols>
  <sheetData>
    <row r="1" spans="1:48" ht="15.75" thickBot="1" x14ac:dyDescent="0.3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437"/>
      <c r="V1" s="437"/>
      <c r="AU1" s="437" t="s">
        <v>3963</v>
      </c>
      <c r="AV1" s="437" t="s">
        <v>3963</v>
      </c>
    </row>
    <row r="2" spans="1:48" s="334" customFormat="1" ht="37.5" customHeight="1" thickBot="1" x14ac:dyDescent="0.25">
      <c r="B2" s="329"/>
      <c r="C2" s="379"/>
      <c r="D2" s="355">
        <v>0</v>
      </c>
      <c r="E2" s="573" t="s">
        <v>3471</v>
      </c>
      <c r="F2" s="574"/>
      <c r="G2" s="574"/>
      <c r="H2" s="574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1"/>
      <c r="V2" s="331"/>
      <c r="W2" s="329"/>
      <c r="X2" s="329"/>
      <c r="Y2" s="36"/>
      <c r="Z2" s="329"/>
      <c r="AU2" s="331"/>
      <c r="AV2" s="331"/>
    </row>
    <row r="3" spans="1:48" s="37" customFormat="1" ht="15" customHeight="1" thickBot="1" x14ac:dyDescent="0.25">
      <c r="A3" s="37" t="s">
        <v>3964</v>
      </c>
      <c r="B3" s="334"/>
      <c r="C3" s="38"/>
      <c r="D3" s="336"/>
      <c r="E3" s="336"/>
      <c r="F3" s="336"/>
      <c r="G3" s="336"/>
      <c r="H3" s="337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9"/>
      <c r="V3" s="39"/>
      <c r="W3" s="331" t="e">
        <f>IF(K10=0,10000,K10)</f>
        <v>#N/A</v>
      </c>
      <c r="X3" s="68">
        <v>1</v>
      </c>
      <c r="Y3" s="68">
        <v>1</v>
      </c>
      <c r="Z3" s="68"/>
      <c r="AU3" s="39"/>
      <c r="AV3" s="39"/>
    </row>
    <row r="4" spans="1:48" s="42" customFormat="1" ht="15" customHeight="1" thickBot="1" x14ac:dyDescent="0.25">
      <c r="A4" s="35"/>
      <c r="B4" s="49">
        <v>1</v>
      </c>
      <c r="C4" s="313" t="e">
        <f>IF(B4="","",VLOOKUP(B4,'Absolutní-BODY'!$AT$2:$AU$57,2,FALSE))</f>
        <v>#N/A</v>
      </c>
      <c r="D4" s="40" t="s">
        <v>9</v>
      </c>
      <c r="E4" s="41">
        <v>1</v>
      </c>
      <c r="F4" s="41">
        <v>2</v>
      </c>
      <c r="G4" s="41">
        <v>3</v>
      </c>
      <c r="H4" s="340">
        <v>4</v>
      </c>
      <c r="I4" s="41">
        <v>5</v>
      </c>
      <c r="J4" s="41">
        <v>6</v>
      </c>
      <c r="K4" s="41">
        <v>7</v>
      </c>
      <c r="L4" s="41">
        <v>8</v>
      </c>
      <c r="M4" s="41">
        <v>9</v>
      </c>
      <c r="N4" s="41">
        <v>10</v>
      </c>
      <c r="O4" s="41">
        <v>11</v>
      </c>
      <c r="P4" s="41">
        <v>12</v>
      </c>
      <c r="Q4" s="41">
        <v>13</v>
      </c>
      <c r="R4" s="41">
        <v>14</v>
      </c>
      <c r="S4" s="41">
        <v>15</v>
      </c>
      <c r="T4" s="41">
        <v>16</v>
      </c>
      <c r="U4" s="436"/>
      <c r="V4" s="436"/>
      <c r="W4" s="331" t="e">
        <f>IF(K10=0,10000,K10)</f>
        <v>#N/A</v>
      </c>
      <c r="X4" s="68">
        <v>1</v>
      </c>
      <c r="Y4" s="68">
        <v>2</v>
      </c>
      <c r="Z4" s="68"/>
      <c r="AU4" s="436"/>
      <c r="AV4" s="436"/>
    </row>
    <row r="5" spans="1:48" s="42" customFormat="1" ht="15" customHeight="1" x14ac:dyDescent="0.2">
      <c r="A5" s="334"/>
      <c r="B5" s="44">
        <v>1</v>
      </c>
      <c r="C5" s="45" t="e">
        <f>IF(D5=0,"",VLOOKUP($D5,seznam!$A$1:$E$5084,2,FALSE))</f>
        <v>#N/A</v>
      </c>
      <c r="D5" s="46" t="e">
        <f>IF(AU5="",0,AU5)</f>
        <v>#N/A</v>
      </c>
      <c r="E5" s="46" t="e">
        <f>IF($D5=0,"",VLOOKUP($D5,'Absolutní-BODY'!$E$2:$W$161,4,FALSE))</f>
        <v>#N/A</v>
      </c>
      <c r="F5" s="46" t="e">
        <f>IF($D5=0,"",VLOOKUP($D5,'Absolutní-BODY'!$E$2:$W$161,5,FALSE))</f>
        <v>#N/A</v>
      </c>
      <c r="G5" s="46" t="e">
        <f>IF($D5=0,"",VLOOKUP($D5,'Absolutní-BODY'!$E$2:$W$161,6,FALSE))</f>
        <v>#N/A</v>
      </c>
      <c r="H5" s="46" t="e">
        <f>IF($D5=0,"",VLOOKUP($D5,'Absolutní-BODY'!$E$2:$W$161,7,FALSE))</f>
        <v>#N/A</v>
      </c>
      <c r="I5" s="47" t="e">
        <f>IF($D5=0,"",VLOOKUP($D5,'Absolutní-BODY'!$E$2:$W$161,8,FALSE))</f>
        <v>#N/A</v>
      </c>
      <c r="J5" s="47" t="e">
        <f>IF($D5=0,"",VLOOKUP($D5,'Absolutní-BODY'!$E$2:$W$161,9,FALSE))</f>
        <v>#N/A</v>
      </c>
      <c r="K5" s="47" t="e">
        <f>IF($D5=0,"",VLOOKUP($D5,'Absolutní-BODY'!$E$2:$W$161,10,FALSE))</f>
        <v>#N/A</v>
      </c>
      <c r="L5" s="47" t="e">
        <f>IF($D5=0,"",VLOOKUP($D5,'Absolutní-BODY'!$E$2:$W$161,11,FALSE))</f>
        <v>#N/A</v>
      </c>
      <c r="M5" s="47" t="e">
        <f>IF($D5=0,"",VLOOKUP($D5,'Absolutní-BODY'!$E$2:$W$161,12,FALSE))</f>
        <v>#N/A</v>
      </c>
      <c r="N5" s="47" t="e">
        <f>IF($D5=0,"",VLOOKUP($D5,'Absolutní-BODY'!$E$2:$W$161,13,FALSE))</f>
        <v>#N/A</v>
      </c>
      <c r="O5" s="47" t="e">
        <f>IF($D5=0,"",VLOOKUP($D5,'Absolutní-BODY'!$E$2:$W$161,14,FALSE))</f>
        <v>#N/A</v>
      </c>
      <c r="P5" s="47" t="e">
        <f>IF($D5=0,"",VLOOKUP($D5,'Absolutní-BODY'!$E$2:$W$161,15,FALSE))</f>
        <v>#N/A</v>
      </c>
      <c r="Q5" s="47" t="e">
        <f>IF($D5=0,"",VLOOKUP($D5,'Absolutní-BODY'!$E$2:$W$161,16,FALSE))</f>
        <v>#N/A</v>
      </c>
      <c r="R5" s="47" t="e">
        <f>IF($D5=0,"",VLOOKUP($D5,'Absolutní-BODY'!$E$2:$W$161,17,FALSE))</f>
        <v>#N/A</v>
      </c>
      <c r="S5" s="47" t="e">
        <f>IF($D5=0,"",VLOOKUP($D5,'Absolutní-BODY'!$E$2:$W$161,18,FALSE))</f>
        <v>#N/A</v>
      </c>
      <c r="T5" s="48" t="e">
        <f>IF($D5=0,"",VLOOKUP($D5,'Absolutní-BODY'!$E$2:$W$161,19,FALSE))</f>
        <v>#N/A</v>
      </c>
      <c r="U5" s="49"/>
      <c r="V5" s="49"/>
      <c r="W5" s="331" t="e">
        <f>IF(K10=0,10000,K10)</f>
        <v>#N/A</v>
      </c>
      <c r="X5" s="68">
        <v>1</v>
      </c>
      <c r="Y5" s="68">
        <v>3</v>
      </c>
      <c r="Z5" s="68"/>
      <c r="AU5" s="49" t="e">
        <f>VLOOKUP(SUM(($B4*10)+B5),'Absolutní-BODY'!$AK$2:$AL$161,2,FALSE)</f>
        <v>#N/A</v>
      </c>
      <c r="AV5" s="49" t="e">
        <f>VLOOKUP(SUM(($B4*10)+C5),'Absolutní-BODY'!$AK$2:$AL$161,2,FALSE)</f>
        <v>#N/A</v>
      </c>
    </row>
    <row r="6" spans="1:48" s="42" customFormat="1" ht="15" customHeight="1" x14ac:dyDescent="0.2">
      <c r="A6" s="334"/>
      <c r="B6" s="50">
        <v>2</v>
      </c>
      <c r="C6" s="51" t="e">
        <f>IF(D6=0,"",VLOOKUP($D6,seznam!$A$1:$E$5084,2,FALSE))</f>
        <v>#N/A</v>
      </c>
      <c r="D6" s="52" t="e">
        <f>IF(AU6="",0,AU6)</f>
        <v>#N/A</v>
      </c>
      <c r="E6" s="52" t="e">
        <f>IF($D6=0,"",VLOOKUP($D6,'Absolutní-BODY'!$E$2:$W$161,4,FALSE))</f>
        <v>#N/A</v>
      </c>
      <c r="F6" s="52" t="e">
        <f>IF($D6=0,"",VLOOKUP($D6,'Absolutní-BODY'!$E$2:$W$161,5,FALSE))</f>
        <v>#N/A</v>
      </c>
      <c r="G6" s="52" t="e">
        <f>IF($D6=0,"",VLOOKUP($D6,'Absolutní-BODY'!$E$2:$W$161,6,FALSE))</f>
        <v>#N/A</v>
      </c>
      <c r="H6" s="52" t="e">
        <f>IF($D6=0,"",VLOOKUP($D6,'Absolutní-BODY'!$E$2:$W$161,7,FALSE))</f>
        <v>#N/A</v>
      </c>
      <c r="I6" s="53" t="e">
        <f>IF($D6=0,"",VLOOKUP($D6,'Absolutní-BODY'!$E$2:$W$161,8,FALSE))</f>
        <v>#N/A</v>
      </c>
      <c r="J6" s="53" t="e">
        <f>IF($D6=0,"",VLOOKUP($D6,'Absolutní-BODY'!$E$2:$W$161,9,FALSE))</f>
        <v>#N/A</v>
      </c>
      <c r="K6" s="53" t="e">
        <f>IF($D6=0,"",VLOOKUP($D6,'Absolutní-BODY'!$E$2:$W$161,10,FALSE))</f>
        <v>#N/A</v>
      </c>
      <c r="L6" s="53" t="e">
        <f>IF($D6=0,"",VLOOKUP($D6,'Absolutní-BODY'!$E$2:$W$161,11,FALSE))</f>
        <v>#N/A</v>
      </c>
      <c r="M6" s="53" t="e">
        <f>IF($D6=0,"",VLOOKUP($D6,'Absolutní-BODY'!$E$2:$W$161,12,FALSE))</f>
        <v>#N/A</v>
      </c>
      <c r="N6" s="53" t="e">
        <f>IF($D6=0,"",VLOOKUP($D6,'Absolutní-BODY'!$E$2:$W$161,13,FALSE))</f>
        <v>#N/A</v>
      </c>
      <c r="O6" s="53" t="e">
        <f>IF($D6=0,"",VLOOKUP($D6,'Absolutní-BODY'!$E$2:$W$161,14,FALSE))</f>
        <v>#N/A</v>
      </c>
      <c r="P6" s="53" t="e">
        <f>IF($D6=0,"",VLOOKUP($D6,'Absolutní-BODY'!$E$2:$W$161,15,FALSE))</f>
        <v>#N/A</v>
      </c>
      <c r="Q6" s="53" t="e">
        <f>IF($D6=0,"",VLOOKUP($D6,'Absolutní-BODY'!$E$2:$W$161,16,FALSE))</f>
        <v>#N/A</v>
      </c>
      <c r="R6" s="53" t="e">
        <f>IF($D6=0,"",VLOOKUP($D6,'Absolutní-BODY'!$E$2:$W$161,17,FALSE))</f>
        <v>#N/A</v>
      </c>
      <c r="S6" s="53" t="e">
        <f>IF($D6=0,"",VLOOKUP($D6,'Absolutní-BODY'!$E$2:$W$161,18,FALSE))</f>
        <v>#N/A</v>
      </c>
      <c r="T6" s="54" t="e">
        <f>IF($D6=0,"",VLOOKUP($D6,'Absolutní-BODY'!$E$2:$W$161,19,FALSE))</f>
        <v>#N/A</v>
      </c>
      <c r="U6" s="49"/>
      <c r="V6" s="49"/>
      <c r="W6" s="331" t="e">
        <f>IF(K10=0,10000,K10)</f>
        <v>#N/A</v>
      </c>
      <c r="X6" s="68">
        <v>1</v>
      </c>
      <c r="Y6" s="68">
        <v>4</v>
      </c>
      <c r="Z6" s="68"/>
      <c r="AU6" s="49" t="e">
        <f>VLOOKUP(SUM(($B4*10)+B6),'Absolutní-BODY'!$AK$2:$AL$161,2,FALSE)</f>
        <v>#N/A</v>
      </c>
      <c r="AV6" s="49" t="e">
        <f>VLOOKUP(SUM(($B4*10)+C6),'Absolutní-BODY'!$AK$2:$AL$161,2,FALSE)</f>
        <v>#N/A</v>
      </c>
    </row>
    <row r="7" spans="1:48" s="42" customFormat="1" ht="15" customHeight="1" x14ac:dyDescent="0.2">
      <c r="A7" s="334"/>
      <c r="B7" s="50">
        <v>3</v>
      </c>
      <c r="C7" s="51" t="e">
        <f>IF(D7=0,"",VLOOKUP($D7,seznam!$A$1:$E$5084,2,FALSE))</f>
        <v>#N/A</v>
      </c>
      <c r="D7" s="52" t="e">
        <f>IF(AU7="",0,AU7)</f>
        <v>#N/A</v>
      </c>
      <c r="E7" s="52" t="e">
        <f>IF($D7=0,"",VLOOKUP($D7,'Absolutní-BODY'!$E$2:$W$161,4,FALSE))</f>
        <v>#N/A</v>
      </c>
      <c r="F7" s="52" t="e">
        <f>IF($D7=0,"",VLOOKUP($D7,'Absolutní-BODY'!$E$2:$W$161,5,FALSE))</f>
        <v>#N/A</v>
      </c>
      <c r="G7" s="52" t="e">
        <f>IF($D7=0,"",VLOOKUP($D7,'Absolutní-BODY'!$E$2:$W$161,6,FALSE))</f>
        <v>#N/A</v>
      </c>
      <c r="H7" s="52" t="e">
        <f>IF($D7=0,"",VLOOKUP($D7,'Absolutní-BODY'!$E$2:$W$161,7,FALSE))</f>
        <v>#N/A</v>
      </c>
      <c r="I7" s="53" t="e">
        <f>IF($D7=0,"",VLOOKUP($D7,'Absolutní-BODY'!$E$2:$W$161,8,FALSE))</f>
        <v>#N/A</v>
      </c>
      <c r="J7" s="53" t="e">
        <f>IF($D7=0,"",VLOOKUP($D7,'Absolutní-BODY'!$E$2:$W$161,9,FALSE))</f>
        <v>#N/A</v>
      </c>
      <c r="K7" s="53" t="e">
        <f>IF($D7=0,"",VLOOKUP($D7,'Absolutní-BODY'!$E$2:$W$161,10,FALSE))</f>
        <v>#N/A</v>
      </c>
      <c r="L7" s="53" t="e">
        <f>IF($D7=0,"",VLOOKUP($D7,'Absolutní-BODY'!$E$2:$W$161,11,FALSE))</f>
        <v>#N/A</v>
      </c>
      <c r="M7" s="53" t="e">
        <f>IF($D7=0,"",VLOOKUP($D7,'Absolutní-BODY'!$E$2:$W$161,12,FALSE))</f>
        <v>#N/A</v>
      </c>
      <c r="N7" s="53" t="e">
        <f>IF($D7=0,"",VLOOKUP($D7,'Absolutní-BODY'!$E$2:$W$161,13,FALSE))</f>
        <v>#N/A</v>
      </c>
      <c r="O7" s="53" t="e">
        <f>IF($D7=0,"",VLOOKUP($D7,'Absolutní-BODY'!$E$2:$W$161,14,FALSE))</f>
        <v>#N/A</v>
      </c>
      <c r="P7" s="53" t="e">
        <f>IF($D7=0,"",VLOOKUP($D7,'Absolutní-BODY'!$E$2:$W$161,15,FALSE))</f>
        <v>#N/A</v>
      </c>
      <c r="Q7" s="53" t="e">
        <f>IF($D7=0,"",VLOOKUP($D7,'Absolutní-BODY'!$E$2:$W$161,16,FALSE))</f>
        <v>#N/A</v>
      </c>
      <c r="R7" s="53" t="e">
        <f>IF($D7=0,"",VLOOKUP($D7,'Absolutní-BODY'!$E$2:$W$161,17,FALSE))</f>
        <v>#N/A</v>
      </c>
      <c r="S7" s="53" t="e">
        <f>IF($D7=0,"",VLOOKUP($D7,'Absolutní-BODY'!$E$2:$W$161,18,FALSE))</f>
        <v>#N/A</v>
      </c>
      <c r="T7" s="54" t="e">
        <f>IF($D7=0,"",VLOOKUP($D7,'Absolutní-BODY'!$E$2:$W$161,19,FALSE))</f>
        <v>#N/A</v>
      </c>
      <c r="U7" s="49"/>
      <c r="V7" s="49"/>
      <c r="W7" s="331" t="e">
        <f>IF(K10=0,10000,K10)</f>
        <v>#N/A</v>
      </c>
      <c r="X7" s="68">
        <v>1</v>
      </c>
      <c r="Y7" s="68">
        <v>5</v>
      </c>
      <c r="Z7" s="68"/>
      <c r="AU7" s="49" t="e">
        <f>VLOOKUP(SUM(($B4*10)+B7),'Absolutní-BODY'!$AK$2:$AL$161,2,FALSE)</f>
        <v>#N/A</v>
      </c>
      <c r="AV7" s="49" t="e">
        <f>VLOOKUP(SUM(($B4*10)+C7),'Absolutní-BODY'!$AK$2:$AL$161,2,FALSE)</f>
        <v>#N/A</v>
      </c>
    </row>
    <row r="8" spans="1:48" s="42" customFormat="1" ht="15" customHeight="1" thickBot="1" x14ac:dyDescent="0.25">
      <c r="A8" s="334"/>
      <c r="B8" s="55" t="s">
        <v>0</v>
      </c>
      <c r="C8" s="56" t="e">
        <f>IF(D8=0,"",VLOOKUP($D8,seznam!$A$1:$E$5084,2,FALSE))</f>
        <v>#N/A</v>
      </c>
      <c r="D8" s="57" t="e">
        <f>IF(AU8="",0,AU8)</f>
        <v>#N/A</v>
      </c>
      <c r="E8" s="57" t="e">
        <f>IF($D8=0,"",VLOOKUP($D8,'Absolutní-BODY'!$E$2:$W$161,4,FALSE))</f>
        <v>#N/A</v>
      </c>
      <c r="F8" s="57" t="e">
        <f>IF($D8=0,"",VLOOKUP($D8,'Absolutní-BODY'!$E$2:$W$161,5,FALSE))</f>
        <v>#N/A</v>
      </c>
      <c r="G8" s="57" t="e">
        <f>IF($D8=0,"",VLOOKUP($D8,'Absolutní-BODY'!$E$2:$W$161,6,FALSE))</f>
        <v>#N/A</v>
      </c>
      <c r="H8" s="57" t="e">
        <f>IF($D8=0,"",VLOOKUP($D8,'Absolutní-BODY'!$E$2:$W$161,7,FALSE))</f>
        <v>#N/A</v>
      </c>
      <c r="I8" s="58" t="e">
        <f>IF($D8=0,"",VLOOKUP($D8,'Absolutní-BODY'!$E$2:$W$161,8,FALSE))</f>
        <v>#N/A</v>
      </c>
      <c r="J8" s="58" t="e">
        <f>IF($D8=0,"",VLOOKUP($D8,'Absolutní-BODY'!$E$2:$W$161,9,FALSE))</f>
        <v>#N/A</v>
      </c>
      <c r="K8" s="58" t="e">
        <f>IF($D8=0,"",VLOOKUP($D8,'Absolutní-BODY'!$E$2:$W$161,10,FALSE))</f>
        <v>#N/A</v>
      </c>
      <c r="L8" s="58" t="e">
        <f>IF($D8=0,"",VLOOKUP($D8,'Absolutní-BODY'!$E$2:$W$161,11,FALSE))</f>
        <v>#N/A</v>
      </c>
      <c r="M8" s="58" t="e">
        <f>IF($D8=0,"",VLOOKUP($D8,'Absolutní-BODY'!$E$2:$W$161,12,FALSE))</f>
        <v>#N/A</v>
      </c>
      <c r="N8" s="58" t="e">
        <f>IF($D8=0,"",VLOOKUP($D8,'Absolutní-BODY'!$E$2:$W$161,13,FALSE))</f>
        <v>#N/A</v>
      </c>
      <c r="O8" s="58" t="e">
        <f>IF($D8=0,"",VLOOKUP($D8,'Absolutní-BODY'!$E$2:$W$161,14,FALSE))</f>
        <v>#N/A</v>
      </c>
      <c r="P8" s="58" t="e">
        <f>IF($D8=0,"",VLOOKUP($D8,'Absolutní-BODY'!$E$2:$W$161,15,FALSE))</f>
        <v>#N/A</v>
      </c>
      <c r="Q8" s="58" t="e">
        <f>IF($D8=0,"",VLOOKUP($D8,'Absolutní-BODY'!$E$2:$W$161,16,FALSE))</f>
        <v>#N/A</v>
      </c>
      <c r="R8" s="58" t="e">
        <f>IF($D8=0,"",VLOOKUP($D8,'Absolutní-BODY'!$E$2:$W$161,17,FALSE))</f>
        <v>#N/A</v>
      </c>
      <c r="S8" s="58" t="e">
        <f>IF($D8=0,"",VLOOKUP($D8,'Absolutní-BODY'!$E$2:$W$161,18,FALSE))</f>
        <v>#N/A</v>
      </c>
      <c r="T8" s="59" t="e">
        <f>IF($D8=0,"",VLOOKUP($D8,'Absolutní-BODY'!$E$2:$W$161,19,FALSE))</f>
        <v>#N/A</v>
      </c>
      <c r="U8" s="49"/>
      <c r="V8" s="49"/>
      <c r="W8" s="331" t="e">
        <f>IF(K10=0,10000,K10)</f>
        <v>#N/A</v>
      </c>
      <c r="X8" s="68">
        <v>1</v>
      </c>
      <c r="Y8" s="68">
        <v>6</v>
      </c>
      <c r="Z8" s="68"/>
      <c r="AU8" s="49" t="e">
        <f>VLOOKUP(SUM(($B4*10)+4),'Absolutní-BODY'!$AK$2:$AL$161,2,FALSE)</f>
        <v>#N/A</v>
      </c>
      <c r="AV8" s="49" t="e">
        <f>VLOOKUP(SUM(($B4*10)+4),'Absolutní-BODY'!$AK$2:$AL$161,2,FALSE)</f>
        <v>#N/A</v>
      </c>
    </row>
    <row r="9" spans="1:48" s="42" customFormat="1" ht="15" customHeight="1" thickBot="1" x14ac:dyDescent="0.25">
      <c r="A9" s="35"/>
      <c r="B9" s="60"/>
      <c r="C9" s="61"/>
      <c r="D9" s="61"/>
      <c r="E9" s="441" t="e">
        <f t="shared" ref="E9:T9" si="0">SUM(E5:E8)</f>
        <v>#N/A</v>
      </c>
      <c r="F9" s="442" t="e">
        <f t="shared" si="0"/>
        <v>#N/A</v>
      </c>
      <c r="G9" s="442" t="e">
        <f t="shared" si="0"/>
        <v>#N/A</v>
      </c>
      <c r="H9" s="442" t="e">
        <f t="shared" si="0"/>
        <v>#N/A</v>
      </c>
      <c r="I9" s="64" t="e">
        <f t="shared" si="0"/>
        <v>#N/A</v>
      </c>
      <c r="J9" s="64" t="e">
        <f t="shared" si="0"/>
        <v>#N/A</v>
      </c>
      <c r="K9" s="64" t="e">
        <f t="shared" si="0"/>
        <v>#N/A</v>
      </c>
      <c r="L9" s="64" t="e">
        <f t="shared" si="0"/>
        <v>#N/A</v>
      </c>
      <c r="M9" s="64" t="e">
        <f t="shared" si="0"/>
        <v>#N/A</v>
      </c>
      <c r="N9" s="64" t="e">
        <f t="shared" si="0"/>
        <v>#N/A</v>
      </c>
      <c r="O9" s="64" t="e">
        <f t="shared" si="0"/>
        <v>#N/A</v>
      </c>
      <c r="P9" s="64" t="e">
        <f t="shared" si="0"/>
        <v>#N/A</v>
      </c>
      <c r="Q9" s="64" t="e">
        <f t="shared" si="0"/>
        <v>#N/A</v>
      </c>
      <c r="R9" s="64" t="e">
        <f t="shared" si="0"/>
        <v>#N/A</v>
      </c>
      <c r="S9" s="64" t="e">
        <f t="shared" si="0"/>
        <v>#N/A</v>
      </c>
      <c r="T9" s="65" t="e">
        <f t="shared" si="0"/>
        <v>#N/A</v>
      </c>
      <c r="U9" s="436"/>
      <c r="V9" s="436"/>
      <c r="W9" s="331" t="e">
        <f>IF(K10=0,10000,K10)</f>
        <v>#N/A</v>
      </c>
      <c r="X9" s="68">
        <v>1</v>
      </c>
      <c r="Y9" s="68">
        <v>7</v>
      </c>
      <c r="Z9" s="68"/>
      <c r="AU9" s="436"/>
      <c r="AV9" s="436"/>
    </row>
    <row r="10" spans="1:48" s="42" customFormat="1" ht="15" customHeight="1" thickBot="1" x14ac:dyDescent="0.25">
      <c r="A10" s="35"/>
      <c r="B10" s="318" t="e">
        <f>C4</f>
        <v>#N/A</v>
      </c>
      <c r="C10" s="315"/>
      <c r="D10" s="440">
        <f>Z10</f>
        <v>0</v>
      </c>
      <c r="E10" s="317" t="s">
        <v>18</v>
      </c>
      <c r="F10" s="66"/>
      <c r="G10" s="66"/>
      <c r="H10" s="443"/>
      <c r="I10" s="435" t="s">
        <v>1</v>
      </c>
      <c r="J10" s="129"/>
      <c r="K10" s="570" t="e">
        <f>SUM(E9:T9)</f>
        <v>#N/A</v>
      </c>
      <c r="L10" s="571"/>
      <c r="M10" s="571"/>
      <c r="N10" s="571"/>
      <c r="O10" s="571"/>
      <c r="P10" s="571"/>
      <c r="Q10" s="571"/>
      <c r="R10" s="571"/>
      <c r="S10" s="571"/>
      <c r="T10" s="572"/>
      <c r="U10" s="436"/>
      <c r="V10" s="436"/>
      <c r="W10" s="331" t="e">
        <f>IF(K10=0,10000,K10)</f>
        <v>#N/A</v>
      </c>
      <c r="X10" s="68">
        <v>1</v>
      </c>
      <c r="Y10" s="68">
        <v>8</v>
      </c>
      <c r="Z10" s="333">
        <f>D2</f>
        <v>0</v>
      </c>
      <c r="AU10" s="436"/>
      <c r="AV10" s="436"/>
    </row>
    <row r="11" spans="1:48" s="42" customFormat="1" ht="15" customHeight="1" thickBot="1" x14ac:dyDescent="0.25">
      <c r="A11" s="37" t="s">
        <v>3469</v>
      </c>
      <c r="B11" s="334"/>
      <c r="C11" s="336"/>
      <c r="D11" s="38"/>
      <c r="E11" s="37"/>
      <c r="F11" s="37"/>
      <c r="G11" s="39"/>
      <c r="H11" s="341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36"/>
      <c r="V11" s="436"/>
      <c r="W11" s="331" t="e">
        <f>IF(K18=0,10000,K18)</f>
        <v>#N/A</v>
      </c>
      <c r="X11" s="68">
        <v>2</v>
      </c>
      <c r="Y11" s="68">
        <v>1</v>
      </c>
      <c r="Z11" s="68"/>
      <c r="AU11" s="436"/>
      <c r="AV11" s="436"/>
    </row>
    <row r="12" spans="1:48" s="42" customFormat="1" ht="15" customHeight="1" thickBot="1" x14ac:dyDescent="0.25">
      <c r="A12" s="35"/>
      <c r="B12" s="49">
        <v>2</v>
      </c>
      <c r="C12" s="313" t="e">
        <f>IF(B12="","",VLOOKUP(B12,'Absolutní-BODY'!$AT$2:$AU$57,2,FALSE))</f>
        <v>#N/A</v>
      </c>
      <c r="D12" s="40" t="s">
        <v>9</v>
      </c>
      <c r="E12" s="41">
        <v>1</v>
      </c>
      <c r="F12" s="41">
        <v>2</v>
      </c>
      <c r="G12" s="41">
        <v>3</v>
      </c>
      <c r="H12" s="340">
        <v>4</v>
      </c>
      <c r="I12" s="41">
        <v>5</v>
      </c>
      <c r="J12" s="41">
        <v>6</v>
      </c>
      <c r="K12" s="41">
        <v>7</v>
      </c>
      <c r="L12" s="41">
        <v>8</v>
      </c>
      <c r="M12" s="41">
        <v>9</v>
      </c>
      <c r="N12" s="41">
        <v>10</v>
      </c>
      <c r="O12" s="41">
        <v>11</v>
      </c>
      <c r="P12" s="41">
        <v>12</v>
      </c>
      <c r="Q12" s="41">
        <v>13</v>
      </c>
      <c r="R12" s="41">
        <v>14</v>
      </c>
      <c r="S12" s="41">
        <v>15</v>
      </c>
      <c r="T12" s="41">
        <v>16</v>
      </c>
      <c r="U12" s="436"/>
      <c r="V12" s="436"/>
      <c r="W12" s="331" t="e">
        <f>IF(K18=0,10000,K18)</f>
        <v>#N/A</v>
      </c>
      <c r="X12" s="68">
        <v>2</v>
      </c>
      <c r="Y12" s="68">
        <v>2</v>
      </c>
      <c r="Z12" s="68"/>
      <c r="AU12" s="436"/>
      <c r="AV12" s="436"/>
    </row>
    <row r="13" spans="1:48" s="67" customFormat="1" ht="15" customHeight="1" x14ac:dyDescent="0.2">
      <c r="A13" s="334"/>
      <c r="B13" s="44">
        <v>1</v>
      </c>
      <c r="C13" s="45" t="e">
        <f>IF(D13=0,"",VLOOKUP($D13,seznam!$A$1:$E$5084,2,FALSE))</f>
        <v>#N/A</v>
      </c>
      <c r="D13" s="46" t="e">
        <f>IF(AU13="",0,AU13)</f>
        <v>#N/A</v>
      </c>
      <c r="E13" s="46" t="e">
        <f>IF($D13=0,"",VLOOKUP($D13,'Absolutní-BODY'!$E$2:$W$161,4,FALSE))</f>
        <v>#N/A</v>
      </c>
      <c r="F13" s="46" t="e">
        <f>IF($D13=0,"",VLOOKUP($D13,'Absolutní-BODY'!$E$2:$W$161,5,FALSE))</f>
        <v>#N/A</v>
      </c>
      <c r="G13" s="46" t="e">
        <f>IF($D13=0,"",VLOOKUP($D13,'Absolutní-BODY'!$E$2:$W$161,6,FALSE))</f>
        <v>#N/A</v>
      </c>
      <c r="H13" s="46" t="e">
        <f>IF($D13=0,"",VLOOKUP($D13,'Absolutní-BODY'!$E$2:$W$161,7,FALSE))</f>
        <v>#N/A</v>
      </c>
      <c r="I13" s="47" t="e">
        <f>IF($D13=0,"",VLOOKUP($D13,'Absolutní-BODY'!$E$2:$W$161,8,FALSE))</f>
        <v>#N/A</v>
      </c>
      <c r="J13" s="47" t="e">
        <f>IF($D13=0,"",VLOOKUP($D13,'Absolutní-BODY'!$E$2:$W$161,9,FALSE))</f>
        <v>#N/A</v>
      </c>
      <c r="K13" s="47" t="e">
        <f>IF($D13=0,"",VLOOKUP($D13,'Absolutní-BODY'!$E$2:$W$161,10,FALSE))</f>
        <v>#N/A</v>
      </c>
      <c r="L13" s="47" t="e">
        <f>IF($D13=0,"",VLOOKUP($D13,'Absolutní-BODY'!$E$2:$W$161,11,FALSE))</f>
        <v>#N/A</v>
      </c>
      <c r="M13" s="47" t="e">
        <f>IF($D13=0,"",VLOOKUP($D13,'Absolutní-BODY'!$E$2:$W$161,12,FALSE))</f>
        <v>#N/A</v>
      </c>
      <c r="N13" s="47" t="e">
        <f>IF($D13=0,"",VLOOKUP($D13,'Absolutní-BODY'!$E$2:$W$161,13,FALSE))</f>
        <v>#N/A</v>
      </c>
      <c r="O13" s="47" t="e">
        <f>IF($D13=0,"",VLOOKUP($D13,'Absolutní-BODY'!$E$2:$W$161,14,FALSE))</f>
        <v>#N/A</v>
      </c>
      <c r="P13" s="47" t="e">
        <f>IF($D13=0,"",VLOOKUP($D13,'Absolutní-BODY'!$E$2:$W$161,15,FALSE))</f>
        <v>#N/A</v>
      </c>
      <c r="Q13" s="47" t="e">
        <f>IF($D13=0,"",VLOOKUP($D13,'Absolutní-BODY'!$E$2:$W$161,16,FALSE))</f>
        <v>#N/A</v>
      </c>
      <c r="R13" s="47" t="e">
        <f>IF($D13=0,"",VLOOKUP($D13,'Absolutní-BODY'!$E$2:$W$161,17,FALSE))</f>
        <v>#N/A</v>
      </c>
      <c r="S13" s="47" t="e">
        <f>IF($D13=0,"",VLOOKUP($D13,'Absolutní-BODY'!$E$2:$W$161,18,FALSE))</f>
        <v>#N/A</v>
      </c>
      <c r="T13" s="48" t="e">
        <f>IF($D13=0,"",VLOOKUP($D13,'Absolutní-BODY'!$E$2:$W$161,19,FALSE))</f>
        <v>#N/A</v>
      </c>
      <c r="U13" s="49"/>
      <c r="V13" s="49"/>
      <c r="W13" s="331" t="e">
        <f>IF(K18=0,10000,K18)</f>
        <v>#N/A</v>
      </c>
      <c r="X13" s="68">
        <v>2</v>
      </c>
      <c r="Y13" s="68">
        <v>3</v>
      </c>
      <c r="AU13" s="49" t="e">
        <f>VLOOKUP(SUM(($B12*10)+B13),'Absolutní-BODY'!$AK$2:$AL$161,2,FALSE)</f>
        <v>#N/A</v>
      </c>
      <c r="AV13" s="49" t="e">
        <f>VLOOKUP(SUM(($B12*10)+C13),'Absolutní-BODY'!$AK$2:$AL$161,2,FALSE)</f>
        <v>#N/A</v>
      </c>
    </row>
    <row r="14" spans="1:48" ht="15" customHeight="1" x14ac:dyDescent="0.25">
      <c r="A14" s="334"/>
      <c r="B14" s="50">
        <v>2</v>
      </c>
      <c r="C14" s="51" t="e">
        <f>IF(D14=0,"",VLOOKUP($D14,seznam!$A$1:$E$5084,2,FALSE))</f>
        <v>#N/A</v>
      </c>
      <c r="D14" s="52" t="e">
        <f>IF(AU14="",0,AU14)</f>
        <v>#N/A</v>
      </c>
      <c r="E14" s="52" t="e">
        <f>IF($D14=0,"",VLOOKUP($D14,'Absolutní-BODY'!$E$2:$W$161,4,FALSE))</f>
        <v>#N/A</v>
      </c>
      <c r="F14" s="52" t="e">
        <f>IF($D14=0,"",VLOOKUP($D14,'Absolutní-BODY'!$E$2:$W$161,5,FALSE))</f>
        <v>#N/A</v>
      </c>
      <c r="G14" s="52" t="e">
        <f>IF($D14=0,"",VLOOKUP($D14,'Absolutní-BODY'!$E$2:$W$161,6,FALSE))</f>
        <v>#N/A</v>
      </c>
      <c r="H14" s="52" t="e">
        <f>IF($D14=0,"",VLOOKUP($D14,'Absolutní-BODY'!$E$2:$W$161,7,FALSE))</f>
        <v>#N/A</v>
      </c>
      <c r="I14" s="53" t="e">
        <f>IF($D14=0,"",VLOOKUP($D14,'Absolutní-BODY'!$E$2:$W$161,8,FALSE))</f>
        <v>#N/A</v>
      </c>
      <c r="J14" s="53" t="e">
        <f>IF($D14=0,"",VLOOKUP($D14,'Absolutní-BODY'!$E$2:$W$161,9,FALSE))</f>
        <v>#N/A</v>
      </c>
      <c r="K14" s="53" t="e">
        <f>IF($D14=0,"",VLOOKUP($D14,'Absolutní-BODY'!$E$2:$W$161,10,FALSE))</f>
        <v>#N/A</v>
      </c>
      <c r="L14" s="53" t="e">
        <f>IF($D14=0,"",VLOOKUP($D14,'Absolutní-BODY'!$E$2:$W$161,11,FALSE))</f>
        <v>#N/A</v>
      </c>
      <c r="M14" s="53" t="e">
        <f>IF($D14=0,"",VLOOKUP($D14,'Absolutní-BODY'!$E$2:$W$161,12,FALSE))</f>
        <v>#N/A</v>
      </c>
      <c r="N14" s="53" t="e">
        <f>IF($D14=0,"",VLOOKUP($D14,'Absolutní-BODY'!$E$2:$W$161,13,FALSE))</f>
        <v>#N/A</v>
      </c>
      <c r="O14" s="53" t="e">
        <f>IF($D14=0,"",VLOOKUP($D14,'Absolutní-BODY'!$E$2:$W$161,14,FALSE))</f>
        <v>#N/A</v>
      </c>
      <c r="P14" s="53" t="e">
        <f>IF($D14=0,"",VLOOKUP($D14,'Absolutní-BODY'!$E$2:$W$161,15,FALSE))</f>
        <v>#N/A</v>
      </c>
      <c r="Q14" s="53" t="e">
        <f>IF($D14=0,"",VLOOKUP($D14,'Absolutní-BODY'!$E$2:$W$161,16,FALSE))</f>
        <v>#N/A</v>
      </c>
      <c r="R14" s="53" t="e">
        <f>IF($D14=0,"",VLOOKUP($D14,'Absolutní-BODY'!$E$2:$W$161,17,FALSE))</f>
        <v>#N/A</v>
      </c>
      <c r="S14" s="53" t="e">
        <f>IF($D14=0,"",VLOOKUP($D14,'Absolutní-BODY'!$E$2:$W$161,18,FALSE))</f>
        <v>#N/A</v>
      </c>
      <c r="T14" s="54" t="e">
        <f>IF($D14=0,"",VLOOKUP($D14,'Absolutní-BODY'!$E$2:$W$161,19,FALSE))</f>
        <v>#N/A</v>
      </c>
      <c r="U14" s="49"/>
      <c r="V14" s="49"/>
      <c r="W14" s="331" t="e">
        <f>IF(K18=0,10000,K18)</f>
        <v>#N/A</v>
      </c>
      <c r="X14" s="68">
        <v>2</v>
      </c>
      <c r="Y14" s="68">
        <v>4</v>
      </c>
      <c r="Z14" s="68"/>
      <c r="AU14" s="49" t="e">
        <f>VLOOKUP(SUM(($B12*10)+B14),'Absolutní-BODY'!$AK$2:$AL$161,2,FALSE)</f>
        <v>#N/A</v>
      </c>
      <c r="AV14" s="49" t="e">
        <f>VLOOKUP(SUM(($B12*10)+C14),'Absolutní-BODY'!$AK$2:$AL$161,2,FALSE)</f>
        <v>#N/A</v>
      </c>
    </row>
    <row r="15" spans="1:48" ht="15" customHeight="1" x14ac:dyDescent="0.25">
      <c r="A15" s="334"/>
      <c r="B15" s="50">
        <v>3</v>
      </c>
      <c r="C15" s="51" t="e">
        <f>IF(D15=0,"",VLOOKUP($D15,seznam!$A$1:$E$5084,2,FALSE))</f>
        <v>#N/A</v>
      </c>
      <c r="D15" s="52" t="e">
        <f>IF(AU15="",0,AU15)</f>
        <v>#N/A</v>
      </c>
      <c r="E15" s="52" t="e">
        <f>IF($D15=0,"",VLOOKUP($D15,'Absolutní-BODY'!$E$2:$W$161,4,FALSE))</f>
        <v>#N/A</v>
      </c>
      <c r="F15" s="52" t="e">
        <f>IF($D15=0,"",VLOOKUP($D15,'Absolutní-BODY'!$E$2:$W$161,5,FALSE))</f>
        <v>#N/A</v>
      </c>
      <c r="G15" s="52" t="e">
        <f>IF($D15=0,"",VLOOKUP($D15,'Absolutní-BODY'!$E$2:$W$161,6,FALSE))</f>
        <v>#N/A</v>
      </c>
      <c r="H15" s="52" t="e">
        <f>IF($D15=0,"",VLOOKUP($D15,'Absolutní-BODY'!$E$2:$W$161,7,FALSE))</f>
        <v>#N/A</v>
      </c>
      <c r="I15" s="53" t="e">
        <f>IF($D15=0,"",VLOOKUP($D15,'Absolutní-BODY'!$E$2:$W$161,8,FALSE))</f>
        <v>#N/A</v>
      </c>
      <c r="J15" s="53" t="e">
        <f>IF($D15=0,"",VLOOKUP($D15,'Absolutní-BODY'!$E$2:$W$161,9,FALSE))</f>
        <v>#N/A</v>
      </c>
      <c r="K15" s="53" t="e">
        <f>IF($D15=0,"",VLOOKUP($D15,'Absolutní-BODY'!$E$2:$W$161,10,FALSE))</f>
        <v>#N/A</v>
      </c>
      <c r="L15" s="53" t="e">
        <f>IF($D15=0,"",VLOOKUP($D15,'Absolutní-BODY'!$E$2:$W$161,11,FALSE))</f>
        <v>#N/A</v>
      </c>
      <c r="M15" s="53" t="e">
        <f>IF($D15=0,"",VLOOKUP($D15,'Absolutní-BODY'!$E$2:$W$161,12,FALSE))</f>
        <v>#N/A</v>
      </c>
      <c r="N15" s="53" t="e">
        <f>IF($D15=0,"",VLOOKUP($D15,'Absolutní-BODY'!$E$2:$W$161,13,FALSE))</f>
        <v>#N/A</v>
      </c>
      <c r="O15" s="53" t="e">
        <f>IF($D15=0,"",VLOOKUP($D15,'Absolutní-BODY'!$E$2:$W$161,14,FALSE))</f>
        <v>#N/A</v>
      </c>
      <c r="P15" s="53" t="e">
        <f>IF($D15=0,"",VLOOKUP($D15,'Absolutní-BODY'!$E$2:$W$161,15,FALSE))</f>
        <v>#N/A</v>
      </c>
      <c r="Q15" s="53" t="e">
        <f>IF($D15=0,"",VLOOKUP($D15,'Absolutní-BODY'!$E$2:$W$161,16,FALSE))</f>
        <v>#N/A</v>
      </c>
      <c r="R15" s="53" t="e">
        <f>IF($D15=0,"",VLOOKUP($D15,'Absolutní-BODY'!$E$2:$W$161,17,FALSE))</f>
        <v>#N/A</v>
      </c>
      <c r="S15" s="53" t="e">
        <f>IF($D15=0,"",VLOOKUP($D15,'Absolutní-BODY'!$E$2:$W$161,18,FALSE))</f>
        <v>#N/A</v>
      </c>
      <c r="T15" s="54" t="e">
        <f>IF($D15=0,"",VLOOKUP($D15,'Absolutní-BODY'!$E$2:$W$161,19,FALSE))</f>
        <v>#N/A</v>
      </c>
      <c r="U15" s="49"/>
      <c r="V15" s="49"/>
      <c r="W15" s="331" t="e">
        <f>IF(K18=0,10000,K18)</f>
        <v>#N/A</v>
      </c>
      <c r="X15" s="68">
        <v>2</v>
      </c>
      <c r="Y15" s="68">
        <v>5</v>
      </c>
      <c r="Z15" s="68"/>
      <c r="AU15" s="49" t="e">
        <f>VLOOKUP(SUM(($B12*10)+B15),'Absolutní-BODY'!$AK$2:$AL$161,2,FALSE)</f>
        <v>#N/A</v>
      </c>
      <c r="AV15" s="49" t="e">
        <f>VLOOKUP(SUM(($B12*10)+C15),'Absolutní-BODY'!$AK$2:$AL$161,2,FALSE)</f>
        <v>#N/A</v>
      </c>
    </row>
    <row r="16" spans="1:48" ht="15" customHeight="1" thickBot="1" x14ac:dyDescent="0.3">
      <c r="A16" s="334"/>
      <c r="B16" s="55" t="s">
        <v>0</v>
      </c>
      <c r="C16" s="56" t="e">
        <f>IF(D16=0,"",VLOOKUP($D16,seznam!$A$1:$E$5084,2,FALSE))</f>
        <v>#N/A</v>
      </c>
      <c r="D16" s="57" t="e">
        <f>IF(AU16="",0,AU16)</f>
        <v>#N/A</v>
      </c>
      <c r="E16" s="57" t="e">
        <f>IF($D16=0,"",VLOOKUP($D16,'Absolutní-BODY'!$E$2:$W$161,4,FALSE))</f>
        <v>#N/A</v>
      </c>
      <c r="F16" s="57" t="e">
        <f>IF($D16=0,"",VLOOKUP($D16,'Absolutní-BODY'!$E$2:$W$161,5,FALSE))</f>
        <v>#N/A</v>
      </c>
      <c r="G16" s="57" t="e">
        <f>IF($D16=0,"",VLOOKUP($D16,'Absolutní-BODY'!$E$2:$W$161,6,FALSE))</f>
        <v>#N/A</v>
      </c>
      <c r="H16" s="57" t="e">
        <f>IF($D16=0,"",VLOOKUP($D16,'Absolutní-BODY'!$E$2:$W$161,7,FALSE))</f>
        <v>#N/A</v>
      </c>
      <c r="I16" s="58" t="e">
        <f>IF($D16=0,"",VLOOKUP($D16,'Absolutní-BODY'!$E$2:$W$161,8,FALSE))</f>
        <v>#N/A</v>
      </c>
      <c r="J16" s="58" t="e">
        <f>IF($D16=0,"",VLOOKUP($D16,'Absolutní-BODY'!$E$2:$W$161,9,FALSE))</f>
        <v>#N/A</v>
      </c>
      <c r="K16" s="58" t="e">
        <f>IF($D16=0,"",VLOOKUP($D16,'Absolutní-BODY'!$E$2:$W$161,10,FALSE))</f>
        <v>#N/A</v>
      </c>
      <c r="L16" s="58" t="e">
        <f>IF($D16=0,"",VLOOKUP($D16,'Absolutní-BODY'!$E$2:$W$161,11,FALSE))</f>
        <v>#N/A</v>
      </c>
      <c r="M16" s="58" t="e">
        <f>IF($D16=0,"",VLOOKUP($D16,'Absolutní-BODY'!$E$2:$W$161,12,FALSE))</f>
        <v>#N/A</v>
      </c>
      <c r="N16" s="58" t="e">
        <f>IF($D16=0,"",VLOOKUP($D16,'Absolutní-BODY'!$E$2:$W$161,13,FALSE))</f>
        <v>#N/A</v>
      </c>
      <c r="O16" s="58" t="e">
        <f>IF($D16=0,"",VLOOKUP($D16,'Absolutní-BODY'!$E$2:$W$161,14,FALSE))</f>
        <v>#N/A</v>
      </c>
      <c r="P16" s="58" t="e">
        <f>IF($D16=0,"",VLOOKUP($D16,'Absolutní-BODY'!$E$2:$W$161,15,FALSE))</f>
        <v>#N/A</v>
      </c>
      <c r="Q16" s="58" t="e">
        <f>IF($D16=0,"",VLOOKUP($D16,'Absolutní-BODY'!$E$2:$W$161,16,FALSE))</f>
        <v>#N/A</v>
      </c>
      <c r="R16" s="58" t="e">
        <f>IF($D16=0,"",VLOOKUP($D16,'Absolutní-BODY'!$E$2:$W$161,17,FALSE))</f>
        <v>#N/A</v>
      </c>
      <c r="S16" s="58" t="e">
        <f>IF($D16=0,"",VLOOKUP($D16,'Absolutní-BODY'!$E$2:$W$161,18,FALSE))</f>
        <v>#N/A</v>
      </c>
      <c r="T16" s="59" t="e">
        <f>IF($D16=0,"",VLOOKUP($D16,'Absolutní-BODY'!$E$2:$W$161,19,FALSE))</f>
        <v>#N/A</v>
      </c>
      <c r="U16" s="49"/>
      <c r="V16" s="49"/>
      <c r="W16" s="331" t="e">
        <f>IF(K18=0,10000,K18)</f>
        <v>#N/A</v>
      </c>
      <c r="X16" s="68">
        <v>2</v>
      </c>
      <c r="Y16" s="68">
        <v>6</v>
      </c>
      <c r="Z16" s="68"/>
      <c r="AU16" s="49" t="e">
        <f>VLOOKUP(SUM(($B12*10)+4),'Absolutní-BODY'!$AK$2:$AL$161,2,FALSE)</f>
        <v>#N/A</v>
      </c>
      <c r="AV16" s="49" t="e">
        <f>VLOOKUP(SUM(($B12*10)+4),'Absolutní-BODY'!$AK$2:$AL$161,2,FALSE)</f>
        <v>#N/A</v>
      </c>
    </row>
    <row r="17" spans="1:48" ht="15" customHeight="1" thickBot="1" x14ac:dyDescent="0.3">
      <c r="B17" s="60"/>
      <c r="C17" s="61"/>
      <c r="D17" s="61"/>
      <c r="E17" s="62" t="e">
        <f t="shared" ref="E17:T17" si="1">SUM(E13:E16)</f>
        <v>#N/A</v>
      </c>
      <c r="F17" s="63" t="e">
        <f t="shared" si="1"/>
        <v>#N/A</v>
      </c>
      <c r="G17" s="63" t="e">
        <f t="shared" si="1"/>
        <v>#N/A</v>
      </c>
      <c r="H17" s="63" t="e">
        <f t="shared" si="1"/>
        <v>#N/A</v>
      </c>
      <c r="I17" s="64" t="e">
        <f t="shared" si="1"/>
        <v>#N/A</v>
      </c>
      <c r="J17" s="64" t="e">
        <f t="shared" si="1"/>
        <v>#N/A</v>
      </c>
      <c r="K17" s="64" t="e">
        <f t="shared" si="1"/>
        <v>#N/A</v>
      </c>
      <c r="L17" s="64" t="e">
        <f t="shared" si="1"/>
        <v>#N/A</v>
      </c>
      <c r="M17" s="64" t="e">
        <f t="shared" si="1"/>
        <v>#N/A</v>
      </c>
      <c r="N17" s="64" t="e">
        <f t="shared" si="1"/>
        <v>#N/A</v>
      </c>
      <c r="O17" s="64" t="e">
        <f t="shared" si="1"/>
        <v>#N/A</v>
      </c>
      <c r="P17" s="64" t="e">
        <f t="shared" si="1"/>
        <v>#N/A</v>
      </c>
      <c r="Q17" s="64" t="e">
        <f t="shared" si="1"/>
        <v>#N/A</v>
      </c>
      <c r="R17" s="64" t="e">
        <f t="shared" si="1"/>
        <v>#N/A</v>
      </c>
      <c r="S17" s="64" t="e">
        <f t="shared" si="1"/>
        <v>#N/A</v>
      </c>
      <c r="T17" s="65" t="e">
        <f t="shared" si="1"/>
        <v>#N/A</v>
      </c>
      <c r="W17" s="331" t="e">
        <f>IF(K18=0,10000,K18)</f>
        <v>#N/A</v>
      </c>
      <c r="X17" s="68">
        <v>2</v>
      </c>
      <c r="Y17" s="68">
        <v>7</v>
      </c>
      <c r="Z17" s="68"/>
    </row>
    <row r="18" spans="1:48" ht="15" customHeight="1" thickBot="1" x14ac:dyDescent="0.3">
      <c r="B18" s="318" t="e">
        <f>C12</f>
        <v>#N/A</v>
      </c>
      <c r="C18" s="315"/>
      <c r="D18" s="345">
        <f>Z18</f>
        <v>0</v>
      </c>
      <c r="E18" s="317" t="s">
        <v>18</v>
      </c>
      <c r="F18" s="66"/>
      <c r="G18" s="66"/>
      <c r="H18" s="443"/>
      <c r="I18" s="435" t="s">
        <v>1</v>
      </c>
      <c r="J18" s="129"/>
      <c r="K18" s="570" t="e">
        <f>SUM(E17:T17)</f>
        <v>#N/A</v>
      </c>
      <c r="L18" s="571"/>
      <c r="M18" s="571"/>
      <c r="N18" s="571"/>
      <c r="O18" s="571"/>
      <c r="P18" s="571"/>
      <c r="Q18" s="571"/>
      <c r="R18" s="571"/>
      <c r="S18" s="571"/>
      <c r="T18" s="572"/>
      <c r="W18" s="331" t="e">
        <f>IF(K18=0,10000,K18)</f>
        <v>#N/A</v>
      </c>
      <c r="X18" s="68">
        <v>2</v>
      </c>
      <c r="Y18" s="68">
        <v>8</v>
      </c>
      <c r="Z18" s="332">
        <f>IF(Z10&lt;1,0,Z10-2)</f>
        <v>0</v>
      </c>
    </row>
    <row r="19" spans="1:48" ht="15" customHeight="1" thickBot="1" x14ac:dyDescent="0.3">
      <c r="A19" s="37" t="s">
        <v>3468</v>
      </c>
      <c r="C19" s="38"/>
      <c r="D19" s="38"/>
      <c r="E19" s="37"/>
      <c r="F19" s="37"/>
      <c r="G19" s="39"/>
      <c r="H19" s="341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W19" s="331" t="e">
        <f>IF(K26=0,10000,K26)</f>
        <v>#N/A</v>
      </c>
      <c r="X19" s="68">
        <v>3</v>
      </c>
      <c r="Y19" s="68">
        <v>1</v>
      </c>
      <c r="Z19" s="68"/>
    </row>
    <row r="20" spans="1:48" ht="15" customHeight="1" thickBot="1" x14ac:dyDescent="0.3">
      <c r="A20" s="42"/>
      <c r="B20" s="49">
        <v>3</v>
      </c>
      <c r="C20" s="313" t="e">
        <f>IF(B20="","",VLOOKUP(B20,'Absolutní-BODY'!$AT$2:$AU$57,2,FALSE))</f>
        <v>#N/A</v>
      </c>
      <c r="D20" s="40" t="s">
        <v>9</v>
      </c>
      <c r="E20" s="41">
        <v>1</v>
      </c>
      <c r="F20" s="41">
        <v>2</v>
      </c>
      <c r="G20" s="41">
        <v>3</v>
      </c>
      <c r="H20" s="340">
        <v>4</v>
      </c>
      <c r="I20" s="41">
        <v>5</v>
      </c>
      <c r="J20" s="41">
        <v>6</v>
      </c>
      <c r="K20" s="41">
        <v>7</v>
      </c>
      <c r="L20" s="41">
        <v>8</v>
      </c>
      <c r="M20" s="41">
        <v>9</v>
      </c>
      <c r="N20" s="41">
        <v>10</v>
      </c>
      <c r="O20" s="41">
        <v>11</v>
      </c>
      <c r="P20" s="41">
        <v>12</v>
      </c>
      <c r="Q20" s="41">
        <v>13</v>
      </c>
      <c r="R20" s="41">
        <v>14</v>
      </c>
      <c r="S20" s="41">
        <v>15</v>
      </c>
      <c r="T20" s="41">
        <v>16</v>
      </c>
      <c r="W20" s="331" t="e">
        <f>IF(K26=0,10000,K26)</f>
        <v>#N/A</v>
      </c>
      <c r="X20" s="68">
        <v>3</v>
      </c>
      <c r="Y20" s="68">
        <v>2</v>
      </c>
      <c r="Z20" s="68"/>
    </row>
    <row r="21" spans="1:48" ht="15" customHeight="1" x14ac:dyDescent="0.25">
      <c r="A21" s="67"/>
      <c r="B21" s="44">
        <v>1</v>
      </c>
      <c r="C21" s="45" t="e">
        <f>IF(D21=0,"",VLOOKUP($D21,seznam!$A$1:$E$5084,2,FALSE))</f>
        <v>#N/A</v>
      </c>
      <c r="D21" s="46" t="e">
        <f>IF(AU21="",0,AU21)</f>
        <v>#N/A</v>
      </c>
      <c r="E21" s="46" t="e">
        <f>IF($D21=0,"",VLOOKUP($D21,'Absolutní-BODY'!$E$2:$W$161,4,FALSE))</f>
        <v>#N/A</v>
      </c>
      <c r="F21" s="46" t="e">
        <f>IF($D21=0,"",VLOOKUP($D21,'Absolutní-BODY'!$E$2:$W$161,5,FALSE))</f>
        <v>#N/A</v>
      </c>
      <c r="G21" s="46" t="e">
        <f>IF($D21=0,"",VLOOKUP($D21,'Absolutní-BODY'!$E$2:$W$161,6,FALSE))</f>
        <v>#N/A</v>
      </c>
      <c r="H21" s="46" t="e">
        <f>IF($D21=0,"",VLOOKUP($D21,'Absolutní-BODY'!$E$2:$W$161,7,FALSE))</f>
        <v>#N/A</v>
      </c>
      <c r="I21" s="47" t="e">
        <f>IF($D21=0,"",VLOOKUP($D21,'Absolutní-BODY'!$E$2:$W$161,8,FALSE))</f>
        <v>#N/A</v>
      </c>
      <c r="J21" s="47" t="e">
        <f>IF($D21=0,"",VLOOKUP($D21,'Absolutní-BODY'!$E$2:$W$161,9,FALSE))</f>
        <v>#N/A</v>
      </c>
      <c r="K21" s="47" t="e">
        <f>IF($D21=0,"",VLOOKUP($D21,'Absolutní-BODY'!$E$2:$W$161,10,FALSE))</f>
        <v>#N/A</v>
      </c>
      <c r="L21" s="47" t="e">
        <f>IF($D21=0,"",VLOOKUP($D21,'Absolutní-BODY'!$E$2:$W$161,11,FALSE))</f>
        <v>#N/A</v>
      </c>
      <c r="M21" s="47" t="e">
        <f>IF($D21=0,"",VLOOKUP($D21,'Absolutní-BODY'!$E$2:$W$161,12,FALSE))</f>
        <v>#N/A</v>
      </c>
      <c r="N21" s="47" t="e">
        <f>IF($D21=0,"",VLOOKUP($D21,'Absolutní-BODY'!$E$2:$W$161,13,FALSE))</f>
        <v>#N/A</v>
      </c>
      <c r="O21" s="47" t="e">
        <f>IF($D21=0,"",VLOOKUP($D21,'Absolutní-BODY'!$E$2:$W$161,14,FALSE))</f>
        <v>#N/A</v>
      </c>
      <c r="P21" s="47" t="e">
        <f>IF($D21=0,"",VLOOKUP($D21,'Absolutní-BODY'!$E$2:$W$161,15,FALSE))</f>
        <v>#N/A</v>
      </c>
      <c r="Q21" s="47" t="e">
        <f>IF($D21=0,"",VLOOKUP($D21,'Absolutní-BODY'!$E$2:$W$161,16,FALSE))</f>
        <v>#N/A</v>
      </c>
      <c r="R21" s="47" t="e">
        <f>IF($D21=0,"",VLOOKUP($D21,'Absolutní-BODY'!$E$2:$W$161,17,FALSE))</f>
        <v>#N/A</v>
      </c>
      <c r="S21" s="47" t="e">
        <f>IF($D21=0,"",VLOOKUP($D21,'Absolutní-BODY'!$E$2:$W$161,18,FALSE))</f>
        <v>#N/A</v>
      </c>
      <c r="T21" s="48" t="e">
        <f>IF($D21=0,"",VLOOKUP($D21,'Absolutní-BODY'!$E$2:$W$161,19,FALSE))</f>
        <v>#N/A</v>
      </c>
      <c r="U21" s="49"/>
      <c r="V21" s="49"/>
      <c r="W21" s="331" t="e">
        <f>IF(K26=0,10000,K26)</f>
        <v>#N/A</v>
      </c>
      <c r="X21" s="68">
        <v>3</v>
      </c>
      <c r="Y21" s="68">
        <v>3</v>
      </c>
      <c r="Z21" s="68"/>
      <c r="AU21" s="49" t="e">
        <f>VLOOKUP(SUM(($B20*10)+B21),'Absolutní-BODY'!$AK$2:$AL$161,2,FALSE)</f>
        <v>#N/A</v>
      </c>
      <c r="AV21" s="49" t="e">
        <f>VLOOKUP(SUM(($B20*10)+C21),'Absolutní-BODY'!$AK$2:$AL$161,2,FALSE)</f>
        <v>#N/A</v>
      </c>
    </row>
    <row r="22" spans="1:48" ht="15" customHeight="1" x14ac:dyDescent="0.25">
      <c r="A22" s="334"/>
      <c r="B22" s="50">
        <v>2</v>
      </c>
      <c r="C22" s="51" t="e">
        <f>IF(D22=0,"",VLOOKUP($D22,seznam!$A$1:$E$5084,2,FALSE))</f>
        <v>#N/A</v>
      </c>
      <c r="D22" s="52" t="e">
        <f>IF(AU22="",0,AU22)</f>
        <v>#N/A</v>
      </c>
      <c r="E22" s="52" t="e">
        <f>IF($D22=0,"",VLOOKUP($D22,'Absolutní-BODY'!$E$2:$W$161,4,FALSE))</f>
        <v>#N/A</v>
      </c>
      <c r="F22" s="52" t="e">
        <f>IF($D22=0,"",VLOOKUP($D22,'Absolutní-BODY'!$E$2:$W$161,5,FALSE))</f>
        <v>#N/A</v>
      </c>
      <c r="G22" s="52" t="e">
        <f>IF($D22=0,"",VLOOKUP($D22,'Absolutní-BODY'!$E$2:$W$161,6,FALSE))</f>
        <v>#N/A</v>
      </c>
      <c r="H22" s="52" t="e">
        <f>IF($D22=0,"",VLOOKUP($D22,'Absolutní-BODY'!$E$2:$W$161,7,FALSE))</f>
        <v>#N/A</v>
      </c>
      <c r="I22" s="53" t="e">
        <f>IF($D22=0,"",VLOOKUP($D22,'Absolutní-BODY'!$E$2:$W$161,8,FALSE))</f>
        <v>#N/A</v>
      </c>
      <c r="J22" s="53" t="e">
        <f>IF($D22=0,"",VLOOKUP($D22,'Absolutní-BODY'!$E$2:$W$161,9,FALSE))</f>
        <v>#N/A</v>
      </c>
      <c r="K22" s="53" t="e">
        <f>IF($D22=0,"",VLOOKUP($D22,'Absolutní-BODY'!$E$2:$W$161,10,FALSE))</f>
        <v>#N/A</v>
      </c>
      <c r="L22" s="53" t="e">
        <f>IF($D22=0,"",VLOOKUP($D22,'Absolutní-BODY'!$E$2:$W$161,11,FALSE))</f>
        <v>#N/A</v>
      </c>
      <c r="M22" s="53" t="e">
        <f>IF($D22=0,"",VLOOKUP($D22,'Absolutní-BODY'!$E$2:$W$161,12,FALSE))</f>
        <v>#N/A</v>
      </c>
      <c r="N22" s="53" t="e">
        <f>IF($D22=0,"",VLOOKUP($D22,'Absolutní-BODY'!$E$2:$W$161,13,FALSE))</f>
        <v>#N/A</v>
      </c>
      <c r="O22" s="53" t="e">
        <f>IF($D22=0,"",VLOOKUP($D22,'Absolutní-BODY'!$E$2:$W$161,14,FALSE))</f>
        <v>#N/A</v>
      </c>
      <c r="P22" s="53" t="e">
        <f>IF($D22=0,"",VLOOKUP($D22,'Absolutní-BODY'!$E$2:$W$161,15,FALSE))</f>
        <v>#N/A</v>
      </c>
      <c r="Q22" s="53" t="e">
        <f>IF($D22=0,"",VLOOKUP($D22,'Absolutní-BODY'!$E$2:$W$161,16,FALSE))</f>
        <v>#N/A</v>
      </c>
      <c r="R22" s="53" t="e">
        <f>IF($D22=0,"",VLOOKUP($D22,'Absolutní-BODY'!$E$2:$W$161,17,FALSE))</f>
        <v>#N/A</v>
      </c>
      <c r="S22" s="53" t="e">
        <f>IF($D22=0,"",VLOOKUP($D22,'Absolutní-BODY'!$E$2:$W$161,18,FALSE))</f>
        <v>#N/A</v>
      </c>
      <c r="T22" s="54" t="e">
        <f>IF($D22=0,"",VLOOKUP($D22,'Absolutní-BODY'!$E$2:$W$161,19,FALSE))</f>
        <v>#N/A</v>
      </c>
      <c r="U22" s="49"/>
      <c r="V22" s="49"/>
      <c r="W22" s="331" t="e">
        <f>IF(K26=0,10000,K26)</f>
        <v>#N/A</v>
      </c>
      <c r="X22" s="68">
        <v>3</v>
      </c>
      <c r="Y22" s="68">
        <v>4</v>
      </c>
      <c r="Z22" s="68"/>
      <c r="AU22" s="49" t="e">
        <f>VLOOKUP(SUM(($B20*10)+B22),'Absolutní-BODY'!$AK$2:$AL$161,2,FALSE)</f>
        <v>#N/A</v>
      </c>
      <c r="AV22" s="49" t="e">
        <f>VLOOKUP(SUM(($B20*10)+C22),'Absolutní-BODY'!$AK$2:$AL$161,2,FALSE)</f>
        <v>#N/A</v>
      </c>
    </row>
    <row r="23" spans="1:48" ht="15" customHeight="1" x14ac:dyDescent="0.25">
      <c r="A23" s="334"/>
      <c r="B23" s="50">
        <v>3</v>
      </c>
      <c r="C23" s="51" t="e">
        <f>IF(D23=0,"",VLOOKUP($D23,seznam!$A$1:$E$5084,2,FALSE))</f>
        <v>#N/A</v>
      </c>
      <c r="D23" s="52" t="e">
        <f>IF(AU23="",0,AU23)</f>
        <v>#N/A</v>
      </c>
      <c r="E23" s="52" t="e">
        <f>IF($D23=0,"",VLOOKUP($D23,'Absolutní-BODY'!$E$2:$W$161,4,FALSE))</f>
        <v>#N/A</v>
      </c>
      <c r="F23" s="52" t="e">
        <f>IF($D23=0,"",VLOOKUP($D23,'Absolutní-BODY'!$E$2:$W$161,5,FALSE))</f>
        <v>#N/A</v>
      </c>
      <c r="G23" s="52" t="e">
        <f>IF($D23=0,"",VLOOKUP($D23,'Absolutní-BODY'!$E$2:$W$161,6,FALSE))</f>
        <v>#N/A</v>
      </c>
      <c r="H23" s="52" t="e">
        <f>IF($D23=0,"",VLOOKUP($D23,'Absolutní-BODY'!$E$2:$W$161,7,FALSE))</f>
        <v>#N/A</v>
      </c>
      <c r="I23" s="53" t="e">
        <f>IF($D23=0,"",VLOOKUP($D23,'Absolutní-BODY'!$E$2:$W$161,8,FALSE))</f>
        <v>#N/A</v>
      </c>
      <c r="J23" s="53" t="e">
        <f>IF($D23=0,"",VLOOKUP($D23,'Absolutní-BODY'!$E$2:$W$161,9,FALSE))</f>
        <v>#N/A</v>
      </c>
      <c r="K23" s="53" t="e">
        <f>IF($D23=0,"",VLOOKUP($D23,'Absolutní-BODY'!$E$2:$W$161,10,FALSE))</f>
        <v>#N/A</v>
      </c>
      <c r="L23" s="53" t="e">
        <f>IF($D23=0,"",VLOOKUP($D23,'Absolutní-BODY'!$E$2:$W$161,11,FALSE))</f>
        <v>#N/A</v>
      </c>
      <c r="M23" s="53" t="e">
        <f>IF($D23=0,"",VLOOKUP($D23,'Absolutní-BODY'!$E$2:$W$161,12,FALSE))</f>
        <v>#N/A</v>
      </c>
      <c r="N23" s="53" t="e">
        <f>IF($D23=0,"",VLOOKUP($D23,'Absolutní-BODY'!$E$2:$W$161,13,FALSE))</f>
        <v>#N/A</v>
      </c>
      <c r="O23" s="53" t="e">
        <f>IF($D23=0,"",VLOOKUP($D23,'Absolutní-BODY'!$E$2:$W$161,14,FALSE))</f>
        <v>#N/A</v>
      </c>
      <c r="P23" s="53" t="e">
        <f>IF($D23=0,"",VLOOKUP($D23,'Absolutní-BODY'!$E$2:$W$161,15,FALSE))</f>
        <v>#N/A</v>
      </c>
      <c r="Q23" s="53" t="e">
        <f>IF($D23=0,"",VLOOKUP($D23,'Absolutní-BODY'!$E$2:$W$161,16,FALSE))</f>
        <v>#N/A</v>
      </c>
      <c r="R23" s="53" t="e">
        <f>IF($D23=0,"",VLOOKUP($D23,'Absolutní-BODY'!$E$2:$W$161,17,FALSE))</f>
        <v>#N/A</v>
      </c>
      <c r="S23" s="53" t="e">
        <f>IF($D23=0,"",VLOOKUP($D23,'Absolutní-BODY'!$E$2:$W$161,18,FALSE))</f>
        <v>#N/A</v>
      </c>
      <c r="T23" s="54" t="e">
        <f>IF($D23=0,"",VLOOKUP($D23,'Absolutní-BODY'!$E$2:$W$161,19,FALSE))</f>
        <v>#N/A</v>
      </c>
      <c r="U23" s="49"/>
      <c r="V23" s="49"/>
      <c r="W23" s="331" t="e">
        <f>IF(K26=0,10000,K26)</f>
        <v>#N/A</v>
      </c>
      <c r="X23" s="68">
        <v>3</v>
      </c>
      <c r="Y23" s="68">
        <v>5</v>
      </c>
      <c r="Z23" s="68"/>
      <c r="AU23" s="49" t="e">
        <f>VLOOKUP(SUM(($B20*10)+B23),'Absolutní-BODY'!$AK$2:$AL$161,2,FALSE)</f>
        <v>#N/A</v>
      </c>
      <c r="AV23" s="49" t="e">
        <f>VLOOKUP(SUM(($B20*10)+C23),'Absolutní-BODY'!$AK$2:$AL$161,2,FALSE)</f>
        <v>#N/A</v>
      </c>
    </row>
    <row r="24" spans="1:48" ht="15" customHeight="1" thickBot="1" x14ac:dyDescent="0.3">
      <c r="A24" s="334"/>
      <c r="B24" s="55" t="s">
        <v>0</v>
      </c>
      <c r="C24" s="56" t="e">
        <f>IF(D24=0,"",VLOOKUP($D24,seznam!$A$1:$E$5084,2,FALSE))</f>
        <v>#N/A</v>
      </c>
      <c r="D24" s="57" t="e">
        <f>IF(AU24="",0,AU24)</f>
        <v>#N/A</v>
      </c>
      <c r="E24" s="57" t="e">
        <f>IF($D24=0,"",VLOOKUP($D24,'Absolutní-BODY'!$E$2:$W$161,4,FALSE))</f>
        <v>#N/A</v>
      </c>
      <c r="F24" s="57" t="e">
        <f>IF($D24=0,"",VLOOKUP($D24,'Absolutní-BODY'!$E$2:$W$161,5,FALSE))</f>
        <v>#N/A</v>
      </c>
      <c r="G24" s="57" t="e">
        <f>IF($D24=0,"",VLOOKUP($D24,'Absolutní-BODY'!$E$2:$W$161,6,FALSE))</f>
        <v>#N/A</v>
      </c>
      <c r="H24" s="57" t="e">
        <f>IF($D24=0,"",VLOOKUP($D24,'Absolutní-BODY'!$E$2:$W$161,7,FALSE))</f>
        <v>#N/A</v>
      </c>
      <c r="I24" s="58" t="e">
        <f>IF($D24=0,"",VLOOKUP($D24,'Absolutní-BODY'!$E$2:$W$161,8,FALSE))</f>
        <v>#N/A</v>
      </c>
      <c r="J24" s="58" t="e">
        <f>IF($D24=0,"",VLOOKUP($D24,'Absolutní-BODY'!$E$2:$W$161,9,FALSE))</f>
        <v>#N/A</v>
      </c>
      <c r="K24" s="58" t="e">
        <f>IF($D24=0,"",VLOOKUP($D24,'Absolutní-BODY'!$E$2:$W$161,10,FALSE))</f>
        <v>#N/A</v>
      </c>
      <c r="L24" s="58" t="e">
        <f>IF($D24=0,"",VLOOKUP($D24,'Absolutní-BODY'!$E$2:$W$161,11,FALSE))</f>
        <v>#N/A</v>
      </c>
      <c r="M24" s="58" t="e">
        <f>IF($D24=0,"",VLOOKUP($D24,'Absolutní-BODY'!$E$2:$W$161,12,FALSE))</f>
        <v>#N/A</v>
      </c>
      <c r="N24" s="58" t="e">
        <f>IF($D24=0,"",VLOOKUP($D24,'Absolutní-BODY'!$E$2:$W$161,13,FALSE))</f>
        <v>#N/A</v>
      </c>
      <c r="O24" s="58" t="e">
        <f>IF($D24=0,"",VLOOKUP($D24,'Absolutní-BODY'!$E$2:$W$161,14,FALSE))</f>
        <v>#N/A</v>
      </c>
      <c r="P24" s="58" t="e">
        <f>IF($D24=0,"",VLOOKUP($D24,'Absolutní-BODY'!$E$2:$W$161,15,FALSE))</f>
        <v>#N/A</v>
      </c>
      <c r="Q24" s="58" t="e">
        <f>IF($D24=0,"",VLOOKUP($D24,'Absolutní-BODY'!$E$2:$W$161,16,FALSE))</f>
        <v>#N/A</v>
      </c>
      <c r="R24" s="58" t="e">
        <f>IF($D24=0,"",VLOOKUP($D24,'Absolutní-BODY'!$E$2:$W$161,17,FALSE))</f>
        <v>#N/A</v>
      </c>
      <c r="S24" s="58" t="e">
        <f>IF($D24=0,"",VLOOKUP($D24,'Absolutní-BODY'!$E$2:$W$161,18,FALSE))</f>
        <v>#N/A</v>
      </c>
      <c r="T24" s="59" t="e">
        <f>IF($D24=0,"",VLOOKUP($D24,'Absolutní-BODY'!$E$2:$W$161,19,FALSE))</f>
        <v>#N/A</v>
      </c>
      <c r="U24" s="49"/>
      <c r="V24" s="49"/>
      <c r="W24" s="331" t="e">
        <f>IF(K26=0,10000,K26)</f>
        <v>#N/A</v>
      </c>
      <c r="X24" s="68">
        <v>3</v>
      </c>
      <c r="Y24" s="68">
        <v>6</v>
      </c>
      <c r="Z24" s="68"/>
      <c r="AU24" s="49" t="e">
        <f>VLOOKUP(SUM(($B20*10)+4),'Absolutní-BODY'!$AK$2:$AL$161,2,FALSE)</f>
        <v>#N/A</v>
      </c>
      <c r="AV24" s="49" t="e">
        <f>VLOOKUP(SUM(($B20*10)+4),'Absolutní-BODY'!$AK$2:$AL$161,2,FALSE)</f>
        <v>#N/A</v>
      </c>
    </row>
    <row r="25" spans="1:48" ht="15" customHeight="1" thickBot="1" x14ac:dyDescent="0.3">
      <c r="B25" s="60"/>
      <c r="C25" s="61"/>
      <c r="D25" s="61"/>
      <c r="E25" s="62" t="e">
        <f t="shared" ref="E25:T25" si="2">SUM(E21:E24)</f>
        <v>#N/A</v>
      </c>
      <c r="F25" s="63" t="e">
        <f t="shared" si="2"/>
        <v>#N/A</v>
      </c>
      <c r="G25" s="63" t="e">
        <f t="shared" si="2"/>
        <v>#N/A</v>
      </c>
      <c r="H25" s="63" t="e">
        <f t="shared" si="2"/>
        <v>#N/A</v>
      </c>
      <c r="I25" s="64" t="e">
        <f t="shared" si="2"/>
        <v>#N/A</v>
      </c>
      <c r="J25" s="64" t="e">
        <f t="shared" si="2"/>
        <v>#N/A</v>
      </c>
      <c r="K25" s="64" t="e">
        <f t="shared" si="2"/>
        <v>#N/A</v>
      </c>
      <c r="L25" s="64" t="e">
        <f t="shared" si="2"/>
        <v>#N/A</v>
      </c>
      <c r="M25" s="64" t="e">
        <f t="shared" si="2"/>
        <v>#N/A</v>
      </c>
      <c r="N25" s="64" t="e">
        <f t="shared" si="2"/>
        <v>#N/A</v>
      </c>
      <c r="O25" s="64" t="e">
        <f t="shared" si="2"/>
        <v>#N/A</v>
      </c>
      <c r="P25" s="64" t="e">
        <f t="shared" si="2"/>
        <v>#N/A</v>
      </c>
      <c r="Q25" s="64" t="e">
        <f t="shared" si="2"/>
        <v>#N/A</v>
      </c>
      <c r="R25" s="64" t="e">
        <f t="shared" si="2"/>
        <v>#N/A</v>
      </c>
      <c r="S25" s="64" t="e">
        <f t="shared" si="2"/>
        <v>#N/A</v>
      </c>
      <c r="T25" s="65" t="e">
        <f t="shared" si="2"/>
        <v>#N/A</v>
      </c>
      <c r="W25" s="331" t="e">
        <f>IF(K26=0,10000,K26)</f>
        <v>#N/A</v>
      </c>
      <c r="X25" s="68">
        <v>3</v>
      </c>
      <c r="Y25" s="68">
        <v>7</v>
      </c>
      <c r="Z25" s="68"/>
    </row>
    <row r="26" spans="1:48" ht="15" customHeight="1" thickBot="1" x14ac:dyDescent="0.3">
      <c r="B26" s="318" t="e">
        <f>C20</f>
        <v>#N/A</v>
      </c>
      <c r="C26" s="315"/>
      <c r="D26" s="345">
        <f>Z26</f>
        <v>0</v>
      </c>
      <c r="E26" s="317" t="s">
        <v>18</v>
      </c>
      <c r="F26" s="66"/>
      <c r="G26" s="66"/>
      <c r="H26" s="443"/>
      <c r="I26" s="435" t="s">
        <v>1</v>
      </c>
      <c r="J26" s="129"/>
      <c r="K26" s="570" t="e">
        <f>SUM(E25:T25)</f>
        <v>#N/A</v>
      </c>
      <c r="L26" s="571"/>
      <c r="M26" s="571"/>
      <c r="N26" s="571"/>
      <c r="O26" s="571"/>
      <c r="P26" s="571"/>
      <c r="Q26" s="571"/>
      <c r="R26" s="571"/>
      <c r="S26" s="571"/>
      <c r="T26" s="572"/>
      <c r="W26" s="331" t="e">
        <f>IF(K26=0,10000,K26)</f>
        <v>#N/A</v>
      </c>
      <c r="X26" s="68">
        <v>3</v>
      </c>
      <c r="Y26" s="68">
        <v>8</v>
      </c>
      <c r="Z26" s="332">
        <f>IF(Z18&lt;1,0,Z18-1)</f>
        <v>0</v>
      </c>
    </row>
    <row r="27" spans="1:48" ht="15" customHeight="1" thickBot="1" x14ac:dyDescent="0.3">
      <c r="A27" s="37" t="s">
        <v>3467</v>
      </c>
      <c r="C27" s="61"/>
      <c r="D27" s="6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W27" s="331" t="e">
        <f>IF(K34=0,10000,K34)</f>
        <v>#N/A</v>
      </c>
      <c r="X27" s="68">
        <v>4</v>
      </c>
      <c r="Y27" s="68">
        <v>1</v>
      </c>
      <c r="Z27" s="68"/>
    </row>
    <row r="28" spans="1:48" ht="15" customHeight="1" thickBot="1" x14ac:dyDescent="0.3">
      <c r="B28" s="49">
        <v>4</v>
      </c>
      <c r="C28" s="313" t="e">
        <f>IF(B28="","",VLOOKUP(B28,'Absolutní-BODY'!$AT$2:$AU$57,2,FALSE))</f>
        <v>#N/A</v>
      </c>
      <c r="D28" s="40" t="s">
        <v>9</v>
      </c>
      <c r="E28" s="41">
        <v>1</v>
      </c>
      <c r="F28" s="41">
        <v>2</v>
      </c>
      <c r="G28" s="41">
        <v>3</v>
      </c>
      <c r="H28" s="340">
        <v>4</v>
      </c>
      <c r="I28" s="41">
        <v>5</v>
      </c>
      <c r="J28" s="41">
        <v>6</v>
      </c>
      <c r="K28" s="41">
        <v>7</v>
      </c>
      <c r="L28" s="41">
        <v>8</v>
      </c>
      <c r="M28" s="41">
        <v>9</v>
      </c>
      <c r="N28" s="41">
        <v>10</v>
      </c>
      <c r="O28" s="41">
        <v>11</v>
      </c>
      <c r="P28" s="41">
        <v>12</v>
      </c>
      <c r="Q28" s="41">
        <v>13</v>
      </c>
      <c r="R28" s="41">
        <v>14</v>
      </c>
      <c r="S28" s="41">
        <v>15</v>
      </c>
      <c r="T28" s="41">
        <v>16</v>
      </c>
      <c r="W28" s="331" t="e">
        <f>IF(K34=0,10000,K34)</f>
        <v>#N/A</v>
      </c>
      <c r="X28" s="68">
        <v>4</v>
      </c>
      <c r="Y28" s="68">
        <v>2</v>
      </c>
      <c r="Z28" s="68"/>
    </row>
    <row r="29" spans="1:48" ht="15" customHeight="1" x14ac:dyDescent="0.25">
      <c r="A29" s="334"/>
      <c r="B29" s="44">
        <v>1</v>
      </c>
      <c r="C29" s="45" t="e">
        <f>IF(D29=0,"",VLOOKUP($D29,seznam!$A$1:$E$5084,2,FALSE))</f>
        <v>#N/A</v>
      </c>
      <c r="D29" s="46" t="e">
        <f>IF(AU29="",0,AU29)</f>
        <v>#N/A</v>
      </c>
      <c r="E29" s="46" t="e">
        <f>IF($D29=0,"",VLOOKUP($D29,'Absolutní-BODY'!$E$2:$W$161,4,FALSE))</f>
        <v>#N/A</v>
      </c>
      <c r="F29" s="46" t="e">
        <f>IF($D29=0,"",VLOOKUP($D29,'Absolutní-BODY'!$E$2:$W$161,5,FALSE))</f>
        <v>#N/A</v>
      </c>
      <c r="G29" s="46" t="e">
        <f>IF($D29=0,"",VLOOKUP($D29,'Absolutní-BODY'!$E$2:$W$161,6,FALSE))</f>
        <v>#N/A</v>
      </c>
      <c r="H29" s="46" t="e">
        <f>IF($D29=0,"",VLOOKUP($D29,'Absolutní-BODY'!$E$2:$W$161,7,FALSE))</f>
        <v>#N/A</v>
      </c>
      <c r="I29" s="47" t="e">
        <f>IF($D29=0,"",VLOOKUP($D29,'Absolutní-BODY'!$E$2:$W$161,8,FALSE))</f>
        <v>#N/A</v>
      </c>
      <c r="J29" s="47" t="e">
        <f>IF($D29=0,"",VLOOKUP($D29,'Absolutní-BODY'!$E$2:$W$161,9,FALSE))</f>
        <v>#N/A</v>
      </c>
      <c r="K29" s="47" t="e">
        <f>IF($D29=0,"",VLOOKUP($D29,'Absolutní-BODY'!$E$2:$W$161,10,FALSE))</f>
        <v>#N/A</v>
      </c>
      <c r="L29" s="47" t="e">
        <f>IF($D29=0,"",VLOOKUP($D29,'Absolutní-BODY'!$E$2:$W$161,11,FALSE))</f>
        <v>#N/A</v>
      </c>
      <c r="M29" s="47" t="e">
        <f>IF($D29=0,"",VLOOKUP($D29,'Absolutní-BODY'!$E$2:$W$161,12,FALSE))</f>
        <v>#N/A</v>
      </c>
      <c r="N29" s="47" t="e">
        <f>IF($D29=0,"",VLOOKUP($D29,'Absolutní-BODY'!$E$2:$W$161,13,FALSE))</f>
        <v>#N/A</v>
      </c>
      <c r="O29" s="47" t="e">
        <f>IF($D29=0,"",VLOOKUP($D29,'Absolutní-BODY'!$E$2:$W$161,14,FALSE))</f>
        <v>#N/A</v>
      </c>
      <c r="P29" s="47" t="e">
        <f>IF($D29=0,"",VLOOKUP($D29,'Absolutní-BODY'!$E$2:$W$161,15,FALSE))</f>
        <v>#N/A</v>
      </c>
      <c r="Q29" s="47" t="e">
        <f>IF($D29=0,"",VLOOKUP($D29,'Absolutní-BODY'!$E$2:$W$161,16,FALSE))</f>
        <v>#N/A</v>
      </c>
      <c r="R29" s="47" t="e">
        <f>IF($D29=0,"",VLOOKUP($D29,'Absolutní-BODY'!$E$2:$W$161,17,FALSE))</f>
        <v>#N/A</v>
      </c>
      <c r="S29" s="47" t="e">
        <f>IF($D29=0,"",VLOOKUP($D29,'Absolutní-BODY'!$E$2:$W$161,18,FALSE))</f>
        <v>#N/A</v>
      </c>
      <c r="T29" s="48" t="e">
        <f>IF($D29=0,"",VLOOKUP($D29,'Absolutní-BODY'!$E$2:$W$161,19,FALSE))</f>
        <v>#N/A</v>
      </c>
      <c r="U29" s="49"/>
      <c r="V29" s="49"/>
      <c r="W29" s="331" t="e">
        <f>IF(K34=0,10000,K34)</f>
        <v>#N/A</v>
      </c>
      <c r="X29" s="68">
        <v>4</v>
      </c>
      <c r="Y29" s="68">
        <v>3</v>
      </c>
      <c r="Z29" s="68"/>
      <c r="AU29" s="49" t="e">
        <f>VLOOKUP(SUM(($B28*10)+B29),'Absolutní-BODY'!$AK$2:$AL$161,2,FALSE)</f>
        <v>#N/A</v>
      </c>
      <c r="AV29" s="49" t="e">
        <f>VLOOKUP(SUM(($B28*10)+C29),'Absolutní-BODY'!$AK$2:$AL$161,2,FALSE)</f>
        <v>#N/A</v>
      </c>
    </row>
    <row r="30" spans="1:48" ht="15" customHeight="1" x14ac:dyDescent="0.25">
      <c r="A30" s="334"/>
      <c r="B30" s="50">
        <v>2</v>
      </c>
      <c r="C30" s="51" t="e">
        <f>IF(D30=0,"",VLOOKUP($D30,seznam!$A$1:$E$5084,2,FALSE))</f>
        <v>#N/A</v>
      </c>
      <c r="D30" s="52" t="e">
        <f>IF(AU30="",0,AU30)</f>
        <v>#N/A</v>
      </c>
      <c r="E30" s="52" t="e">
        <f>IF($D30=0,"",VLOOKUP($D30,'Absolutní-BODY'!$E$2:$W$161,4,FALSE))</f>
        <v>#N/A</v>
      </c>
      <c r="F30" s="52" t="e">
        <f>IF($D30=0,"",VLOOKUP($D30,'Absolutní-BODY'!$E$2:$W$161,5,FALSE))</f>
        <v>#N/A</v>
      </c>
      <c r="G30" s="52" t="e">
        <f>IF($D30=0,"",VLOOKUP($D30,'Absolutní-BODY'!$E$2:$W$161,6,FALSE))</f>
        <v>#N/A</v>
      </c>
      <c r="H30" s="52" t="e">
        <f>IF($D30=0,"",VLOOKUP($D30,'Absolutní-BODY'!$E$2:$W$161,7,FALSE))</f>
        <v>#N/A</v>
      </c>
      <c r="I30" s="53" t="e">
        <f>IF($D30=0,"",VLOOKUP($D30,'Absolutní-BODY'!$E$2:$W$161,8,FALSE))</f>
        <v>#N/A</v>
      </c>
      <c r="J30" s="53" t="e">
        <f>IF($D30=0,"",VLOOKUP($D30,'Absolutní-BODY'!$E$2:$W$161,9,FALSE))</f>
        <v>#N/A</v>
      </c>
      <c r="K30" s="53" t="e">
        <f>IF($D30=0,"",VLOOKUP($D30,'Absolutní-BODY'!$E$2:$W$161,10,FALSE))</f>
        <v>#N/A</v>
      </c>
      <c r="L30" s="53" t="e">
        <f>IF($D30=0,"",VLOOKUP($D30,'Absolutní-BODY'!$E$2:$W$161,11,FALSE))</f>
        <v>#N/A</v>
      </c>
      <c r="M30" s="53" t="e">
        <f>IF($D30=0,"",VLOOKUP($D30,'Absolutní-BODY'!$E$2:$W$161,12,FALSE))</f>
        <v>#N/A</v>
      </c>
      <c r="N30" s="53" t="e">
        <f>IF($D30=0,"",VLOOKUP($D30,'Absolutní-BODY'!$E$2:$W$161,13,FALSE))</f>
        <v>#N/A</v>
      </c>
      <c r="O30" s="53" t="e">
        <f>IF($D30=0,"",VLOOKUP($D30,'Absolutní-BODY'!$E$2:$W$161,14,FALSE))</f>
        <v>#N/A</v>
      </c>
      <c r="P30" s="53" t="e">
        <f>IF($D30=0,"",VLOOKUP($D30,'Absolutní-BODY'!$E$2:$W$161,15,FALSE))</f>
        <v>#N/A</v>
      </c>
      <c r="Q30" s="53" t="e">
        <f>IF($D30=0,"",VLOOKUP($D30,'Absolutní-BODY'!$E$2:$W$161,16,FALSE))</f>
        <v>#N/A</v>
      </c>
      <c r="R30" s="53" t="e">
        <f>IF($D30=0,"",VLOOKUP($D30,'Absolutní-BODY'!$E$2:$W$161,17,FALSE))</f>
        <v>#N/A</v>
      </c>
      <c r="S30" s="53" t="e">
        <f>IF($D30=0,"",VLOOKUP($D30,'Absolutní-BODY'!$E$2:$W$161,18,FALSE))</f>
        <v>#N/A</v>
      </c>
      <c r="T30" s="54" t="e">
        <f>IF($D30=0,"",VLOOKUP($D30,'Absolutní-BODY'!$E$2:$W$161,19,FALSE))</f>
        <v>#N/A</v>
      </c>
      <c r="U30" s="49"/>
      <c r="V30" s="49"/>
      <c r="W30" s="331" t="e">
        <f>IF(K34=0,10000,K34)</f>
        <v>#N/A</v>
      </c>
      <c r="X30" s="68">
        <v>4</v>
      </c>
      <c r="Y30" s="68">
        <v>4</v>
      </c>
      <c r="Z30" s="68"/>
      <c r="AU30" s="49" t="e">
        <f>VLOOKUP(SUM(($B28*10)+B30),'Absolutní-BODY'!$AK$2:$AL$161,2,FALSE)</f>
        <v>#N/A</v>
      </c>
      <c r="AV30" s="49" t="e">
        <f>VLOOKUP(SUM(($B28*10)+C30),'Absolutní-BODY'!$AK$2:$AL$161,2,FALSE)</f>
        <v>#N/A</v>
      </c>
    </row>
    <row r="31" spans="1:48" ht="15" customHeight="1" x14ac:dyDescent="0.25">
      <c r="A31" s="334"/>
      <c r="B31" s="50">
        <v>3</v>
      </c>
      <c r="C31" s="51" t="e">
        <f>IF(D31=0,"",VLOOKUP($D31,seznam!$A$1:$E$5084,2,FALSE))</f>
        <v>#N/A</v>
      </c>
      <c r="D31" s="52" t="e">
        <f>IF(AU31="",0,AU31)</f>
        <v>#N/A</v>
      </c>
      <c r="E31" s="52" t="e">
        <f>IF($D31=0,"",VLOOKUP($D31,'Absolutní-BODY'!$E$2:$W$161,4,FALSE))</f>
        <v>#N/A</v>
      </c>
      <c r="F31" s="52" t="e">
        <f>IF($D31=0,"",VLOOKUP($D31,'Absolutní-BODY'!$E$2:$W$161,5,FALSE))</f>
        <v>#N/A</v>
      </c>
      <c r="G31" s="52" t="e">
        <f>IF($D31=0,"",VLOOKUP($D31,'Absolutní-BODY'!$E$2:$W$161,6,FALSE))</f>
        <v>#N/A</v>
      </c>
      <c r="H31" s="52" t="e">
        <f>IF($D31=0,"",VLOOKUP($D31,'Absolutní-BODY'!$E$2:$W$161,7,FALSE))</f>
        <v>#N/A</v>
      </c>
      <c r="I31" s="53" t="e">
        <f>IF($D31=0,"",VLOOKUP($D31,'Absolutní-BODY'!$E$2:$W$161,8,FALSE))</f>
        <v>#N/A</v>
      </c>
      <c r="J31" s="53" t="e">
        <f>IF($D31=0,"",VLOOKUP($D31,'Absolutní-BODY'!$E$2:$W$161,9,FALSE))</f>
        <v>#N/A</v>
      </c>
      <c r="K31" s="53" t="e">
        <f>IF($D31=0,"",VLOOKUP($D31,'Absolutní-BODY'!$E$2:$W$161,10,FALSE))</f>
        <v>#N/A</v>
      </c>
      <c r="L31" s="53" t="e">
        <f>IF($D31=0,"",VLOOKUP($D31,'Absolutní-BODY'!$E$2:$W$161,11,FALSE))</f>
        <v>#N/A</v>
      </c>
      <c r="M31" s="53" t="e">
        <f>IF($D31=0,"",VLOOKUP($D31,'Absolutní-BODY'!$E$2:$W$161,12,FALSE))</f>
        <v>#N/A</v>
      </c>
      <c r="N31" s="53" t="e">
        <f>IF($D31=0,"",VLOOKUP($D31,'Absolutní-BODY'!$E$2:$W$161,13,FALSE))</f>
        <v>#N/A</v>
      </c>
      <c r="O31" s="53" t="e">
        <f>IF($D31=0,"",VLOOKUP($D31,'Absolutní-BODY'!$E$2:$W$161,14,FALSE))</f>
        <v>#N/A</v>
      </c>
      <c r="P31" s="53" t="e">
        <f>IF($D31=0,"",VLOOKUP($D31,'Absolutní-BODY'!$E$2:$W$161,15,FALSE))</f>
        <v>#N/A</v>
      </c>
      <c r="Q31" s="53" t="e">
        <f>IF($D31=0,"",VLOOKUP($D31,'Absolutní-BODY'!$E$2:$W$161,16,FALSE))</f>
        <v>#N/A</v>
      </c>
      <c r="R31" s="53" t="e">
        <f>IF($D31=0,"",VLOOKUP($D31,'Absolutní-BODY'!$E$2:$W$161,17,FALSE))</f>
        <v>#N/A</v>
      </c>
      <c r="S31" s="53" t="e">
        <f>IF($D31=0,"",VLOOKUP($D31,'Absolutní-BODY'!$E$2:$W$161,18,FALSE))</f>
        <v>#N/A</v>
      </c>
      <c r="T31" s="54" t="e">
        <f>IF($D31=0,"",VLOOKUP($D31,'Absolutní-BODY'!$E$2:$W$161,19,FALSE))</f>
        <v>#N/A</v>
      </c>
      <c r="U31" s="49"/>
      <c r="V31" s="49"/>
      <c r="W31" s="331" t="e">
        <f>IF(K34=0,10000,K34)</f>
        <v>#N/A</v>
      </c>
      <c r="X31" s="68">
        <v>4</v>
      </c>
      <c r="Y31" s="68">
        <v>5</v>
      </c>
      <c r="Z31" s="68"/>
      <c r="AU31" s="49" t="e">
        <f>VLOOKUP(SUM(($B28*10)+B31),'Absolutní-BODY'!$AK$2:$AL$161,2,FALSE)</f>
        <v>#N/A</v>
      </c>
      <c r="AV31" s="49" t="e">
        <f>VLOOKUP(SUM(($B28*10)+C31),'Absolutní-BODY'!$AK$2:$AL$161,2,FALSE)</f>
        <v>#N/A</v>
      </c>
    </row>
    <row r="32" spans="1:48" ht="15" customHeight="1" thickBot="1" x14ac:dyDescent="0.3">
      <c r="A32" s="334"/>
      <c r="B32" s="55" t="s">
        <v>0</v>
      </c>
      <c r="C32" s="56" t="e">
        <f>IF(D32=0,"",VLOOKUP($D32,seznam!$A$1:$E$5084,2,FALSE))</f>
        <v>#N/A</v>
      </c>
      <c r="D32" s="57" t="e">
        <f>IF(AU32="",0,AU32)</f>
        <v>#N/A</v>
      </c>
      <c r="E32" s="57" t="e">
        <f>IF($D32=0,"",VLOOKUP($D32,'Absolutní-BODY'!$E$2:$W$161,4,FALSE))</f>
        <v>#N/A</v>
      </c>
      <c r="F32" s="57" t="e">
        <f>IF($D32=0,"",VLOOKUP($D32,'Absolutní-BODY'!$E$2:$W$161,5,FALSE))</f>
        <v>#N/A</v>
      </c>
      <c r="G32" s="57" t="e">
        <f>IF($D32=0,"",VLOOKUP($D32,'Absolutní-BODY'!$E$2:$W$161,6,FALSE))</f>
        <v>#N/A</v>
      </c>
      <c r="H32" s="57" t="e">
        <f>IF($D32=0,"",VLOOKUP($D32,'Absolutní-BODY'!$E$2:$W$161,7,FALSE))</f>
        <v>#N/A</v>
      </c>
      <c r="I32" s="58" t="e">
        <f>IF($D32=0,"",VLOOKUP($D32,'Absolutní-BODY'!$E$2:$W$161,8,FALSE))</f>
        <v>#N/A</v>
      </c>
      <c r="J32" s="58" t="e">
        <f>IF($D32=0,"",VLOOKUP($D32,'Absolutní-BODY'!$E$2:$W$161,9,FALSE))</f>
        <v>#N/A</v>
      </c>
      <c r="K32" s="58" t="e">
        <f>IF($D32=0,"",VLOOKUP($D32,'Absolutní-BODY'!$E$2:$W$161,10,FALSE))</f>
        <v>#N/A</v>
      </c>
      <c r="L32" s="58" t="e">
        <f>IF($D32=0,"",VLOOKUP($D32,'Absolutní-BODY'!$E$2:$W$161,11,FALSE))</f>
        <v>#N/A</v>
      </c>
      <c r="M32" s="58" t="e">
        <f>IF($D32=0,"",VLOOKUP($D32,'Absolutní-BODY'!$E$2:$W$161,12,FALSE))</f>
        <v>#N/A</v>
      </c>
      <c r="N32" s="58" t="e">
        <f>IF($D32=0,"",VLOOKUP($D32,'Absolutní-BODY'!$E$2:$W$161,13,FALSE))</f>
        <v>#N/A</v>
      </c>
      <c r="O32" s="58" t="e">
        <f>IF($D32=0,"",VLOOKUP($D32,'Absolutní-BODY'!$E$2:$W$161,14,FALSE))</f>
        <v>#N/A</v>
      </c>
      <c r="P32" s="58" t="e">
        <f>IF($D32=0,"",VLOOKUP($D32,'Absolutní-BODY'!$E$2:$W$161,15,FALSE))</f>
        <v>#N/A</v>
      </c>
      <c r="Q32" s="58" t="e">
        <f>IF($D32=0,"",VLOOKUP($D32,'Absolutní-BODY'!$E$2:$W$161,16,FALSE))</f>
        <v>#N/A</v>
      </c>
      <c r="R32" s="58" t="e">
        <f>IF($D32=0,"",VLOOKUP($D32,'Absolutní-BODY'!$E$2:$W$161,17,FALSE))</f>
        <v>#N/A</v>
      </c>
      <c r="S32" s="58" t="e">
        <f>IF($D32=0,"",VLOOKUP($D32,'Absolutní-BODY'!$E$2:$W$161,18,FALSE))</f>
        <v>#N/A</v>
      </c>
      <c r="T32" s="59" t="e">
        <f>IF($D32=0,"",VLOOKUP($D32,'Absolutní-BODY'!$E$2:$W$161,19,FALSE))</f>
        <v>#N/A</v>
      </c>
      <c r="U32" s="49"/>
      <c r="V32" s="49"/>
      <c r="W32" s="331" t="e">
        <f>IF(K34=0,10000,K34)</f>
        <v>#N/A</v>
      </c>
      <c r="X32" s="68">
        <v>4</v>
      </c>
      <c r="Y32" s="68">
        <v>6</v>
      </c>
      <c r="Z32" s="68"/>
      <c r="AU32" s="49" t="e">
        <f>VLOOKUP(SUM(($B28*10)+4),'Absolutní-BODY'!$AK$2:$AL$161,2,FALSE)</f>
        <v>#N/A</v>
      </c>
      <c r="AV32" s="49" t="e">
        <f>VLOOKUP(SUM(($B28*10)+4),'Absolutní-BODY'!$AK$2:$AL$161,2,FALSE)</f>
        <v>#N/A</v>
      </c>
    </row>
    <row r="33" spans="1:48" ht="15" customHeight="1" thickBot="1" x14ac:dyDescent="0.3">
      <c r="B33" s="60"/>
      <c r="C33" s="61"/>
      <c r="D33" s="61"/>
      <c r="E33" s="62" t="e">
        <f t="shared" ref="E33:T33" si="3">SUM(E29:E32)</f>
        <v>#N/A</v>
      </c>
      <c r="F33" s="63" t="e">
        <f t="shared" si="3"/>
        <v>#N/A</v>
      </c>
      <c r="G33" s="63" t="e">
        <f t="shared" si="3"/>
        <v>#N/A</v>
      </c>
      <c r="H33" s="63" t="e">
        <f t="shared" si="3"/>
        <v>#N/A</v>
      </c>
      <c r="I33" s="64" t="e">
        <f t="shared" si="3"/>
        <v>#N/A</v>
      </c>
      <c r="J33" s="64" t="e">
        <f t="shared" si="3"/>
        <v>#N/A</v>
      </c>
      <c r="K33" s="64" t="e">
        <f t="shared" si="3"/>
        <v>#N/A</v>
      </c>
      <c r="L33" s="64" t="e">
        <f t="shared" si="3"/>
        <v>#N/A</v>
      </c>
      <c r="M33" s="64" t="e">
        <f t="shared" si="3"/>
        <v>#N/A</v>
      </c>
      <c r="N33" s="64" t="e">
        <f t="shared" si="3"/>
        <v>#N/A</v>
      </c>
      <c r="O33" s="64" t="e">
        <f t="shared" si="3"/>
        <v>#N/A</v>
      </c>
      <c r="P33" s="64" t="e">
        <f t="shared" si="3"/>
        <v>#N/A</v>
      </c>
      <c r="Q33" s="64" t="e">
        <f t="shared" si="3"/>
        <v>#N/A</v>
      </c>
      <c r="R33" s="64" t="e">
        <f t="shared" si="3"/>
        <v>#N/A</v>
      </c>
      <c r="S33" s="64" t="e">
        <f t="shared" si="3"/>
        <v>#N/A</v>
      </c>
      <c r="T33" s="65" t="e">
        <f t="shared" si="3"/>
        <v>#N/A</v>
      </c>
      <c r="W33" s="331" t="e">
        <f>IF(K34=0,10000,K34)</f>
        <v>#N/A</v>
      </c>
      <c r="X33" s="68">
        <v>4</v>
      </c>
      <c r="Y33" s="68">
        <v>7</v>
      </c>
      <c r="Z33" s="68"/>
    </row>
    <row r="34" spans="1:48" ht="15" customHeight="1" thickBot="1" x14ac:dyDescent="0.3">
      <c r="B34" s="318" t="e">
        <f>C28</f>
        <v>#N/A</v>
      </c>
      <c r="C34" s="315"/>
      <c r="D34" s="345">
        <f>Z34</f>
        <v>0</v>
      </c>
      <c r="E34" s="317" t="s">
        <v>18</v>
      </c>
      <c r="F34" s="66"/>
      <c r="G34" s="66"/>
      <c r="H34" s="443"/>
      <c r="I34" s="435" t="s">
        <v>1</v>
      </c>
      <c r="J34" s="129"/>
      <c r="K34" s="570" t="e">
        <f>SUM(E33:T33)</f>
        <v>#N/A</v>
      </c>
      <c r="L34" s="571"/>
      <c r="M34" s="571"/>
      <c r="N34" s="571"/>
      <c r="O34" s="571"/>
      <c r="P34" s="571"/>
      <c r="Q34" s="571"/>
      <c r="R34" s="571"/>
      <c r="S34" s="571"/>
      <c r="T34" s="572"/>
      <c r="W34" s="331" t="e">
        <f>IF(K34=0,10000,K34)</f>
        <v>#N/A</v>
      </c>
      <c r="X34" s="68">
        <v>4</v>
      </c>
      <c r="Y34" s="68">
        <v>8</v>
      </c>
      <c r="Z34" s="332">
        <f>IF(Z26&lt;1,0,Z26-1)</f>
        <v>0</v>
      </c>
    </row>
    <row r="35" spans="1:48" ht="15" customHeight="1" thickBot="1" x14ac:dyDescent="0.3">
      <c r="A35" s="37" t="s">
        <v>3466</v>
      </c>
      <c r="B35" s="447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W35" s="331" t="e">
        <f>IF(K42=0,10000,K42)</f>
        <v>#N/A</v>
      </c>
      <c r="X35" s="68">
        <v>5</v>
      </c>
      <c r="Y35" s="68">
        <v>1</v>
      </c>
      <c r="Z35" s="68"/>
    </row>
    <row r="36" spans="1:48" ht="15" customHeight="1" thickBot="1" x14ac:dyDescent="0.3">
      <c r="B36" s="49">
        <v>5</v>
      </c>
      <c r="C36" s="313" t="e">
        <f>IF(B36="","",VLOOKUP(B36,'Absolutní-BODY'!$AT$2:$AU$57,2,FALSE))</f>
        <v>#N/A</v>
      </c>
      <c r="D36" s="40" t="s">
        <v>9</v>
      </c>
      <c r="E36" s="41">
        <v>1</v>
      </c>
      <c r="F36" s="41">
        <v>2</v>
      </c>
      <c r="G36" s="41">
        <v>3</v>
      </c>
      <c r="H36" s="340">
        <v>4</v>
      </c>
      <c r="I36" s="41">
        <v>5</v>
      </c>
      <c r="J36" s="41">
        <v>6</v>
      </c>
      <c r="K36" s="41">
        <v>7</v>
      </c>
      <c r="L36" s="41">
        <v>8</v>
      </c>
      <c r="M36" s="41">
        <v>9</v>
      </c>
      <c r="N36" s="41">
        <v>10</v>
      </c>
      <c r="O36" s="41">
        <v>11</v>
      </c>
      <c r="P36" s="41">
        <v>12</v>
      </c>
      <c r="Q36" s="41">
        <v>13</v>
      </c>
      <c r="R36" s="41">
        <v>14</v>
      </c>
      <c r="S36" s="41">
        <v>15</v>
      </c>
      <c r="T36" s="41">
        <v>16</v>
      </c>
      <c r="W36" s="331" t="e">
        <f>IF(K42=0,10000,K42)</f>
        <v>#N/A</v>
      </c>
      <c r="X36" s="68">
        <v>5</v>
      </c>
      <c r="Y36" s="68">
        <v>2</v>
      </c>
      <c r="Z36" s="68"/>
    </row>
    <row r="37" spans="1:48" ht="15" customHeight="1" x14ac:dyDescent="0.25">
      <c r="A37" s="334"/>
      <c r="B37" s="44">
        <v>1</v>
      </c>
      <c r="C37" s="45" t="e">
        <f>IF(D37=0,"",VLOOKUP($D37,seznam!$A$1:$E$5084,2,FALSE))</f>
        <v>#N/A</v>
      </c>
      <c r="D37" s="46" t="e">
        <f>IF(AU37="",0,AU37)</f>
        <v>#N/A</v>
      </c>
      <c r="E37" s="46" t="e">
        <f>IF($D37=0,"",VLOOKUP($D37,'Absolutní-BODY'!$E$2:$W$161,4,FALSE))</f>
        <v>#N/A</v>
      </c>
      <c r="F37" s="46" t="e">
        <f>IF($D37=0,"",VLOOKUP($D37,'Absolutní-BODY'!$E$2:$W$161,5,FALSE))</f>
        <v>#N/A</v>
      </c>
      <c r="G37" s="46" t="e">
        <f>IF($D37=0,"",VLOOKUP($D37,'Absolutní-BODY'!$E$2:$W$161,6,FALSE))</f>
        <v>#N/A</v>
      </c>
      <c r="H37" s="46" t="e">
        <f>IF($D37=0,"",VLOOKUP($D37,'Absolutní-BODY'!$E$2:$W$161,7,FALSE))</f>
        <v>#N/A</v>
      </c>
      <c r="I37" s="47" t="e">
        <f>IF($D37=0,"",VLOOKUP($D37,'Absolutní-BODY'!$E$2:$W$161,8,FALSE))</f>
        <v>#N/A</v>
      </c>
      <c r="J37" s="47" t="e">
        <f>IF($D37=0,"",VLOOKUP($D37,'Absolutní-BODY'!$E$2:$W$161,9,FALSE))</f>
        <v>#N/A</v>
      </c>
      <c r="K37" s="47" t="e">
        <f>IF($D37=0,"",VLOOKUP($D37,'Absolutní-BODY'!$E$2:$W$161,10,FALSE))</f>
        <v>#N/A</v>
      </c>
      <c r="L37" s="47" t="e">
        <f>IF($D37=0,"",VLOOKUP($D37,'Absolutní-BODY'!$E$2:$W$161,11,FALSE))</f>
        <v>#N/A</v>
      </c>
      <c r="M37" s="47" t="e">
        <f>IF($D37=0,"",VLOOKUP($D37,'Absolutní-BODY'!$E$2:$W$161,12,FALSE))</f>
        <v>#N/A</v>
      </c>
      <c r="N37" s="47" t="e">
        <f>IF($D37=0,"",VLOOKUP($D37,'Absolutní-BODY'!$E$2:$W$161,13,FALSE))</f>
        <v>#N/A</v>
      </c>
      <c r="O37" s="47" t="e">
        <f>IF($D37=0,"",VLOOKUP($D37,'Absolutní-BODY'!$E$2:$W$161,14,FALSE))</f>
        <v>#N/A</v>
      </c>
      <c r="P37" s="47" t="e">
        <f>IF($D37=0,"",VLOOKUP($D37,'Absolutní-BODY'!$E$2:$W$161,15,FALSE))</f>
        <v>#N/A</v>
      </c>
      <c r="Q37" s="47" t="e">
        <f>IF($D37=0,"",VLOOKUP($D37,'Absolutní-BODY'!$E$2:$W$161,16,FALSE))</f>
        <v>#N/A</v>
      </c>
      <c r="R37" s="47" t="e">
        <f>IF($D37=0,"",VLOOKUP($D37,'Absolutní-BODY'!$E$2:$W$161,17,FALSE))</f>
        <v>#N/A</v>
      </c>
      <c r="S37" s="47" t="e">
        <f>IF($D37=0,"",VLOOKUP($D37,'Absolutní-BODY'!$E$2:$W$161,18,FALSE))</f>
        <v>#N/A</v>
      </c>
      <c r="T37" s="48" t="e">
        <f>IF($D37=0,"",VLOOKUP($D37,'Absolutní-BODY'!$E$2:$W$161,19,FALSE))</f>
        <v>#N/A</v>
      </c>
      <c r="U37" s="49"/>
      <c r="V37" s="49"/>
      <c r="W37" s="331" t="e">
        <f>IF(K42=0,10000,K42)</f>
        <v>#N/A</v>
      </c>
      <c r="X37" s="68">
        <v>5</v>
      </c>
      <c r="Y37" s="68">
        <v>3</v>
      </c>
      <c r="Z37" s="68"/>
      <c r="AU37" s="49" t="e">
        <f>VLOOKUP(SUM(($B36*10)+B37),'Absolutní-BODY'!$AK$2:$AL$161,2,FALSE)</f>
        <v>#N/A</v>
      </c>
      <c r="AV37" s="49" t="e">
        <f>VLOOKUP(SUM(($B36*10)+C37),'Absolutní-BODY'!$AK$2:$AL$161,2,FALSE)</f>
        <v>#N/A</v>
      </c>
    </row>
    <row r="38" spans="1:48" ht="15" customHeight="1" x14ac:dyDescent="0.25">
      <c r="A38" s="334"/>
      <c r="B38" s="50">
        <v>2</v>
      </c>
      <c r="C38" s="51" t="e">
        <f>IF(D38=0,"",VLOOKUP($D38,seznam!$A$1:$E$5084,2,FALSE))</f>
        <v>#N/A</v>
      </c>
      <c r="D38" s="52" t="e">
        <f>IF(AU38="",0,AU38)</f>
        <v>#N/A</v>
      </c>
      <c r="E38" s="52" t="e">
        <f>IF($D38=0,"",VLOOKUP($D38,'Absolutní-BODY'!$E$2:$W$161,4,FALSE))</f>
        <v>#N/A</v>
      </c>
      <c r="F38" s="52" t="e">
        <f>IF($D38=0,"",VLOOKUP($D38,'Absolutní-BODY'!$E$2:$W$161,5,FALSE))</f>
        <v>#N/A</v>
      </c>
      <c r="G38" s="52" t="e">
        <f>IF($D38=0,"",VLOOKUP($D38,'Absolutní-BODY'!$E$2:$W$161,6,FALSE))</f>
        <v>#N/A</v>
      </c>
      <c r="H38" s="52" t="e">
        <f>IF($D38=0,"",VLOOKUP($D38,'Absolutní-BODY'!$E$2:$W$161,7,FALSE))</f>
        <v>#N/A</v>
      </c>
      <c r="I38" s="53" t="e">
        <f>IF($D38=0,"",VLOOKUP($D38,'Absolutní-BODY'!$E$2:$W$161,8,FALSE))</f>
        <v>#N/A</v>
      </c>
      <c r="J38" s="53" t="e">
        <f>IF($D38=0,"",VLOOKUP($D38,'Absolutní-BODY'!$E$2:$W$161,9,FALSE))</f>
        <v>#N/A</v>
      </c>
      <c r="K38" s="53" t="e">
        <f>IF($D38=0,"",VLOOKUP($D38,'Absolutní-BODY'!$E$2:$W$161,10,FALSE))</f>
        <v>#N/A</v>
      </c>
      <c r="L38" s="53" t="e">
        <f>IF($D38=0,"",VLOOKUP($D38,'Absolutní-BODY'!$E$2:$W$161,11,FALSE))</f>
        <v>#N/A</v>
      </c>
      <c r="M38" s="53" t="e">
        <f>IF($D38=0,"",VLOOKUP($D38,'Absolutní-BODY'!$E$2:$W$161,12,FALSE))</f>
        <v>#N/A</v>
      </c>
      <c r="N38" s="53" t="e">
        <f>IF($D38=0,"",VLOOKUP($D38,'Absolutní-BODY'!$E$2:$W$161,13,FALSE))</f>
        <v>#N/A</v>
      </c>
      <c r="O38" s="53" t="e">
        <f>IF($D38=0,"",VLOOKUP($D38,'Absolutní-BODY'!$E$2:$W$161,14,FALSE))</f>
        <v>#N/A</v>
      </c>
      <c r="P38" s="53" t="e">
        <f>IF($D38=0,"",VLOOKUP($D38,'Absolutní-BODY'!$E$2:$W$161,15,FALSE))</f>
        <v>#N/A</v>
      </c>
      <c r="Q38" s="53" t="e">
        <f>IF($D38=0,"",VLOOKUP($D38,'Absolutní-BODY'!$E$2:$W$161,16,FALSE))</f>
        <v>#N/A</v>
      </c>
      <c r="R38" s="53" t="e">
        <f>IF($D38=0,"",VLOOKUP($D38,'Absolutní-BODY'!$E$2:$W$161,17,FALSE))</f>
        <v>#N/A</v>
      </c>
      <c r="S38" s="53" t="e">
        <f>IF($D38=0,"",VLOOKUP($D38,'Absolutní-BODY'!$E$2:$W$161,18,FALSE))</f>
        <v>#N/A</v>
      </c>
      <c r="T38" s="54" t="e">
        <f>IF($D38=0,"",VLOOKUP($D38,'Absolutní-BODY'!$E$2:$W$161,19,FALSE))</f>
        <v>#N/A</v>
      </c>
      <c r="U38" s="49"/>
      <c r="V38" s="49"/>
      <c r="W38" s="331" t="e">
        <f>IF(K42=0,10000,K42)</f>
        <v>#N/A</v>
      </c>
      <c r="X38" s="68">
        <v>5</v>
      </c>
      <c r="Y38" s="68">
        <v>4</v>
      </c>
      <c r="Z38" s="68"/>
      <c r="AU38" s="49" t="e">
        <f>VLOOKUP(SUM(($B36*10)+B38),'Absolutní-BODY'!$AK$2:$AL$161,2,FALSE)</f>
        <v>#N/A</v>
      </c>
      <c r="AV38" s="49" t="e">
        <f>VLOOKUP(SUM(($B36*10)+C38),'Absolutní-BODY'!$AK$2:$AL$161,2,FALSE)</f>
        <v>#N/A</v>
      </c>
    </row>
    <row r="39" spans="1:48" ht="15" customHeight="1" x14ac:dyDescent="0.25">
      <c r="A39" s="334"/>
      <c r="B39" s="50">
        <v>3</v>
      </c>
      <c r="C39" s="51" t="e">
        <f>IF(D39=0,"",VLOOKUP($D39,seznam!$A$1:$E$5084,2,FALSE))</f>
        <v>#N/A</v>
      </c>
      <c r="D39" s="52" t="e">
        <f>IF(AU39="",0,AU39)</f>
        <v>#N/A</v>
      </c>
      <c r="E39" s="52" t="e">
        <f>IF($D39=0,"",VLOOKUP($D39,'Absolutní-BODY'!$E$2:$W$161,4,FALSE))</f>
        <v>#N/A</v>
      </c>
      <c r="F39" s="52" t="e">
        <f>IF($D39=0,"",VLOOKUP($D39,'Absolutní-BODY'!$E$2:$W$161,5,FALSE))</f>
        <v>#N/A</v>
      </c>
      <c r="G39" s="52" t="e">
        <f>IF($D39=0,"",VLOOKUP($D39,'Absolutní-BODY'!$E$2:$W$161,6,FALSE))</f>
        <v>#N/A</v>
      </c>
      <c r="H39" s="52" t="e">
        <f>IF($D39=0,"",VLOOKUP($D39,'Absolutní-BODY'!$E$2:$W$161,7,FALSE))</f>
        <v>#N/A</v>
      </c>
      <c r="I39" s="53" t="e">
        <f>IF($D39=0,"",VLOOKUP($D39,'Absolutní-BODY'!$E$2:$W$161,8,FALSE))</f>
        <v>#N/A</v>
      </c>
      <c r="J39" s="53" t="e">
        <f>IF($D39=0,"",VLOOKUP($D39,'Absolutní-BODY'!$E$2:$W$161,9,FALSE))</f>
        <v>#N/A</v>
      </c>
      <c r="K39" s="53" t="e">
        <f>IF($D39=0,"",VLOOKUP($D39,'Absolutní-BODY'!$E$2:$W$161,10,FALSE))</f>
        <v>#N/A</v>
      </c>
      <c r="L39" s="53" t="e">
        <f>IF($D39=0,"",VLOOKUP($D39,'Absolutní-BODY'!$E$2:$W$161,11,FALSE))</f>
        <v>#N/A</v>
      </c>
      <c r="M39" s="53" t="e">
        <f>IF($D39=0,"",VLOOKUP($D39,'Absolutní-BODY'!$E$2:$W$161,12,FALSE))</f>
        <v>#N/A</v>
      </c>
      <c r="N39" s="53" t="e">
        <f>IF($D39=0,"",VLOOKUP($D39,'Absolutní-BODY'!$E$2:$W$161,13,FALSE))</f>
        <v>#N/A</v>
      </c>
      <c r="O39" s="53" t="e">
        <f>IF($D39=0,"",VLOOKUP($D39,'Absolutní-BODY'!$E$2:$W$161,14,FALSE))</f>
        <v>#N/A</v>
      </c>
      <c r="P39" s="53" t="e">
        <f>IF($D39=0,"",VLOOKUP($D39,'Absolutní-BODY'!$E$2:$W$161,15,FALSE))</f>
        <v>#N/A</v>
      </c>
      <c r="Q39" s="53" t="e">
        <f>IF($D39=0,"",VLOOKUP($D39,'Absolutní-BODY'!$E$2:$W$161,16,FALSE))</f>
        <v>#N/A</v>
      </c>
      <c r="R39" s="53" t="e">
        <f>IF($D39=0,"",VLOOKUP($D39,'Absolutní-BODY'!$E$2:$W$161,17,FALSE))</f>
        <v>#N/A</v>
      </c>
      <c r="S39" s="53" t="e">
        <f>IF($D39=0,"",VLOOKUP($D39,'Absolutní-BODY'!$E$2:$W$161,18,FALSE))</f>
        <v>#N/A</v>
      </c>
      <c r="T39" s="54" t="e">
        <f>IF($D39=0,"",VLOOKUP($D39,'Absolutní-BODY'!$E$2:$W$161,19,FALSE))</f>
        <v>#N/A</v>
      </c>
      <c r="U39" s="49"/>
      <c r="V39" s="49"/>
      <c r="W39" s="331" t="e">
        <f>IF(K42=0,10000,K42)</f>
        <v>#N/A</v>
      </c>
      <c r="X39" s="68">
        <v>5</v>
      </c>
      <c r="Y39" s="68">
        <v>5</v>
      </c>
      <c r="Z39" s="68"/>
      <c r="AU39" s="49" t="e">
        <f>VLOOKUP(SUM(($B36*10)+B39),'Absolutní-BODY'!$AK$2:$AL$161,2,FALSE)</f>
        <v>#N/A</v>
      </c>
      <c r="AV39" s="49" t="e">
        <f>VLOOKUP(SUM(($B36*10)+C39),'Absolutní-BODY'!$AK$2:$AL$161,2,FALSE)</f>
        <v>#N/A</v>
      </c>
    </row>
    <row r="40" spans="1:48" ht="15" customHeight="1" thickBot="1" x14ac:dyDescent="0.3">
      <c r="A40" s="334"/>
      <c r="B40" s="55" t="s">
        <v>0</v>
      </c>
      <c r="C40" s="56" t="e">
        <f>IF(D40=0,"",VLOOKUP($D40,seznam!$A$1:$E$5084,2,FALSE))</f>
        <v>#N/A</v>
      </c>
      <c r="D40" s="57" t="e">
        <f>IF(AU40="",0,AU40)</f>
        <v>#N/A</v>
      </c>
      <c r="E40" s="57" t="e">
        <f>IF($D40=0,"",VLOOKUP($D40,'Absolutní-BODY'!$E$2:$W$161,4,FALSE))</f>
        <v>#N/A</v>
      </c>
      <c r="F40" s="57" t="e">
        <f>IF($D40=0,"",VLOOKUP($D40,'Absolutní-BODY'!$E$2:$W$161,5,FALSE))</f>
        <v>#N/A</v>
      </c>
      <c r="G40" s="57" t="e">
        <f>IF($D40=0,"",VLOOKUP($D40,'Absolutní-BODY'!$E$2:$W$161,6,FALSE))</f>
        <v>#N/A</v>
      </c>
      <c r="H40" s="57" t="e">
        <f>IF($D40=0,"",VLOOKUP($D40,'Absolutní-BODY'!$E$2:$W$161,7,FALSE))</f>
        <v>#N/A</v>
      </c>
      <c r="I40" s="58" t="e">
        <f>IF($D40=0,"",VLOOKUP($D40,'Absolutní-BODY'!$E$2:$W$161,8,FALSE))</f>
        <v>#N/A</v>
      </c>
      <c r="J40" s="58" t="e">
        <f>IF($D40=0,"",VLOOKUP($D40,'Absolutní-BODY'!$E$2:$W$161,9,FALSE))</f>
        <v>#N/A</v>
      </c>
      <c r="K40" s="58" t="e">
        <f>IF($D40=0,"",VLOOKUP($D40,'Absolutní-BODY'!$E$2:$W$161,10,FALSE))</f>
        <v>#N/A</v>
      </c>
      <c r="L40" s="58" t="e">
        <f>IF($D40=0,"",VLOOKUP($D40,'Absolutní-BODY'!$E$2:$W$161,11,FALSE))</f>
        <v>#N/A</v>
      </c>
      <c r="M40" s="58" t="e">
        <f>IF($D40=0,"",VLOOKUP($D40,'Absolutní-BODY'!$E$2:$W$161,12,FALSE))</f>
        <v>#N/A</v>
      </c>
      <c r="N40" s="58" t="e">
        <f>IF($D40=0,"",VLOOKUP($D40,'Absolutní-BODY'!$E$2:$W$161,13,FALSE))</f>
        <v>#N/A</v>
      </c>
      <c r="O40" s="58" t="e">
        <f>IF($D40=0,"",VLOOKUP($D40,'Absolutní-BODY'!$E$2:$W$161,14,FALSE))</f>
        <v>#N/A</v>
      </c>
      <c r="P40" s="58" t="e">
        <f>IF($D40=0,"",VLOOKUP($D40,'Absolutní-BODY'!$E$2:$W$161,15,FALSE))</f>
        <v>#N/A</v>
      </c>
      <c r="Q40" s="58" t="e">
        <f>IF($D40=0,"",VLOOKUP($D40,'Absolutní-BODY'!$E$2:$W$161,16,FALSE))</f>
        <v>#N/A</v>
      </c>
      <c r="R40" s="58" t="e">
        <f>IF($D40=0,"",VLOOKUP($D40,'Absolutní-BODY'!$E$2:$W$161,17,FALSE))</f>
        <v>#N/A</v>
      </c>
      <c r="S40" s="58" t="e">
        <f>IF($D40=0,"",VLOOKUP($D40,'Absolutní-BODY'!$E$2:$W$161,18,FALSE))</f>
        <v>#N/A</v>
      </c>
      <c r="T40" s="59" t="e">
        <f>IF($D40=0,"",VLOOKUP($D40,'Absolutní-BODY'!$E$2:$W$161,19,FALSE))</f>
        <v>#N/A</v>
      </c>
      <c r="U40" s="49"/>
      <c r="V40" s="49"/>
      <c r="W40" s="331" t="e">
        <f>IF(K42=0,10000,K42)</f>
        <v>#N/A</v>
      </c>
      <c r="X40" s="68">
        <v>5</v>
      </c>
      <c r="Y40" s="68">
        <v>6</v>
      </c>
      <c r="Z40" s="68"/>
      <c r="AU40" s="49" t="e">
        <f>VLOOKUP(SUM(($B36*10)+4),'Absolutní-BODY'!$AK$2:$AL$161,2,FALSE)</f>
        <v>#N/A</v>
      </c>
      <c r="AV40" s="49" t="e">
        <f>VLOOKUP(SUM(($B36*10)+4),'Absolutní-BODY'!$AK$2:$AL$161,2,FALSE)</f>
        <v>#N/A</v>
      </c>
    </row>
    <row r="41" spans="1:48" ht="15" customHeight="1" thickBot="1" x14ac:dyDescent="0.3">
      <c r="B41" s="60"/>
      <c r="C41" s="61"/>
      <c r="D41" s="61"/>
      <c r="E41" s="62" t="e">
        <f t="shared" ref="E41:T41" si="4">SUM(E37:E40)</f>
        <v>#N/A</v>
      </c>
      <c r="F41" s="63" t="e">
        <f t="shared" si="4"/>
        <v>#N/A</v>
      </c>
      <c r="G41" s="63" t="e">
        <f t="shared" si="4"/>
        <v>#N/A</v>
      </c>
      <c r="H41" s="63" t="e">
        <f t="shared" si="4"/>
        <v>#N/A</v>
      </c>
      <c r="I41" s="64" t="e">
        <f t="shared" si="4"/>
        <v>#N/A</v>
      </c>
      <c r="J41" s="64" t="e">
        <f t="shared" si="4"/>
        <v>#N/A</v>
      </c>
      <c r="K41" s="64" t="e">
        <f t="shared" si="4"/>
        <v>#N/A</v>
      </c>
      <c r="L41" s="64" t="e">
        <f t="shared" si="4"/>
        <v>#N/A</v>
      </c>
      <c r="M41" s="64" t="e">
        <f t="shared" si="4"/>
        <v>#N/A</v>
      </c>
      <c r="N41" s="64" t="e">
        <f t="shared" si="4"/>
        <v>#N/A</v>
      </c>
      <c r="O41" s="64" t="e">
        <f t="shared" si="4"/>
        <v>#N/A</v>
      </c>
      <c r="P41" s="64" t="e">
        <f t="shared" si="4"/>
        <v>#N/A</v>
      </c>
      <c r="Q41" s="64" t="e">
        <f t="shared" si="4"/>
        <v>#N/A</v>
      </c>
      <c r="R41" s="64" t="e">
        <f t="shared" si="4"/>
        <v>#N/A</v>
      </c>
      <c r="S41" s="64" t="e">
        <f t="shared" si="4"/>
        <v>#N/A</v>
      </c>
      <c r="T41" s="65" t="e">
        <f t="shared" si="4"/>
        <v>#N/A</v>
      </c>
      <c r="W41" s="331" t="e">
        <f>IF(K42=0,10000,K42)</f>
        <v>#N/A</v>
      </c>
      <c r="X41" s="68">
        <v>5</v>
      </c>
      <c r="Y41" s="68">
        <v>7</v>
      </c>
      <c r="Z41" s="68"/>
    </row>
    <row r="42" spans="1:48" ht="15" customHeight="1" thickBot="1" x14ac:dyDescent="0.3">
      <c r="B42" s="318" t="e">
        <f>C36</f>
        <v>#N/A</v>
      </c>
      <c r="C42" s="315"/>
      <c r="D42" s="345">
        <f>Z42</f>
        <v>0</v>
      </c>
      <c r="E42" s="317" t="s">
        <v>18</v>
      </c>
      <c r="F42" s="66"/>
      <c r="G42" s="66"/>
      <c r="H42" s="443"/>
      <c r="I42" s="435" t="s">
        <v>1</v>
      </c>
      <c r="J42" s="129"/>
      <c r="K42" s="570" t="e">
        <f>SUM(E41:T41)</f>
        <v>#N/A</v>
      </c>
      <c r="L42" s="571"/>
      <c r="M42" s="571"/>
      <c r="N42" s="571"/>
      <c r="O42" s="571"/>
      <c r="P42" s="571"/>
      <c r="Q42" s="571"/>
      <c r="R42" s="571"/>
      <c r="S42" s="571"/>
      <c r="T42" s="572"/>
      <c r="W42" s="331" t="e">
        <f>IF(K42=0,10000,K42)</f>
        <v>#N/A</v>
      </c>
      <c r="X42" s="68">
        <v>5</v>
      </c>
      <c r="Y42" s="68">
        <v>8</v>
      </c>
      <c r="Z42" s="332">
        <f>IF(Z34&lt;1,0,Z34-1)</f>
        <v>0</v>
      </c>
    </row>
    <row r="43" spans="1:48" ht="15" customHeight="1" thickBot="1" x14ac:dyDescent="0.3">
      <c r="A43" s="37" t="s">
        <v>3465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W43" s="331" t="e">
        <f>IF(K50=0,10000,K50)</f>
        <v>#N/A</v>
      </c>
      <c r="X43" s="68">
        <v>6</v>
      </c>
      <c r="Y43" s="68">
        <v>1</v>
      </c>
      <c r="Z43" s="68"/>
    </row>
    <row r="44" spans="1:48" ht="15" customHeight="1" thickBot="1" x14ac:dyDescent="0.3">
      <c r="B44" s="49">
        <v>6</v>
      </c>
      <c r="C44" s="313" t="e">
        <f>IF(B44="","",VLOOKUP(B44,'Absolutní-BODY'!$AT$2:$AU$57,2,FALSE))</f>
        <v>#N/A</v>
      </c>
      <c r="D44" s="40" t="s">
        <v>9</v>
      </c>
      <c r="E44" s="41">
        <v>1</v>
      </c>
      <c r="F44" s="41">
        <v>2</v>
      </c>
      <c r="G44" s="41">
        <v>3</v>
      </c>
      <c r="H44" s="340">
        <v>4</v>
      </c>
      <c r="I44" s="41">
        <v>5</v>
      </c>
      <c r="J44" s="41">
        <v>6</v>
      </c>
      <c r="K44" s="41">
        <v>7</v>
      </c>
      <c r="L44" s="41">
        <v>8</v>
      </c>
      <c r="M44" s="41">
        <v>9</v>
      </c>
      <c r="N44" s="41">
        <v>10</v>
      </c>
      <c r="O44" s="41">
        <v>11</v>
      </c>
      <c r="P44" s="41">
        <v>12</v>
      </c>
      <c r="Q44" s="41">
        <v>13</v>
      </c>
      <c r="R44" s="41">
        <v>14</v>
      </c>
      <c r="S44" s="41">
        <v>15</v>
      </c>
      <c r="T44" s="41">
        <v>16</v>
      </c>
      <c r="W44" s="331" t="e">
        <f>IF(K50=0,10000,K50)</f>
        <v>#N/A</v>
      </c>
      <c r="X44" s="68">
        <v>6</v>
      </c>
      <c r="Y44" s="68">
        <v>2</v>
      </c>
      <c r="Z44" s="68"/>
    </row>
    <row r="45" spans="1:48" ht="15" customHeight="1" x14ac:dyDescent="0.25">
      <c r="A45" s="334"/>
      <c r="B45" s="44">
        <v>1</v>
      </c>
      <c r="C45" s="45" t="e">
        <f>IF(D45=0,"",VLOOKUP($D45,seznam!$A$1:$E$5084,2,FALSE))</f>
        <v>#N/A</v>
      </c>
      <c r="D45" s="46" t="e">
        <f>IF(AU45="",0,AU45)</f>
        <v>#N/A</v>
      </c>
      <c r="E45" s="46" t="e">
        <f>IF($D45=0,"",VLOOKUP($D45,'Absolutní-BODY'!$E$2:$W$161,4,FALSE))</f>
        <v>#N/A</v>
      </c>
      <c r="F45" s="46" t="e">
        <f>IF($D45=0,"",VLOOKUP($D45,'Absolutní-BODY'!$E$2:$W$161,5,FALSE))</f>
        <v>#N/A</v>
      </c>
      <c r="G45" s="46" t="e">
        <f>IF($D45=0,"",VLOOKUP($D45,'Absolutní-BODY'!$E$2:$W$161,6,FALSE))</f>
        <v>#N/A</v>
      </c>
      <c r="H45" s="46" t="e">
        <f>IF($D45=0,"",VLOOKUP($D45,'Absolutní-BODY'!$E$2:$W$161,7,FALSE))</f>
        <v>#N/A</v>
      </c>
      <c r="I45" s="47" t="e">
        <f>IF($D45=0,"",VLOOKUP($D45,'Absolutní-BODY'!$E$2:$W$161,8,FALSE))</f>
        <v>#N/A</v>
      </c>
      <c r="J45" s="47" t="e">
        <f>IF($D45=0,"",VLOOKUP($D45,'Absolutní-BODY'!$E$2:$W$161,9,FALSE))</f>
        <v>#N/A</v>
      </c>
      <c r="K45" s="47" t="e">
        <f>IF($D45=0,"",VLOOKUP($D45,'Absolutní-BODY'!$E$2:$W$161,10,FALSE))</f>
        <v>#N/A</v>
      </c>
      <c r="L45" s="47" t="e">
        <f>IF($D45=0,"",VLOOKUP($D45,'Absolutní-BODY'!$E$2:$W$161,11,FALSE))</f>
        <v>#N/A</v>
      </c>
      <c r="M45" s="47" t="e">
        <f>IF($D45=0,"",VLOOKUP($D45,'Absolutní-BODY'!$E$2:$W$161,12,FALSE))</f>
        <v>#N/A</v>
      </c>
      <c r="N45" s="47" t="e">
        <f>IF($D45=0,"",VLOOKUP($D45,'Absolutní-BODY'!$E$2:$W$161,13,FALSE))</f>
        <v>#N/A</v>
      </c>
      <c r="O45" s="47" t="e">
        <f>IF($D45=0,"",VLOOKUP($D45,'Absolutní-BODY'!$E$2:$W$161,14,FALSE))</f>
        <v>#N/A</v>
      </c>
      <c r="P45" s="47" t="e">
        <f>IF($D45=0,"",VLOOKUP($D45,'Absolutní-BODY'!$E$2:$W$161,15,FALSE))</f>
        <v>#N/A</v>
      </c>
      <c r="Q45" s="47" t="e">
        <f>IF($D45=0,"",VLOOKUP($D45,'Absolutní-BODY'!$E$2:$W$161,16,FALSE))</f>
        <v>#N/A</v>
      </c>
      <c r="R45" s="47" t="e">
        <f>IF($D45=0,"",VLOOKUP($D45,'Absolutní-BODY'!$E$2:$W$161,17,FALSE))</f>
        <v>#N/A</v>
      </c>
      <c r="S45" s="47" t="e">
        <f>IF($D45=0,"",VLOOKUP($D45,'Absolutní-BODY'!$E$2:$W$161,18,FALSE))</f>
        <v>#N/A</v>
      </c>
      <c r="T45" s="48" t="e">
        <f>IF($D45=0,"",VLOOKUP($D45,'Absolutní-BODY'!$E$2:$W$161,19,FALSE))</f>
        <v>#N/A</v>
      </c>
      <c r="U45" s="49"/>
      <c r="V45" s="49"/>
      <c r="W45" s="331" t="e">
        <f>IF(K50=0,10000,K50)</f>
        <v>#N/A</v>
      </c>
      <c r="X45" s="68">
        <v>6</v>
      </c>
      <c r="Y45" s="68">
        <v>3</v>
      </c>
      <c r="Z45" s="68"/>
      <c r="AU45" s="49" t="e">
        <f>VLOOKUP(SUM(($B44*10)+B45),'Absolutní-BODY'!$AK$2:$AL$161,2,FALSE)</f>
        <v>#N/A</v>
      </c>
      <c r="AV45" s="49" t="e">
        <f>VLOOKUP(SUM(($B44*10)+C45),'Absolutní-BODY'!$AK$2:$AL$161,2,FALSE)</f>
        <v>#N/A</v>
      </c>
    </row>
    <row r="46" spans="1:48" ht="15" customHeight="1" x14ac:dyDescent="0.25">
      <c r="A46" s="334"/>
      <c r="B46" s="50">
        <v>2</v>
      </c>
      <c r="C46" s="51" t="e">
        <f>IF(D46=0,"",VLOOKUP($D46,seznam!$A$1:$E$5084,2,FALSE))</f>
        <v>#N/A</v>
      </c>
      <c r="D46" s="52" t="e">
        <f>IF(AU46="",0,AU46)</f>
        <v>#N/A</v>
      </c>
      <c r="E46" s="52" t="e">
        <f>IF($D46=0,"",VLOOKUP($D46,'Absolutní-BODY'!$E$2:$W$161,4,FALSE))</f>
        <v>#N/A</v>
      </c>
      <c r="F46" s="52" t="e">
        <f>IF($D46=0,"",VLOOKUP($D46,'Absolutní-BODY'!$E$2:$W$161,5,FALSE))</f>
        <v>#N/A</v>
      </c>
      <c r="G46" s="52" t="e">
        <f>IF($D46=0,"",VLOOKUP($D46,'Absolutní-BODY'!$E$2:$W$161,6,FALSE))</f>
        <v>#N/A</v>
      </c>
      <c r="H46" s="52" t="e">
        <f>IF($D46=0,"",VLOOKUP($D46,'Absolutní-BODY'!$E$2:$W$161,7,FALSE))</f>
        <v>#N/A</v>
      </c>
      <c r="I46" s="53" t="e">
        <f>IF($D46=0,"",VLOOKUP($D46,'Absolutní-BODY'!$E$2:$W$161,8,FALSE))</f>
        <v>#N/A</v>
      </c>
      <c r="J46" s="53" t="e">
        <f>IF($D46=0,"",VLOOKUP($D46,'Absolutní-BODY'!$E$2:$W$161,9,FALSE))</f>
        <v>#N/A</v>
      </c>
      <c r="K46" s="53" t="e">
        <f>IF($D46=0,"",VLOOKUP($D46,'Absolutní-BODY'!$E$2:$W$161,10,FALSE))</f>
        <v>#N/A</v>
      </c>
      <c r="L46" s="53" t="e">
        <f>IF($D46=0,"",VLOOKUP($D46,'Absolutní-BODY'!$E$2:$W$161,11,FALSE))</f>
        <v>#N/A</v>
      </c>
      <c r="M46" s="53" t="e">
        <f>IF($D46=0,"",VLOOKUP($D46,'Absolutní-BODY'!$E$2:$W$161,12,FALSE))</f>
        <v>#N/A</v>
      </c>
      <c r="N46" s="53" t="e">
        <f>IF($D46=0,"",VLOOKUP($D46,'Absolutní-BODY'!$E$2:$W$161,13,FALSE))</f>
        <v>#N/A</v>
      </c>
      <c r="O46" s="53" t="e">
        <f>IF($D46=0,"",VLOOKUP($D46,'Absolutní-BODY'!$E$2:$W$161,14,FALSE))</f>
        <v>#N/A</v>
      </c>
      <c r="P46" s="53" t="e">
        <f>IF($D46=0,"",VLOOKUP($D46,'Absolutní-BODY'!$E$2:$W$161,15,FALSE))</f>
        <v>#N/A</v>
      </c>
      <c r="Q46" s="53" t="e">
        <f>IF($D46=0,"",VLOOKUP($D46,'Absolutní-BODY'!$E$2:$W$161,16,FALSE))</f>
        <v>#N/A</v>
      </c>
      <c r="R46" s="53" t="e">
        <f>IF($D46=0,"",VLOOKUP($D46,'Absolutní-BODY'!$E$2:$W$161,17,FALSE))</f>
        <v>#N/A</v>
      </c>
      <c r="S46" s="53" t="e">
        <f>IF($D46=0,"",VLOOKUP($D46,'Absolutní-BODY'!$E$2:$W$161,18,FALSE))</f>
        <v>#N/A</v>
      </c>
      <c r="T46" s="54" t="e">
        <f>IF($D46=0,"",VLOOKUP($D46,'Absolutní-BODY'!$E$2:$W$161,19,FALSE))</f>
        <v>#N/A</v>
      </c>
      <c r="U46" s="49"/>
      <c r="V46" s="49"/>
      <c r="W46" s="331" t="e">
        <f>IF(K50=0,10000,K50)</f>
        <v>#N/A</v>
      </c>
      <c r="X46" s="68">
        <v>6</v>
      </c>
      <c r="Y46" s="68">
        <v>4</v>
      </c>
      <c r="Z46" s="68"/>
      <c r="AU46" s="49" t="e">
        <f>VLOOKUP(SUM(($B44*10)+B46),'Absolutní-BODY'!$AK$2:$AL$161,2,FALSE)</f>
        <v>#N/A</v>
      </c>
      <c r="AV46" s="49" t="e">
        <f>VLOOKUP(SUM(($B44*10)+C46),'Absolutní-BODY'!$AK$2:$AL$161,2,FALSE)</f>
        <v>#N/A</v>
      </c>
    </row>
    <row r="47" spans="1:48" ht="15" customHeight="1" x14ac:dyDescent="0.25">
      <c r="A47" s="334"/>
      <c r="B47" s="50">
        <v>3</v>
      </c>
      <c r="C47" s="51" t="e">
        <f>IF(D47=0,"",VLOOKUP($D47,seznam!$A$1:$E$5084,2,FALSE))</f>
        <v>#N/A</v>
      </c>
      <c r="D47" s="52" t="e">
        <f>IF(AU47="",0,AU47)</f>
        <v>#N/A</v>
      </c>
      <c r="E47" s="52" t="e">
        <f>IF($D47=0,"",VLOOKUP($D47,'Absolutní-BODY'!$E$2:$W$161,4,FALSE))</f>
        <v>#N/A</v>
      </c>
      <c r="F47" s="52" t="e">
        <f>IF($D47=0,"",VLOOKUP($D47,'Absolutní-BODY'!$E$2:$W$161,5,FALSE))</f>
        <v>#N/A</v>
      </c>
      <c r="G47" s="52" t="e">
        <f>IF($D47=0,"",VLOOKUP($D47,'Absolutní-BODY'!$E$2:$W$161,6,FALSE))</f>
        <v>#N/A</v>
      </c>
      <c r="H47" s="52" t="e">
        <f>IF($D47=0,"",VLOOKUP($D47,'Absolutní-BODY'!$E$2:$W$161,7,FALSE))</f>
        <v>#N/A</v>
      </c>
      <c r="I47" s="53" t="e">
        <f>IF($D47=0,"",VLOOKUP($D47,'Absolutní-BODY'!$E$2:$W$161,8,FALSE))</f>
        <v>#N/A</v>
      </c>
      <c r="J47" s="53" t="e">
        <f>IF($D47=0,"",VLOOKUP($D47,'Absolutní-BODY'!$E$2:$W$161,9,FALSE))</f>
        <v>#N/A</v>
      </c>
      <c r="K47" s="53" t="e">
        <f>IF($D47=0,"",VLOOKUP($D47,'Absolutní-BODY'!$E$2:$W$161,10,FALSE))</f>
        <v>#N/A</v>
      </c>
      <c r="L47" s="53" t="e">
        <f>IF($D47=0,"",VLOOKUP($D47,'Absolutní-BODY'!$E$2:$W$161,11,FALSE))</f>
        <v>#N/A</v>
      </c>
      <c r="M47" s="53" t="e">
        <f>IF($D47=0,"",VLOOKUP($D47,'Absolutní-BODY'!$E$2:$W$161,12,FALSE))</f>
        <v>#N/A</v>
      </c>
      <c r="N47" s="53" t="e">
        <f>IF($D47=0,"",VLOOKUP($D47,'Absolutní-BODY'!$E$2:$W$161,13,FALSE))</f>
        <v>#N/A</v>
      </c>
      <c r="O47" s="53" t="e">
        <f>IF($D47=0,"",VLOOKUP($D47,'Absolutní-BODY'!$E$2:$W$161,14,FALSE))</f>
        <v>#N/A</v>
      </c>
      <c r="P47" s="53" t="e">
        <f>IF($D47=0,"",VLOOKUP($D47,'Absolutní-BODY'!$E$2:$W$161,15,FALSE))</f>
        <v>#N/A</v>
      </c>
      <c r="Q47" s="53" t="e">
        <f>IF($D47=0,"",VLOOKUP($D47,'Absolutní-BODY'!$E$2:$W$161,16,FALSE))</f>
        <v>#N/A</v>
      </c>
      <c r="R47" s="53" t="e">
        <f>IF($D47=0,"",VLOOKUP($D47,'Absolutní-BODY'!$E$2:$W$161,17,FALSE))</f>
        <v>#N/A</v>
      </c>
      <c r="S47" s="53" t="e">
        <f>IF($D47=0,"",VLOOKUP($D47,'Absolutní-BODY'!$E$2:$W$161,18,FALSE))</f>
        <v>#N/A</v>
      </c>
      <c r="T47" s="54" t="e">
        <f>IF($D47=0,"",VLOOKUP($D47,'Absolutní-BODY'!$E$2:$W$161,19,FALSE))</f>
        <v>#N/A</v>
      </c>
      <c r="U47" s="49"/>
      <c r="V47" s="49"/>
      <c r="W47" s="331" t="e">
        <f>IF(K50=0,10000,K50)</f>
        <v>#N/A</v>
      </c>
      <c r="X47" s="68">
        <v>6</v>
      </c>
      <c r="Y47" s="68">
        <v>5</v>
      </c>
      <c r="Z47" s="68"/>
      <c r="AU47" s="49" t="e">
        <f>VLOOKUP(SUM(($B44*10)+B47),'Absolutní-BODY'!$AK$2:$AL$161,2,FALSE)</f>
        <v>#N/A</v>
      </c>
      <c r="AV47" s="49" t="e">
        <f>VLOOKUP(SUM(($B44*10)+C47),'Absolutní-BODY'!$AK$2:$AL$161,2,FALSE)</f>
        <v>#N/A</v>
      </c>
    </row>
    <row r="48" spans="1:48" ht="15" customHeight="1" thickBot="1" x14ac:dyDescent="0.3">
      <c r="A48" s="334"/>
      <c r="B48" s="55" t="s">
        <v>0</v>
      </c>
      <c r="C48" s="56" t="e">
        <f>IF(D48=0,"",VLOOKUP($D48,seznam!$A$1:$E$5084,2,FALSE))</f>
        <v>#N/A</v>
      </c>
      <c r="D48" s="57" t="e">
        <f>IF(AU48="",0,AU48)</f>
        <v>#N/A</v>
      </c>
      <c r="E48" s="57" t="e">
        <f>IF($D48=0,"",VLOOKUP($D48,'Absolutní-BODY'!$E$2:$W$161,4,FALSE))</f>
        <v>#N/A</v>
      </c>
      <c r="F48" s="57" t="e">
        <f>IF($D48=0,"",VLOOKUP($D48,'Absolutní-BODY'!$E$2:$W$161,5,FALSE))</f>
        <v>#N/A</v>
      </c>
      <c r="G48" s="57" t="e">
        <f>IF($D48=0,"",VLOOKUP($D48,'Absolutní-BODY'!$E$2:$W$161,6,FALSE))</f>
        <v>#N/A</v>
      </c>
      <c r="H48" s="57" t="e">
        <f>IF($D48=0,"",VLOOKUP($D48,'Absolutní-BODY'!$E$2:$W$161,7,FALSE))</f>
        <v>#N/A</v>
      </c>
      <c r="I48" s="58" t="e">
        <f>IF($D48=0,"",VLOOKUP($D48,'Absolutní-BODY'!$E$2:$W$161,8,FALSE))</f>
        <v>#N/A</v>
      </c>
      <c r="J48" s="58" t="e">
        <f>IF($D48=0,"",VLOOKUP($D48,'Absolutní-BODY'!$E$2:$W$161,9,FALSE))</f>
        <v>#N/A</v>
      </c>
      <c r="K48" s="58" t="e">
        <f>IF($D48=0,"",VLOOKUP($D48,'Absolutní-BODY'!$E$2:$W$161,10,FALSE))</f>
        <v>#N/A</v>
      </c>
      <c r="L48" s="58" t="e">
        <f>IF($D48=0,"",VLOOKUP($D48,'Absolutní-BODY'!$E$2:$W$161,11,FALSE))</f>
        <v>#N/A</v>
      </c>
      <c r="M48" s="58" t="e">
        <f>IF($D48=0,"",VLOOKUP($D48,'Absolutní-BODY'!$E$2:$W$161,12,FALSE))</f>
        <v>#N/A</v>
      </c>
      <c r="N48" s="58" t="e">
        <f>IF($D48=0,"",VLOOKUP($D48,'Absolutní-BODY'!$E$2:$W$161,13,FALSE))</f>
        <v>#N/A</v>
      </c>
      <c r="O48" s="58" t="e">
        <f>IF($D48=0,"",VLOOKUP($D48,'Absolutní-BODY'!$E$2:$W$161,14,FALSE))</f>
        <v>#N/A</v>
      </c>
      <c r="P48" s="58" t="e">
        <f>IF($D48=0,"",VLOOKUP($D48,'Absolutní-BODY'!$E$2:$W$161,15,FALSE))</f>
        <v>#N/A</v>
      </c>
      <c r="Q48" s="58" t="e">
        <f>IF($D48=0,"",VLOOKUP($D48,'Absolutní-BODY'!$E$2:$W$161,16,FALSE))</f>
        <v>#N/A</v>
      </c>
      <c r="R48" s="58" t="e">
        <f>IF($D48=0,"",VLOOKUP($D48,'Absolutní-BODY'!$E$2:$W$161,17,FALSE))</f>
        <v>#N/A</v>
      </c>
      <c r="S48" s="58" t="e">
        <f>IF($D48=0,"",VLOOKUP($D48,'Absolutní-BODY'!$E$2:$W$161,18,FALSE))</f>
        <v>#N/A</v>
      </c>
      <c r="T48" s="59" t="e">
        <f>IF($D48=0,"",VLOOKUP($D48,'Absolutní-BODY'!$E$2:$W$161,19,FALSE))</f>
        <v>#N/A</v>
      </c>
      <c r="U48" s="49"/>
      <c r="V48" s="49"/>
      <c r="W48" s="331" t="e">
        <f>IF(K50=0,10000,K50)</f>
        <v>#N/A</v>
      </c>
      <c r="X48" s="68">
        <v>6</v>
      </c>
      <c r="Y48" s="68">
        <v>6</v>
      </c>
      <c r="Z48" s="68"/>
      <c r="AU48" s="49" t="e">
        <f>VLOOKUP(SUM(($B44*10)+4),'Absolutní-BODY'!$AK$2:$AL$161,2,FALSE)</f>
        <v>#N/A</v>
      </c>
      <c r="AV48" s="49" t="e">
        <f>VLOOKUP(SUM(($B44*10)+4),'Absolutní-BODY'!$AK$2:$AL$161,2,FALSE)</f>
        <v>#N/A</v>
      </c>
    </row>
    <row r="49" spans="1:48" ht="15" customHeight="1" thickBot="1" x14ac:dyDescent="0.3">
      <c r="B49" s="60"/>
      <c r="C49" s="61"/>
      <c r="D49" s="61"/>
      <c r="E49" s="62" t="e">
        <f t="shared" ref="E49:T49" si="5">SUM(E45:E48)</f>
        <v>#N/A</v>
      </c>
      <c r="F49" s="63" t="e">
        <f t="shared" si="5"/>
        <v>#N/A</v>
      </c>
      <c r="G49" s="63" t="e">
        <f t="shared" si="5"/>
        <v>#N/A</v>
      </c>
      <c r="H49" s="63" t="e">
        <f t="shared" si="5"/>
        <v>#N/A</v>
      </c>
      <c r="I49" s="64" t="e">
        <f t="shared" si="5"/>
        <v>#N/A</v>
      </c>
      <c r="J49" s="64" t="e">
        <f t="shared" si="5"/>
        <v>#N/A</v>
      </c>
      <c r="K49" s="64" t="e">
        <f t="shared" si="5"/>
        <v>#N/A</v>
      </c>
      <c r="L49" s="64" t="e">
        <f t="shared" si="5"/>
        <v>#N/A</v>
      </c>
      <c r="M49" s="64" t="e">
        <f t="shared" si="5"/>
        <v>#N/A</v>
      </c>
      <c r="N49" s="64" t="e">
        <f t="shared" si="5"/>
        <v>#N/A</v>
      </c>
      <c r="O49" s="64" t="e">
        <f t="shared" si="5"/>
        <v>#N/A</v>
      </c>
      <c r="P49" s="64" t="e">
        <f t="shared" si="5"/>
        <v>#N/A</v>
      </c>
      <c r="Q49" s="64" t="e">
        <f t="shared" si="5"/>
        <v>#N/A</v>
      </c>
      <c r="R49" s="64" t="e">
        <f t="shared" si="5"/>
        <v>#N/A</v>
      </c>
      <c r="S49" s="64" t="e">
        <f t="shared" si="5"/>
        <v>#N/A</v>
      </c>
      <c r="T49" s="65" t="e">
        <f t="shared" si="5"/>
        <v>#N/A</v>
      </c>
      <c r="W49" s="331" t="e">
        <f>IF(K50=0,10000,K50)</f>
        <v>#N/A</v>
      </c>
      <c r="X49" s="68">
        <v>6</v>
      </c>
      <c r="Y49" s="68">
        <v>7</v>
      </c>
      <c r="Z49" s="68"/>
    </row>
    <row r="50" spans="1:48" ht="15" customHeight="1" thickBot="1" x14ac:dyDescent="0.3">
      <c r="B50" s="318" t="e">
        <f>C44</f>
        <v>#N/A</v>
      </c>
      <c r="C50" s="315"/>
      <c r="D50" s="345">
        <f>Z50</f>
        <v>0</v>
      </c>
      <c r="E50" s="317" t="s">
        <v>18</v>
      </c>
      <c r="F50" s="66"/>
      <c r="G50" s="66"/>
      <c r="H50" s="443"/>
      <c r="I50" s="435" t="s">
        <v>1</v>
      </c>
      <c r="J50" s="129"/>
      <c r="K50" s="570" t="e">
        <f>SUM(E49:T49)</f>
        <v>#N/A</v>
      </c>
      <c r="L50" s="571"/>
      <c r="M50" s="571"/>
      <c r="N50" s="571"/>
      <c r="O50" s="571"/>
      <c r="P50" s="571"/>
      <c r="Q50" s="571"/>
      <c r="R50" s="571"/>
      <c r="S50" s="571"/>
      <c r="T50" s="572"/>
      <c r="W50" s="331" t="e">
        <f>IF(K50=0,10000,K50)</f>
        <v>#N/A</v>
      </c>
      <c r="X50" s="68">
        <v>6</v>
      </c>
      <c r="Y50" s="68">
        <v>8</v>
      </c>
      <c r="Z50" s="332">
        <f>IF(Z42&lt;1,0,Z42-1)</f>
        <v>0</v>
      </c>
    </row>
    <row r="51" spans="1:48" ht="15" customHeight="1" thickBot="1" x14ac:dyDescent="0.3">
      <c r="A51" s="37" t="s">
        <v>3464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W51" s="331" t="e">
        <f>IF(K58=0,10000,K58)</f>
        <v>#N/A</v>
      </c>
      <c r="X51" s="68">
        <v>7</v>
      </c>
      <c r="Y51" s="68">
        <v>1</v>
      </c>
      <c r="Z51" s="68"/>
    </row>
    <row r="52" spans="1:48" ht="15" customHeight="1" thickBot="1" x14ac:dyDescent="0.3">
      <c r="B52" s="49">
        <v>7</v>
      </c>
      <c r="C52" s="313" t="e">
        <f>IF(B52="","",VLOOKUP(B52,'Absolutní-BODY'!$AT$2:$AU$57,2,FALSE))</f>
        <v>#N/A</v>
      </c>
      <c r="D52" s="40" t="s">
        <v>9</v>
      </c>
      <c r="E52" s="41">
        <v>1</v>
      </c>
      <c r="F52" s="41">
        <v>2</v>
      </c>
      <c r="G52" s="41">
        <v>3</v>
      </c>
      <c r="H52" s="340">
        <v>4</v>
      </c>
      <c r="I52" s="41">
        <v>5</v>
      </c>
      <c r="J52" s="41">
        <v>6</v>
      </c>
      <c r="K52" s="41">
        <v>7</v>
      </c>
      <c r="L52" s="41">
        <v>8</v>
      </c>
      <c r="M52" s="41">
        <v>9</v>
      </c>
      <c r="N52" s="41">
        <v>10</v>
      </c>
      <c r="O52" s="41">
        <v>11</v>
      </c>
      <c r="P52" s="41">
        <v>12</v>
      </c>
      <c r="Q52" s="41">
        <v>13</v>
      </c>
      <c r="R52" s="41">
        <v>14</v>
      </c>
      <c r="S52" s="41">
        <v>15</v>
      </c>
      <c r="T52" s="41">
        <v>16</v>
      </c>
      <c r="W52" s="331" t="e">
        <f>IF(K58=0,10000,K58)</f>
        <v>#N/A</v>
      </c>
      <c r="X52" s="68">
        <v>7</v>
      </c>
      <c r="Y52" s="68">
        <v>2</v>
      </c>
      <c r="Z52" s="68"/>
    </row>
    <row r="53" spans="1:48" ht="15" customHeight="1" x14ac:dyDescent="0.25">
      <c r="A53" s="334"/>
      <c r="B53" s="44">
        <v>1</v>
      </c>
      <c r="C53" s="45" t="e">
        <f>IF(D53=0,"",VLOOKUP($D53,seznam!$A$1:$E$5084,2,FALSE))</f>
        <v>#N/A</v>
      </c>
      <c r="D53" s="46" t="e">
        <f>IF(AU53="",0,AU53)</f>
        <v>#N/A</v>
      </c>
      <c r="E53" s="46" t="e">
        <f>IF($D53=0,"",VLOOKUP($D53,'Absolutní-BODY'!$E$2:$W$161,4,FALSE))</f>
        <v>#N/A</v>
      </c>
      <c r="F53" s="46" t="e">
        <f>IF($D53=0,"",VLOOKUP($D53,'Absolutní-BODY'!$E$2:$W$161,5,FALSE))</f>
        <v>#N/A</v>
      </c>
      <c r="G53" s="46" t="e">
        <f>IF($D53=0,"",VLOOKUP($D53,'Absolutní-BODY'!$E$2:$W$161,6,FALSE))</f>
        <v>#N/A</v>
      </c>
      <c r="H53" s="46" t="e">
        <f>IF($D53=0,"",VLOOKUP($D53,'Absolutní-BODY'!$E$2:$W$161,7,FALSE))</f>
        <v>#N/A</v>
      </c>
      <c r="I53" s="47" t="e">
        <f>IF($D53=0,"",VLOOKUP($D53,'Absolutní-BODY'!$E$2:$W$161,8,FALSE))</f>
        <v>#N/A</v>
      </c>
      <c r="J53" s="47" t="e">
        <f>IF($D53=0,"",VLOOKUP($D53,'Absolutní-BODY'!$E$2:$W$161,9,FALSE))</f>
        <v>#N/A</v>
      </c>
      <c r="K53" s="47" t="e">
        <f>IF($D53=0,"",VLOOKUP($D53,'Absolutní-BODY'!$E$2:$W$161,10,FALSE))</f>
        <v>#N/A</v>
      </c>
      <c r="L53" s="47" t="e">
        <f>IF($D53=0,"",VLOOKUP($D53,'Absolutní-BODY'!$E$2:$W$161,11,FALSE))</f>
        <v>#N/A</v>
      </c>
      <c r="M53" s="47" t="e">
        <f>IF($D53=0,"",VLOOKUP($D53,'Absolutní-BODY'!$E$2:$W$161,12,FALSE))</f>
        <v>#N/A</v>
      </c>
      <c r="N53" s="47" t="e">
        <f>IF($D53=0,"",VLOOKUP($D53,'Absolutní-BODY'!$E$2:$W$161,13,FALSE))</f>
        <v>#N/A</v>
      </c>
      <c r="O53" s="47" t="e">
        <f>IF($D53=0,"",VLOOKUP($D53,'Absolutní-BODY'!$E$2:$W$161,14,FALSE))</f>
        <v>#N/A</v>
      </c>
      <c r="P53" s="47" t="e">
        <f>IF($D53=0,"",VLOOKUP($D53,'Absolutní-BODY'!$E$2:$W$161,15,FALSE))</f>
        <v>#N/A</v>
      </c>
      <c r="Q53" s="47" t="e">
        <f>IF($D53=0,"",VLOOKUP($D53,'Absolutní-BODY'!$E$2:$W$161,16,FALSE))</f>
        <v>#N/A</v>
      </c>
      <c r="R53" s="47" t="e">
        <f>IF($D53=0,"",VLOOKUP($D53,'Absolutní-BODY'!$E$2:$W$161,17,FALSE))</f>
        <v>#N/A</v>
      </c>
      <c r="S53" s="47" t="e">
        <f>IF($D53=0,"",VLOOKUP($D53,'Absolutní-BODY'!$E$2:$W$161,18,FALSE))</f>
        <v>#N/A</v>
      </c>
      <c r="T53" s="48" t="e">
        <f>IF($D53=0,"",VLOOKUP($D53,'Absolutní-BODY'!$E$2:$W$161,19,FALSE))</f>
        <v>#N/A</v>
      </c>
      <c r="U53" s="49"/>
      <c r="V53" s="49"/>
      <c r="W53" s="331" t="e">
        <f>IF(K58=0,10000,K58)</f>
        <v>#N/A</v>
      </c>
      <c r="X53" s="68">
        <v>7</v>
      </c>
      <c r="Y53" s="68">
        <v>3</v>
      </c>
      <c r="Z53" s="68"/>
      <c r="AU53" s="49" t="e">
        <f>VLOOKUP(SUM(($B52*10)+B53),'Absolutní-BODY'!$AK$2:$AL$161,2,FALSE)</f>
        <v>#N/A</v>
      </c>
      <c r="AV53" s="49" t="e">
        <f>VLOOKUP(SUM(($B52*10)+C53),'Absolutní-BODY'!$AK$2:$AL$161,2,FALSE)</f>
        <v>#N/A</v>
      </c>
    </row>
    <row r="54" spans="1:48" ht="15" customHeight="1" x14ac:dyDescent="0.25">
      <c r="A54" s="334"/>
      <c r="B54" s="50">
        <v>2</v>
      </c>
      <c r="C54" s="51" t="e">
        <f>IF(D54=0,"",VLOOKUP($D54,seznam!$A$1:$E$5084,2,FALSE))</f>
        <v>#N/A</v>
      </c>
      <c r="D54" s="52" t="e">
        <f>IF(AU54="",0,AU54)</f>
        <v>#N/A</v>
      </c>
      <c r="E54" s="52" t="e">
        <f>IF($D54=0,"",VLOOKUP($D54,'Absolutní-BODY'!$E$2:$W$161,4,FALSE))</f>
        <v>#N/A</v>
      </c>
      <c r="F54" s="52" t="e">
        <f>IF($D54=0,"",VLOOKUP($D54,'Absolutní-BODY'!$E$2:$W$161,5,FALSE))</f>
        <v>#N/A</v>
      </c>
      <c r="G54" s="52" t="e">
        <f>IF($D54=0,"",VLOOKUP($D54,'Absolutní-BODY'!$E$2:$W$161,6,FALSE))</f>
        <v>#N/A</v>
      </c>
      <c r="H54" s="52" t="e">
        <f>IF($D54=0,"",VLOOKUP($D54,'Absolutní-BODY'!$E$2:$W$161,7,FALSE))</f>
        <v>#N/A</v>
      </c>
      <c r="I54" s="53" t="e">
        <f>IF($D54=0,"",VLOOKUP($D54,'Absolutní-BODY'!$E$2:$W$161,8,FALSE))</f>
        <v>#N/A</v>
      </c>
      <c r="J54" s="53" t="e">
        <f>IF($D54=0,"",VLOOKUP($D54,'Absolutní-BODY'!$E$2:$W$161,9,FALSE))</f>
        <v>#N/A</v>
      </c>
      <c r="K54" s="53" t="e">
        <f>IF($D54=0,"",VLOOKUP($D54,'Absolutní-BODY'!$E$2:$W$161,10,FALSE))</f>
        <v>#N/A</v>
      </c>
      <c r="L54" s="53" t="e">
        <f>IF($D54=0,"",VLOOKUP($D54,'Absolutní-BODY'!$E$2:$W$161,11,FALSE))</f>
        <v>#N/A</v>
      </c>
      <c r="M54" s="53" t="e">
        <f>IF($D54=0,"",VLOOKUP($D54,'Absolutní-BODY'!$E$2:$W$161,12,FALSE))</f>
        <v>#N/A</v>
      </c>
      <c r="N54" s="53" t="e">
        <f>IF($D54=0,"",VLOOKUP($D54,'Absolutní-BODY'!$E$2:$W$161,13,FALSE))</f>
        <v>#N/A</v>
      </c>
      <c r="O54" s="53" t="e">
        <f>IF($D54=0,"",VLOOKUP($D54,'Absolutní-BODY'!$E$2:$W$161,14,FALSE))</f>
        <v>#N/A</v>
      </c>
      <c r="P54" s="53" t="e">
        <f>IF($D54=0,"",VLOOKUP($D54,'Absolutní-BODY'!$E$2:$W$161,15,FALSE))</f>
        <v>#N/A</v>
      </c>
      <c r="Q54" s="53" t="e">
        <f>IF($D54=0,"",VLOOKUP($D54,'Absolutní-BODY'!$E$2:$W$161,16,FALSE))</f>
        <v>#N/A</v>
      </c>
      <c r="R54" s="53" t="e">
        <f>IF($D54=0,"",VLOOKUP($D54,'Absolutní-BODY'!$E$2:$W$161,17,FALSE))</f>
        <v>#N/A</v>
      </c>
      <c r="S54" s="53" t="e">
        <f>IF($D54=0,"",VLOOKUP($D54,'Absolutní-BODY'!$E$2:$W$161,18,FALSE))</f>
        <v>#N/A</v>
      </c>
      <c r="T54" s="54" t="e">
        <f>IF($D54=0,"",VLOOKUP($D54,'Absolutní-BODY'!$E$2:$W$161,19,FALSE))</f>
        <v>#N/A</v>
      </c>
      <c r="U54" s="49"/>
      <c r="V54" s="49"/>
      <c r="W54" s="331" t="e">
        <f>IF(K58=0,10000,K58)</f>
        <v>#N/A</v>
      </c>
      <c r="X54" s="68">
        <v>7</v>
      </c>
      <c r="Y54" s="68">
        <v>4</v>
      </c>
      <c r="Z54" s="68"/>
      <c r="AU54" s="49" t="e">
        <f>VLOOKUP(SUM(($B52*10)+B54),'Absolutní-BODY'!$AK$2:$AL$161,2,FALSE)</f>
        <v>#N/A</v>
      </c>
      <c r="AV54" s="49" t="e">
        <f>VLOOKUP(SUM(($B52*10)+C54),'Absolutní-BODY'!$AK$2:$AL$161,2,FALSE)</f>
        <v>#N/A</v>
      </c>
    </row>
    <row r="55" spans="1:48" ht="15" customHeight="1" x14ac:dyDescent="0.25">
      <c r="A55" s="334"/>
      <c r="B55" s="50">
        <v>3</v>
      </c>
      <c r="C55" s="51" t="e">
        <f>IF(D55=0,"",VLOOKUP($D55,seznam!$A$1:$E$5084,2,FALSE))</f>
        <v>#N/A</v>
      </c>
      <c r="D55" s="52" t="e">
        <f>IF(AU55="",0,AU55)</f>
        <v>#N/A</v>
      </c>
      <c r="E55" s="52" t="e">
        <f>IF($D55=0,"",VLOOKUP($D55,'Absolutní-BODY'!$E$2:$W$161,4,FALSE))</f>
        <v>#N/A</v>
      </c>
      <c r="F55" s="52" t="e">
        <f>IF($D55=0,"",VLOOKUP($D55,'Absolutní-BODY'!$E$2:$W$161,5,FALSE))</f>
        <v>#N/A</v>
      </c>
      <c r="G55" s="52" t="e">
        <f>IF($D55=0,"",VLOOKUP($D55,'Absolutní-BODY'!$E$2:$W$161,6,FALSE))</f>
        <v>#N/A</v>
      </c>
      <c r="H55" s="52" t="e">
        <f>IF($D55=0,"",VLOOKUP($D55,'Absolutní-BODY'!$E$2:$W$161,7,FALSE))</f>
        <v>#N/A</v>
      </c>
      <c r="I55" s="53" t="e">
        <f>IF($D55=0,"",VLOOKUP($D55,'Absolutní-BODY'!$E$2:$W$161,8,FALSE))</f>
        <v>#N/A</v>
      </c>
      <c r="J55" s="53" t="e">
        <f>IF($D55=0,"",VLOOKUP($D55,'Absolutní-BODY'!$E$2:$W$161,9,FALSE))</f>
        <v>#N/A</v>
      </c>
      <c r="K55" s="53" t="e">
        <f>IF($D55=0,"",VLOOKUP($D55,'Absolutní-BODY'!$E$2:$W$161,10,FALSE))</f>
        <v>#N/A</v>
      </c>
      <c r="L55" s="53" t="e">
        <f>IF($D55=0,"",VLOOKUP($D55,'Absolutní-BODY'!$E$2:$W$161,11,FALSE))</f>
        <v>#N/A</v>
      </c>
      <c r="M55" s="53" t="e">
        <f>IF($D55=0,"",VLOOKUP($D55,'Absolutní-BODY'!$E$2:$W$161,12,FALSE))</f>
        <v>#N/A</v>
      </c>
      <c r="N55" s="53" t="e">
        <f>IF($D55=0,"",VLOOKUP($D55,'Absolutní-BODY'!$E$2:$W$161,13,FALSE))</f>
        <v>#N/A</v>
      </c>
      <c r="O55" s="53" t="e">
        <f>IF($D55=0,"",VLOOKUP($D55,'Absolutní-BODY'!$E$2:$W$161,14,FALSE))</f>
        <v>#N/A</v>
      </c>
      <c r="P55" s="53" t="e">
        <f>IF($D55=0,"",VLOOKUP($D55,'Absolutní-BODY'!$E$2:$W$161,15,FALSE))</f>
        <v>#N/A</v>
      </c>
      <c r="Q55" s="53" t="e">
        <f>IF($D55=0,"",VLOOKUP($D55,'Absolutní-BODY'!$E$2:$W$161,16,FALSE))</f>
        <v>#N/A</v>
      </c>
      <c r="R55" s="53" t="e">
        <f>IF($D55=0,"",VLOOKUP($D55,'Absolutní-BODY'!$E$2:$W$161,17,FALSE))</f>
        <v>#N/A</v>
      </c>
      <c r="S55" s="53" t="e">
        <f>IF($D55=0,"",VLOOKUP($D55,'Absolutní-BODY'!$E$2:$W$161,18,FALSE))</f>
        <v>#N/A</v>
      </c>
      <c r="T55" s="54" t="e">
        <f>IF($D55=0,"",VLOOKUP($D55,'Absolutní-BODY'!$E$2:$W$161,19,FALSE))</f>
        <v>#N/A</v>
      </c>
      <c r="U55" s="49"/>
      <c r="V55" s="49"/>
      <c r="W55" s="331" t="e">
        <f>IF(K58=0,10000,K58)</f>
        <v>#N/A</v>
      </c>
      <c r="X55" s="68">
        <v>7</v>
      </c>
      <c r="Y55" s="68">
        <v>5</v>
      </c>
      <c r="Z55" s="68"/>
      <c r="AU55" s="49" t="e">
        <f>VLOOKUP(SUM(($B52*10)+B55),'Absolutní-BODY'!$AK$2:$AL$161,2,FALSE)</f>
        <v>#N/A</v>
      </c>
      <c r="AV55" s="49" t="e">
        <f>VLOOKUP(SUM(($B52*10)+C55),'Absolutní-BODY'!$AK$2:$AL$161,2,FALSE)</f>
        <v>#N/A</v>
      </c>
    </row>
    <row r="56" spans="1:48" ht="15" customHeight="1" thickBot="1" x14ac:dyDescent="0.3">
      <c r="A56" s="334"/>
      <c r="B56" s="55" t="s">
        <v>0</v>
      </c>
      <c r="C56" s="56" t="e">
        <f>IF(D56=0,"",VLOOKUP($D56,seznam!$A$1:$E$5084,2,FALSE))</f>
        <v>#N/A</v>
      </c>
      <c r="D56" s="57" t="e">
        <f>IF(AU56="",0,AU56)</f>
        <v>#N/A</v>
      </c>
      <c r="E56" s="57" t="e">
        <f>IF($D56=0,"",VLOOKUP($D56,'Absolutní-BODY'!$E$2:$W$161,4,FALSE))</f>
        <v>#N/A</v>
      </c>
      <c r="F56" s="57" t="e">
        <f>IF($D56=0,"",VLOOKUP($D56,'Absolutní-BODY'!$E$2:$W$161,5,FALSE))</f>
        <v>#N/A</v>
      </c>
      <c r="G56" s="57" t="e">
        <f>IF($D56=0,"",VLOOKUP($D56,'Absolutní-BODY'!$E$2:$W$161,6,FALSE))</f>
        <v>#N/A</v>
      </c>
      <c r="H56" s="57" t="e">
        <f>IF($D56=0,"",VLOOKUP($D56,'Absolutní-BODY'!$E$2:$W$161,7,FALSE))</f>
        <v>#N/A</v>
      </c>
      <c r="I56" s="58" t="e">
        <f>IF($D56=0,"",VLOOKUP($D56,'Absolutní-BODY'!$E$2:$W$161,8,FALSE))</f>
        <v>#N/A</v>
      </c>
      <c r="J56" s="58" t="e">
        <f>IF($D56=0,"",VLOOKUP($D56,'Absolutní-BODY'!$E$2:$W$161,9,FALSE))</f>
        <v>#N/A</v>
      </c>
      <c r="K56" s="58" t="e">
        <f>IF($D56=0,"",VLOOKUP($D56,'Absolutní-BODY'!$E$2:$W$161,10,FALSE))</f>
        <v>#N/A</v>
      </c>
      <c r="L56" s="58" t="e">
        <f>IF($D56=0,"",VLOOKUP($D56,'Absolutní-BODY'!$E$2:$W$161,11,FALSE))</f>
        <v>#N/A</v>
      </c>
      <c r="M56" s="58" t="e">
        <f>IF($D56=0,"",VLOOKUP($D56,'Absolutní-BODY'!$E$2:$W$161,12,FALSE))</f>
        <v>#N/A</v>
      </c>
      <c r="N56" s="58" t="e">
        <f>IF($D56=0,"",VLOOKUP($D56,'Absolutní-BODY'!$E$2:$W$161,13,FALSE))</f>
        <v>#N/A</v>
      </c>
      <c r="O56" s="58" t="e">
        <f>IF($D56=0,"",VLOOKUP($D56,'Absolutní-BODY'!$E$2:$W$161,14,FALSE))</f>
        <v>#N/A</v>
      </c>
      <c r="P56" s="58" t="e">
        <f>IF($D56=0,"",VLOOKUP($D56,'Absolutní-BODY'!$E$2:$W$161,15,FALSE))</f>
        <v>#N/A</v>
      </c>
      <c r="Q56" s="58" t="e">
        <f>IF($D56=0,"",VLOOKUP($D56,'Absolutní-BODY'!$E$2:$W$161,16,FALSE))</f>
        <v>#N/A</v>
      </c>
      <c r="R56" s="58" t="e">
        <f>IF($D56=0,"",VLOOKUP($D56,'Absolutní-BODY'!$E$2:$W$161,17,FALSE))</f>
        <v>#N/A</v>
      </c>
      <c r="S56" s="58" t="e">
        <f>IF($D56=0,"",VLOOKUP($D56,'Absolutní-BODY'!$E$2:$W$161,18,FALSE))</f>
        <v>#N/A</v>
      </c>
      <c r="T56" s="59" t="e">
        <f>IF($D56=0,"",VLOOKUP($D56,'Absolutní-BODY'!$E$2:$W$161,19,FALSE))</f>
        <v>#N/A</v>
      </c>
      <c r="U56" s="49"/>
      <c r="V56" s="49"/>
      <c r="W56" s="331" t="e">
        <f>IF(K58=0,10000,K58)</f>
        <v>#N/A</v>
      </c>
      <c r="X56" s="68">
        <v>7</v>
      </c>
      <c r="Y56" s="68">
        <v>6</v>
      </c>
      <c r="Z56" s="68"/>
      <c r="AU56" s="49" t="e">
        <f>VLOOKUP(SUM(($B52*10)+4),'Absolutní-BODY'!$AK$2:$AL$161,2,FALSE)</f>
        <v>#N/A</v>
      </c>
      <c r="AV56" s="49" t="e">
        <f>VLOOKUP(SUM(($B52*10)+4),'Absolutní-BODY'!$AK$2:$AL$161,2,FALSE)</f>
        <v>#N/A</v>
      </c>
    </row>
    <row r="57" spans="1:48" ht="15" customHeight="1" thickBot="1" x14ac:dyDescent="0.3">
      <c r="B57" s="60"/>
      <c r="C57" s="61"/>
      <c r="D57" s="61"/>
      <c r="E57" s="62" t="e">
        <f t="shared" ref="E57:T57" si="6">SUM(E53:E56)</f>
        <v>#N/A</v>
      </c>
      <c r="F57" s="63" t="e">
        <f t="shared" si="6"/>
        <v>#N/A</v>
      </c>
      <c r="G57" s="63" t="e">
        <f t="shared" si="6"/>
        <v>#N/A</v>
      </c>
      <c r="H57" s="63" t="e">
        <f t="shared" si="6"/>
        <v>#N/A</v>
      </c>
      <c r="I57" s="64" t="e">
        <f t="shared" si="6"/>
        <v>#N/A</v>
      </c>
      <c r="J57" s="64" t="e">
        <f t="shared" si="6"/>
        <v>#N/A</v>
      </c>
      <c r="K57" s="64" t="e">
        <f t="shared" si="6"/>
        <v>#N/A</v>
      </c>
      <c r="L57" s="64" t="e">
        <f t="shared" si="6"/>
        <v>#N/A</v>
      </c>
      <c r="M57" s="64" t="e">
        <f t="shared" si="6"/>
        <v>#N/A</v>
      </c>
      <c r="N57" s="64" t="e">
        <f t="shared" si="6"/>
        <v>#N/A</v>
      </c>
      <c r="O57" s="64" t="e">
        <f t="shared" si="6"/>
        <v>#N/A</v>
      </c>
      <c r="P57" s="64" t="e">
        <f t="shared" si="6"/>
        <v>#N/A</v>
      </c>
      <c r="Q57" s="64" t="e">
        <f t="shared" si="6"/>
        <v>#N/A</v>
      </c>
      <c r="R57" s="64" t="e">
        <f t="shared" si="6"/>
        <v>#N/A</v>
      </c>
      <c r="S57" s="64" t="e">
        <f t="shared" si="6"/>
        <v>#N/A</v>
      </c>
      <c r="T57" s="65" t="e">
        <f t="shared" si="6"/>
        <v>#N/A</v>
      </c>
      <c r="W57" s="331" t="e">
        <f>IF(K58=0,10000,K58)</f>
        <v>#N/A</v>
      </c>
      <c r="X57" s="68">
        <v>7</v>
      </c>
      <c r="Y57" s="68">
        <v>7</v>
      </c>
      <c r="Z57" s="68"/>
    </row>
    <row r="58" spans="1:48" ht="15" customHeight="1" thickBot="1" x14ac:dyDescent="0.3">
      <c r="B58" s="318" t="e">
        <f>C52</f>
        <v>#N/A</v>
      </c>
      <c r="C58" s="315"/>
      <c r="D58" s="345">
        <f>Z58</f>
        <v>0</v>
      </c>
      <c r="E58" s="317" t="s">
        <v>18</v>
      </c>
      <c r="F58" s="66"/>
      <c r="G58" s="66"/>
      <c r="H58" s="443"/>
      <c r="I58" s="435" t="s">
        <v>1</v>
      </c>
      <c r="J58" s="129"/>
      <c r="K58" s="570" t="e">
        <f>SUM(E57:T57)</f>
        <v>#N/A</v>
      </c>
      <c r="L58" s="571"/>
      <c r="M58" s="571"/>
      <c r="N58" s="571"/>
      <c r="O58" s="571"/>
      <c r="P58" s="571"/>
      <c r="Q58" s="571"/>
      <c r="R58" s="571"/>
      <c r="S58" s="571"/>
      <c r="T58" s="572"/>
      <c r="W58" s="331" t="e">
        <f>IF(K58=0,10000,K58)</f>
        <v>#N/A</v>
      </c>
      <c r="X58" s="68">
        <v>7</v>
      </c>
      <c r="Y58" s="68">
        <v>8</v>
      </c>
      <c r="Z58" s="332">
        <f>IF(Z50&lt;1,0,Z50-1)</f>
        <v>0</v>
      </c>
    </row>
    <row r="59" spans="1:48" ht="15" customHeight="1" thickBot="1" x14ac:dyDescent="0.3">
      <c r="A59" s="37" t="s">
        <v>3463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W59" s="331" t="e">
        <f>IF(K66=0,10000,K66)</f>
        <v>#N/A</v>
      </c>
      <c r="X59" s="68">
        <v>8</v>
      </c>
      <c r="Y59" s="68">
        <v>1</v>
      </c>
      <c r="Z59" s="68"/>
    </row>
    <row r="60" spans="1:48" ht="15" customHeight="1" thickBot="1" x14ac:dyDescent="0.3">
      <c r="B60" s="49">
        <v>8</v>
      </c>
      <c r="C60" s="313" t="e">
        <f>IF(B60="","",VLOOKUP(B60,'Absolutní-BODY'!$AT$2:$AU$57,2,FALSE))</f>
        <v>#N/A</v>
      </c>
      <c r="D60" s="40" t="s">
        <v>9</v>
      </c>
      <c r="E60" s="41">
        <v>1</v>
      </c>
      <c r="F60" s="41">
        <v>2</v>
      </c>
      <c r="G60" s="41">
        <v>3</v>
      </c>
      <c r="H60" s="340">
        <v>4</v>
      </c>
      <c r="I60" s="41">
        <v>5</v>
      </c>
      <c r="J60" s="41">
        <v>6</v>
      </c>
      <c r="K60" s="41">
        <v>7</v>
      </c>
      <c r="L60" s="41">
        <v>8</v>
      </c>
      <c r="M60" s="41">
        <v>9</v>
      </c>
      <c r="N60" s="41">
        <v>10</v>
      </c>
      <c r="O60" s="41">
        <v>11</v>
      </c>
      <c r="P60" s="41">
        <v>12</v>
      </c>
      <c r="Q60" s="41">
        <v>13</v>
      </c>
      <c r="R60" s="41">
        <v>14</v>
      </c>
      <c r="S60" s="41">
        <v>15</v>
      </c>
      <c r="T60" s="41">
        <v>16</v>
      </c>
      <c r="W60" s="331" t="e">
        <f>IF(K66=0,10000,K66)</f>
        <v>#N/A</v>
      </c>
      <c r="X60" s="68">
        <v>8</v>
      </c>
      <c r="Y60" s="68">
        <v>2</v>
      </c>
      <c r="Z60" s="68"/>
    </row>
    <row r="61" spans="1:48" ht="15" customHeight="1" x14ac:dyDescent="0.25">
      <c r="B61" s="44">
        <v>1</v>
      </c>
      <c r="C61" s="45" t="e">
        <f>IF(D61=0,"",VLOOKUP($D61,seznam!$A$1:$E$5084,2,FALSE))</f>
        <v>#N/A</v>
      </c>
      <c r="D61" s="46" t="e">
        <f>IF(AU61="",0,AU61)</f>
        <v>#N/A</v>
      </c>
      <c r="E61" s="46" t="e">
        <f>IF($D61=0,"",VLOOKUP($D61,'Absolutní-BODY'!$E$2:$W$161,4,FALSE))</f>
        <v>#N/A</v>
      </c>
      <c r="F61" s="46" t="e">
        <f>IF($D61=0,"",VLOOKUP($D61,'Absolutní-BODY'!$E$2:$W$161,5,FALSE))</f>
        <v>#N/A</v>
      </c>
      <c r="G61" s="46" t="e">
        <f>IF($D61=0,"",VLOOKUP($D61,'Absolutní-BODY'!$E$2:$W$161,6,FALSE))</f>
        <v>#N/A</v>
      </c>
      <c r="H61" s="46" t="e">
        <f>IF($D61=0,"",VLOOKUP($D61,'Absolutní-BODY'!$E$2:$W$161,7,FALSE))</f>
        <v>#N/A</v>
      </c>
      <c r="I61" s="47" t="e">
        <f>IF($D61=0,"",VLOOKUP($D61,'Absolutní-BODY'!$E$2:$W$161,8,FALSE))</f>
        <v>#N/A</v>
      </c>
      <c r="J61" s="47" t="e">
        <f>IF($D61=0,"",VLOOKUP($D61,'Absolutní-BODY'!$E$2:$W$161,9,FALSE))</f>
        <v>#N/A</v>
      </c>
      <c r="K61" s="47" t="e">
        <f>IF($D61=0,"",VLOOKUP($D61,'Absolutní-BODY'!$E$2:$W$161,10,FALSE))</f>
        <v>#N/A</v>
      </c>
      <c r="L61" s="47" t="e">
        <f>IF($D61=0,"",VLOOKUP($D61,'Absolutní-BODY'!$E$2:$W$161,11,FALSE))</f>
        <v>#N/A</v>
      </c>
      <c r="M61" s="47" t="e">
        <f>IF($D61=0,"",VLOOKUP($D61,'Absolutní-BODY'!$E$2:$W$161,12,FALSE))</f>
        <v>#N/A</v>
      </c>
      <c r="N61" s="47" t="e">
        <f>IF($D61=0,"",VLOOKUP($D61,'Absolutní-BODY'!$E$2:$W$161,13,FALSE))</f>
        <v>#N/A</v>
      </c>
      <c r="O61" s="47" t="e">
        <f>IF($D61=0,"",VLOOKUP($D61,'Absolutní-BODY'!$E$2:$W$161,14,FALSE))</f>
        <v>#N/A</v>
      </c>
      <c r="P61" s="47" t="e">
        <f>IF($D61=0,"",VLOOKUP($D61,'Absolutní-BODY'!$E$2:$W$161,15,FALSE))</f>
        <v>#N/A</v>
      </c>
      <c r="Q61" s="47" t="e">
        <f>IF($D61=0,"",VLOOKUP($D61,'Absolutní-BODY'!$E$2:$W$161,16,FALSE))</f>
        <v>#N/A</v>
      </c>
      <c r="R61" s="47" t="e">
        <f>IF($D61=0,"",VLOOKUP($D61,'Absolutní-BODY'!$E$2:$W$161,17,FALSE))</f>
        <v>#N/A</v>
      </c>
      <c r="S61" s="47" t="e">
        <f>IF($D61=0,"",VLOOKUP($D61,'Absolutní-BODY'!$E$2:$W$161,18,FALSE))</f>
        <v>#N/A</v>
      </c>
      <c r="T61" s="48" t="e">
        <f>IF($D61=0,"",VLOOKUP($D61,'Absolutní-BODY'!$E$2:$W$161,19,FALSE))</f>
        <v>#N/A</v>
      </c>
      <c r="U61" s="49"/>
      <c r="V61" s="49"/>
      <c r="W61" s="331" t="e">
        <f>IF(K66=0,10000,K66)</f>
        <v>#N/A</v>
      </c>
      <c r="X61" s="68">
        <v>8</v>
      </c>
      <c r="Y61" s="68">
        <v>3</v>
      </c>
      <c r="Z61" s="68"/>
      <c r="AU61" s="49" t="e">
        <f>VLOOKUP(SUM(($B60*10)+B61),'Absolutní-BODY'!$AK$2:$AL$161,2,FALSE)</f>
        <v>#N/A</v>
      </c>
      <c r="AV61" s="49" t="e">
        <f>VLOOKUP(SUM(($B60*10)+C61),'Absolutní-BODY'!$AK$2:$AL$161,2,FALSE)</f>
        <v>#N/A</v>
      </c>
    </row>
    <row r="62" spans="1:48" ht="15" customHeight="1" x14ac:dyDescent="0.25">
      <c r="B62" s="50">
        <v>2</v>
      </c>
      <c r="C62" s="51" t="e">
        <f>IF(D62=0,"",VLOOKUP($D62,seznam!$A$1:$E$5084,2,FALSE))</f>
        <v>#N/A</v>
      </c>
      <c r="D62" s="52" t="e">
        <f>IF(AU62="",0,AU62)</f>
        <v>#N/A</v>
      </c>
      <c r="E62" s="52" t="e">
        <f>IF($D62=0,"",VLOOKUP($D62,'Absolutní-BODY'!$E$2:$W$161,4,FALSE))</f>
        <v>#N/A</v>
      </c>
      <c r="F62" s="52" t="e">
        <f>IF($D62=0,"",VLOOKUP($D62,'Absolutní-BODY'!$E$2:$W$161,5,FALSE))</f>
        <v>#N/A</v>
      </c>
      <c r="G62" s="52" t="e">
        <f>IF($D62=0,"",VLOOKUP($D62,'Absolutní-BODY'!$E$2:$W$161,6,FALSE))</f>
        <v>#N/A</v>
      </c>
      <c r="H62" s="52" t="e">
        <f>IF($D62=0,"",VLOOKUP($D62,'Absolutní-BODY'!$E$2:$W$161,7,FALSE))</f>
        <v>#N/A</v>
      </c>
      <c r="I62" s="53" t="e">
        <f>IF($D62=0,"",VLOOKUP($D62,'Absolutní-BODY'!$E$2:$W$161,8,FALSE))</f>
        <v>#N/A</v>
      </c>
      <c r="J62" s="53" t="e">
        <f>IF($D62=0,"",VLOOKUP($D62,'Absolutní-BODY'!$E$2:$W$161,9,FALSE))</f>
        <v>#N/A</v>
      </c>
      <c r="K62" s="53" t="e">
        <f>IF($D62=0,"",VLOOKUP($D62,'Absolutní-BODY'!$E$2:$W$161,10,FALSE))</f>
        <v>#N/A</v>
      </c>
      <c r="L62" s="53" t="e">
        <f>IF($D62=0,"",VLOOKUP($D62,'Absolutní-BODY'!$E$2:$W$161,11,FALSE))</f>
        <v>#N/A</v>
      </c>
      <c r="M62" s="53" t="e">
        <f>IF($D62=0,"",VLOOKUP($D62,'Absolutní-BODY'!$E$2:$W$161,12,FALSE))</f>
        <v>#N/A</v>
      </c>
      <c r="N62" s="53" t="e">
        <f>IF($D62=0,"",VLOOKUP($D62,'Absolutní-BODY'!$E$2:$W$161,13,FALSE))</f>
        <v>#N/A</v>
      </c>
      <c r="O62" s="53" t="e">
        <f>IF($D62=0,"",VLOOKUP($D62,'Absolutní-BODY'!$E$2:$W$161,14,FALSE))</f>
        <v>#N/A</v>
      </c>
      <c r="P62" s="53" t="e">
        <f>IF($D62=0,"",VLOOKUP($D62,'Absolutní-BODY'!$E$2:$W$161,15,FALSE))</f>
        <v>#N/A</v>
      </c>
      <c r="Q62" s="53" t="e">
        <f>IF($D62=0,"",VLOOKUP($D62,'Absolutní-BODY'!$E$2:$W$161,16,FALSE))</f>
        <v>#N/A</v>
      </c>
      <c r="R62" s="53" t="e">
        <f>IF($D62=0,"",VLOOKUP($D62,'Absolutní-BODY'!$E$2:$W$161,17,FALSE))</f>
        <v>#N/A</v>
      </c>
      <c r="S62" s="53" t="e">
        <f>IF($D62=0,"",VLOOKUP($D62,'Absolutní-BODY'!$E$2:$W$161,18,FALSE))</f>
        <v>#N/A</v>
      </c>
      <c r="T62" s="54" t="e">
        <f>IF($D62=0,"",VLOOKUP($D62,'Absolutní-BODY'!$E$2:$W$161,19,FALSE))</f>
        <v>#N/A</v>
      </c>
      <c r="U62" s="49"/>
      <c r="V62" s="49"/>
      <c r="W62" s="331" t="e">
        <f>IF(K66=0,10000,K66)</f>
        <v>#N/A</v>
      </c>
      <c r="X62" s="68">
        <v>8</v>
      </c>
      <c r="Y62" s="68">
        <v>4</v>
      </c>
      <c r="Z62" s="68"/>
      <c r="AU62" s="49" t="e">
        <f>VLOOKUP(SUM(($B60*10)+B62),'Absolutní-BODY'!$AK$2:$AL$161,2,FALSE)</f>
        <v>#N/A</v>
      </c>
      <c r="AV62" s="49" t="e">
        <f>VLOOKUP(SUM(($B60*10)+C62),'Absolutní-BODY'!$AK$2:$AL$161,2,FALSE)</f>
        <v>#N/A</v>
      </c>
    </row>
    <row r="63" spans="1:48" ht="15" customHeight="1" x14ac:dyDescent="0.25">
      <c r="B63" s="50">
        <v>3</v>
      </c>
      <c r="C63" s="51" t="e">
        <f>IF(D63=0,"",VLOOKUP($D63,seznam!$A$1:$E$5084,2,FALSE))</f>
        <v>#N/A</v>
      </c>
      <c r="D63" s="52" t="e">
        <f>IF(AU63="",0,AU63)</f>
        <v>#N/A</v>
      </c>
      <c r="E63" s="52" t="e">
        <f>IF($D63=0,"",VLOOKUP($D63,'Absolutní-BODY'!$E$2:$W$161,4,FALSE))</f>
        <v>#N/A</v>
      </c>
      <c r="F63" s="52" t="e">
        <f>IF($D63=0,"",VLOOKUP($D63,'Absolutní-BODY'!$E$2:$W$161,5,FALSE))</f>
        <v>#N/A</v>
      </c>
      <c r="G63" s="52" t="e">
        <f>IF($D63=0,"",VLOOKUP($D63,'Absolutní-BODY'!$E$2:$W$161,6,FALSE))</f>
        <v>#N/A</v>
      </c>
      <c r="H63" s="52" t="e">
        <f>IF($D63=0,"",VLOOKUP($D63,'Absolutní-BODY'!$E$2:$W$161,7,FALSE))</f>
        <v>#N/A</v>
      </c>
      <c r="I63" s="53" t="e">
        <f>IF($D63=0,"",VLOOKUP($D63,'Absolutní-BODY'!$E$2:$W$161,8,FALSE))</f>
        <v>#N/A</v>
      </c>
      <c r="J63" s="53" t="e">
        <f>IF($D63=0,"",VLOOKUP($D63,'Absolutní-BODY'!$E$2:$W$161,9,FALSE))</f>
        <v>#N/A</v>
      </c>
      <c r="K63" s="53" t="e">
        <f>IF($D63=0,"",VLOOKUP($D63,'Absolutní-BODY'!$E$2:$W$161,10,FALSE))</f>
        <v>#N/A</v>
      </c>
      <c r="L63" s="53" t="e">
        <f>IF($D63=0,"",VLOOKUP($D63,'Absolutní-BODY'!$E$2:$W$161,11,FALSE))</f>
        <v>#N/A</v>
      </c>
      <c r="M63" s="53" t="e">
        <f>IF($D63=0,"",VLOOKUP($D63,'Absolutní-BODY'!$E$2:$W$161,12,FALSE))</f>
        <v>#N/A</v>
      </c>
      <c r="N63" s="53" t="e">
        <f>IF($D63=0,"",VLOOKUP($D63,'Absolutní-BODY'!$E$2:$W$161,13,FALSE))</f>
        <v>#N/A</v>
      </c>
      <c r="O63" s="53" t="e">
        <f>IF($D63=0,"",VLOOKUP($D63,'Absolutní-BODY'!$E$2:$W$161,14,FALSE))</f>
        <v>#N/A</v>
      </c>
      <c r="P63" s="53" t="e">
        <f>IF($D63=0,"",VLOOKUP($D63,'Absolutní-BODY'!$E$2:$W$161,15,FALSE))</f>
        <v>#N/A</v>
      </c>
      <c r="Q63" s="53" t="e">
        <f>IF($D63=0,"",VLOOKUP($D63,'Absolutní-BODY'!$E$2:$W$161,16,FALSE))</f>
        <v>#N/A</v>
      </c>
      <c r="R63" s="53" t="e">
        <f>IF($D63=0,"",VLOOKUP($D63,'Absolutní-BODY'!$E$2:$W$161,17,FALSE))</f>
        <v>#N/A</v>
      </c>
      <c r="S63" s="53" t="e">
        <f>IF($D63=0,"",VLOOKUP($D63,'Absolutní-BODY'!$E$2:$W$161,18,FALSE))</f>
        <v>#N/A</v>
      </c>
      <c r="T63" s="54" t="e">
        <f>IF($D63=0,"",VLOOKUP($D63,'Absolutní-BODY'!$E$2:$W$161,19,FALSE))</f>
        <v>#N/A</v>
      </c>
      <c r="U63" s="49"/>
      <c r="V63" s="49"/>
      <c r="W63" s="331" t="e">
        <f>IF(K66=0,10000,K66)</f>
        <v>#N/A</v>
      </c>
      <c r="X63" s="68">
        <v>8</v>
      </c>
      <c r="Y63" s="68">
        <v>5</v>
      </c>
      <c r="Z63" s="68"/>
      <c r="AU63" s="49" t="e">
        <f>VLOOKUP(SUM(($B60*10)+B63),'Absolutní-BODY'!$AK$2:$AL$161,2,FALSE)</f>
        <v>#N/A</v>
      </c>
      <c r="AV63" s="49" t="e">
        <f>VLOOKUP(SUM(($B60*10)+C63),'Absolutní-BODY'!$AK$2:$AL$161,2,FALSE)</f>
        <v>#N/A</v>
      </c>
    </row>
    <row r="64" spans="1:48" ht="15" customHeight="1" thickBot="1" x14ac:dyDescent="0.3">
      <c r="B64" s="55" t="s">
        <v>0</v>
      </c>
      <c r="C64" s="56" t="e">
        <f>IF(D64=0,"",VLOOKUP($D64,seznam!$A$1:$E$5084,2,FALSE))</f>
        <v>#N/A</v>
      </c>
      <c r="D64" s="57" t="e">
        <f>IF(AU64="",0,AU64)</f>
        <v>#N/A</v>
      </c>
      <c r="E64" s="57" t="e">
        <f>IF($D64=0,"",VLOOKUP($D64,'Absolutní-BODY'!$E$2:$W$161,4,FALSE))</f>
        <v>#N/A</v>
      </c>
      <c r="F64" s="57" t="e">
        <f>IF($D64=0,"",VLOOKUP($D64,'Absolutní-BODY'!$E$2:$W$161,5,FALSE))</f>
        <v>#N/A</v>
      </c>
      <c r="G64" s="57" t="e">
        <f>IF($D64=0,"",VLOOKUP($D64,'Absolutní-BODY'!$E$2:$W$161,6,FALSE))</f>
        <v>#N/A</v>
      </c>
      <c r="H64" s="57" t="e">
        <f>IF($D64=0,"",VLOOKUP($D64,'Absolutní-BODY'!$E$2:$W$161,7,FALSE))</f>
        <v>#N/A</v>
      </c>
      <c r="I64" s="58" t="e">
        <f>IF($D64=0,"",VLOOKUP($D64,'Absolutní-BODY'!$E$2:$W$161,8,FALSE))</f>
        <v>#N/A</v>
      </c>
      <c r="J64" s="58" t="e">
        <f>IF($D64=0,"",VLOOKUP($D64,'Absolutní-BODY'!$E$2:$W$161,9,FALSE))</f>
        <v>#N/A</v>
      </c>
      <c r="K64" s="58" t="e">
        <f>IF($D64=0,"",VLOOKUP($D64,'Absolutní-BODY'!$E$2:$W$161,10,FALSE))</f>
        <v>#N/A</v>
      </c>
      <c r="L64" s="58" t="e">
        <f>IF($D64=0,"",VLOOKUP($D64,'Absolutní-BODY'!$E$2:$W$161,11,FALSE))</f>
        <v>#N/A</v>
      </c>
      <c r="M64" s="58" t="e">
        <f>IF($D64=0,"",VLOOKUP($D64,'Absolutní-BODY'!$E$2:$W$161,12,FALSE))</f>
        <v>#N/A</v>
      </c>
      <c r="N64" s="58" t="e">
        <f>IF($D64=0,"",VLOOKUP($D64,'Absolutní-BODY'!$E$2:$W$161,13,FALSE))</f>
        <v>#N/A</v>
      </c>
      <c r="O64" s="58" t="e">
        <f>IF($D64=0,"",VLOOKUP($D64,'Absolutní-BODY'!$E$2:$W$161,14,FALSE))</f>
        <v>#N/A</v>
      </c>
      <c r="P64" s="58" t="e">
        <f>IF($D64=0,"",VLOOKUP($D64,'Absolutní-BODY'!$E$2:$W$161,15,FALSE))</f>
        <v>#N/A</v>
      </c>
      <c r="Q64" s="58" t="e">
        <f>IF($D64=0,"",VLOOKUP($D64,'Absolutní-BODY'!$E$2:$W$161,16,FALSE))</f>
        <v>#N/A</v>
      </c>
      <c r="R64" s="58" t="e">
        <f>IF($D64=0,"",VLOOKUP($D64,'Absolutní-BODY'!$E$2:$W$161,17,FALSE))</f>
        <v>#N/A</v>
      </c>
      <c r="S64" s="58" t="e">
        <f>IF($D64=0,"",VLOOKUP($D64,'Absolutní-BODY'!$E$2:$W$161,18,FALSE))</f>
        <v>#N/A</v>
      </c>
      <c r="T64" s="59" t="e">
        <f>IF($D64=0,"",VLOOKUP($D64,'Absolutní-BODY'!$E$2:$W$161,19,FALSE))</f>
        <v>#N/A</v>
      </c>
      <c r="U64" s="49"/>
      <c r="V64" s="49"/>
      <c r="W64" s="331" t="e">
        <f>IF(K66=0,10000,K66)</f>
        <v>#N/A</v>
      </c>
      <c r="X64" s="68">
        <v>8</v>
      </c>
      <c r="Y64" s="68">
        <v>6</v>
      </c>
      <c r="Z64" s="68"/>
      <c r="AU64" s="49" t="e">
        <f>VLOOKUP(SUM(($B60*10)+4),'Absolutní-BODY'!$AK$2:$AL$161,2,FALSE)</f>
        <v>#N/A</v>
      </c>
      <c r="AV64" s="49" t="e">
        <f>VLOOKUP(SUM(($B60*10)+4),'Absolutní-BODY'!$AK$2:$AL$161,2,FALSE)</f>
        <v>#N/A</v>
      </c>
    </row>
    <row r="65" spans="1:48" ht="15" customHeight="1" thickBot="1" x14ac:dyDescent="0.3">
      <c r="B65" s="60"/>
      <c r="C65" s="61"/>
      <c r="D65" s="61"/>
      <c r="E65" s="62" t="e">
        <f t="shared" ref="E65:T65" si="7">SUM(E61:E64)</f>
        <v>#N/A</v>
      </c>
      <c r="F65" s="63" t="e">
        <f t="shared" si="7"/>
        <v>#N/A</v>
      </c>
      <c r="G65" s="63" t="e">
        <f t="shared" si="7"/>
        <v>#N/A</v>
      </c>
      <c r="H65" s="63" t="e">
        <f t="shared" si="7"/>
        <v>#N/A</v>
      </c>
      <c r="I65" s="64" t="e">
        <f t="shared" si="7"/>
        <v>#N/A</v>
      </c>
      <c r="J65" s="64" t="e">
        <f t="shared" si="7"/>
        <v>#N/A</v>
      </c>
      <c r="K65" s="64" t="e">
        <f t="shared" si="7"/>
        <v>#N/A</v>
      </c>
      <c r="L65" s="64" t="e">
        <f t="shared" si="7"/>
        <v>#N/A</v>
      </c>
      <c r="M65" s="64" t="e">
        <f t="shared" si="7"/>
        <v>#N/A</v>
      </c>
      <c r="N65" s="64" t="e">
        <f t="shared" si="7"/>
        <v>#N/A</v>
      </c>
      <c r="O65" s="64" t="e">
        <f t="shared" si="7"/>
        <v>#N/A</v>
      </c>
      <c r="P65" s="64" t="e">
        <f t="shared" si="7"/>
        <v>#N/A</v>
      </c>
      <c r="Q65" s="64" t="e">
        <f t="shared" si="7"/>
        <v>#N/A</v>
      </c>
      <c r="R65" s="64" t="e">
        <f t="shared" si="7"/>
        <v>#N/A</v>
      </c>
      <c r="S65" s="64" t="e">
        <f t="shared" si="7"/>
        <v>#N/A</v>
      </c>
      <c r="T65" s="65" t="e">
        <f t="shared" si="7"/>
        <v>#N/A</v>
      </c>
      <c r="W65" s="331" t="e">
        <f>IF(K66=0,10000,K66)</f>
        <v>#N/A</v>
      </c>
      <c r="X65" s="68">
        <v>8</v>
      </c>
      <c r="Y65" s="68">
        <v>7</v>
      </c>
      <c r="Z65" s="68"/>
    </row>
    <row r="66" spans="1:48" ht="15" customHeight="1" thickBot="1" x14ac:dyDescent="0.3">
      <c r="B66" s="318" t="e">
        <f>C60</f>
        <v>#N/A</v>
      </c>
      <c r="C66" s="315"/>
      <c r="D66" s="345">
        <f>Z66</f>
        <v>0</v>
      </c>
      <c r="E66" s="317" t="s">
        <v>18</v>
      </c>
      <c r="F66" s="66"/>
      <c r="G66" s="66"/>
      <c r="H66" s="443"/>
      <c r="I66" s="435" t="s">
        <v>1</v>
      </c>
      <c r="J66" s="129"/>
      <c r="K66" s="570" t="e">
        <f>SUM(E65:T65)</f>
        <v>#N/A</v>
      </c>
      <c r="L66" s="571"/>
      <c r="M66" s="571"/>
      <c r="N66" s="571"/>
      <c r="O66" s="571"/>
      <c r="P66" s="571"/>
      <c r="Q66" s="571"/>
      <c r="R66" s="571"/>
      <c r="S66" s="571"/>
      <c r="T66" s="572"/>
      <c r="W66" s="331" t="e">
        <f>IF(K66=0,10000,K66)</f>
        <v>#N/A</v>
      </c>
      <c r="X66" s="68">
        <v>8</v>
      </c>
      <c r="Y66" s="68">
        <v>8</v>
      </c>
      <c r="Z66" s="332">
        <f>IF(Z58&lt;1,0,Z58-1)</f>
        <v>0</v>
      </c>
    </row>
    <row r="67" spans="1:48" ht="15" customHeight="1" thickBot="1" x14ac:dyDescent="0.3">
      <c r="A67" s="37" t="s">
        <v>3462</v>
      </c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W67" s="331" t="e">
        <f>IF(K74=0,10000,K74)</f>
        <v>#N/A</v>
      </c>
      <c r="X67" s="68">
        <v>9</v>
      </c>
      <c r="Y67" s="68">
        <v>1</v>
      </c>
      <c r="Z67" s="68"/>
    </row>
    <row r="68" spans="1:48" ht="15" customHeight="1" thickBot="1" x14ac:dyDescent="0.3">
      <c r="B68" s="49">
        <v>9</v>
      </c>
      <c r="C68" s="313" t="e">
        <f>IF(B68="","",VLOOKUP(B68,'Absolutní-BODY'!$AT$2:$AU$57,2,FALSE))</f>
        <v>#N/A</v>
      </c>
      <c r="D68" s="40" t="s">
        <v>9</v>
      </c>
      <c r="E68" s="41">
        <v>1</v>
      </c>
      <c r="F68" s="41">
        <v>2</v>
      </c>
      <c r="G68" s="41">
        <v>3</v>
      </c>
      <c r="H68" s="340">
        <v>4</v>
      </c>
      <c r="I68" s="41">
        <v>5</v>
      </c>
      <c r="J68" s="41">
        <v>6</v>
      </c>
      <c r="K68" s="41">
        <v>7</v>
      </c>
      <c r="L68" s="41">
        <v>8</v>
      </c>
      <c r="M68" s="41">
        <v>9</v>
      </c>
      <c r="N68" s="41">
        <v>10</v>
      </c>
      <c r="O68" s="41">
        <v>11</v>
      </c>
      <c r="P68" s="41">
        <v>12</v>
      </c>
      <c r="Q68" s="41">
        <v>13</v>
      </c>
      <c r="R68" s="41">
        <v>14</v>
      </c>
      <c r="S68" s="41">
        <v>15</v>
      </c>
      <c r="T68" s="41">
        <v>16</v>
      </c>
      <c r="W68" s="331" t="e">
        <f>IF(K74=0,10000,K74)</f>
        <v>#N/A</v>
      </c>
      <c r="X68" s="68">
        <v>9</v>
      </c>
      <c r="Y68" s="68">
        <v>2</v>
      </c>
      <c r="Z68" s="68"/>
    </row>
    <row r="69" spans="1:48" ht="15" customHeight="1" x14ac:dyDescent="0.25">
      <c r="A69" s="334"/>
      <c r="B69" s="44">
        <v>1</v>
      </c>
      <c r="C69" s="45" t="e">
        <f>IF(D69=0,"",VLOOKUP($D69,seznam!$A$1:$E$5084,2,FALSE))</f>
        <v>#N/A</v>
      </c>
      <c r="D69" s="46" t="e">
        <f>IF(AU69="",0,AU69)</f>
        <v>#N/A</v>
      </c>
      <c r="E69" s="46" t="e">
        <f>IF($D69=0,"",VLOOKUP($D69,'Absolutní-BODY'!$E$2:$W$161,4,FALSE))</f>
        <v>#N/A</v>
      </c>
      <c r="F69" s="46" t="e">
        <f>IF($D69=0,"",VLOOKUP($D69,'Absolutní-BODY'!$E$2:$W$161,5,FALSE))</f>
        <v>#N/A</v>
      </c>
      <c r="G69" s="46" t="e">
        <f>IF($D69=0,"",VLOOKUP($D69,'Absolutní-BODY'!$E$2:$W$161,6,FALSE))</f>
        <v>#N/A</v>
      </c>
      <c r="H69" s="46" t="e">
        <f>IF($D69=0,"",VLOOKUP($D69,'Absolutní-BODY'!$E$2:$W$161,7,FALSE))</f>
        <v>#N/A</v>
      </c>
      <c r="I69" s="47" t="e">
        <f>IF($D69=0,"",VLOOKUP($D69,'Absolutní-BODY'!$E$2:$W$161,8,FALSE))</f>
        <v>#N/A</v>
      </c>
      <c r="J69" s="47" t="e">
        <f>IF($D69=0,"",VLOOKUP($D69,'Absolutní-BODY'!$E$2:$W$161,9,FALSE))</f>
        <v>#N/A</v>
      </c>
      <c r="K69" s="47" t="e">
        <f>IF($D69=0,"",VLOOKUP($D69,'Absolutní-BODY'!$E$2:$W$161,10,FALSE))</f>
        <v>#N/A</v>
      </c>
      <c r="L69" s="47" t="e">
        <f>IF($D69=0,"",VLOOKUP($D69,'Absolutní-BODY'!$E$2:$W$161,11,FALSE))</f>
        <v>#N/A</v>
      </c>
      <c r="M69" s="47" t="e">
        <f>IF($D69=0,"",VLOOKUP($D69,'Absolutní-BODY'!$E$2:$W$161,12,FALSE))</f>
        <v>#N/A</v>
      </c>
      <c r="N69" s="47" t="e">
        <f>IF($D69=0,"",VLOOKUP($D69,'Absolutní-BODY'!$E$2:$W$161,13,FALSE))</f>
        <v>#N/A</v>
      </c>
      <c r="O69" s="47" t="e">
        <f>IF($D69=0,"",VLOOKUP($D69,'Absolutní-BODY'!$E$2:$W$161,14,FALSE))</f>
        <v>#N/A</v>
      </c>
      <c r="P69" s="47" t="e">
        <f>IF($D69=0,"",VLOOKUP($D69,'Absolutní-BODY'!$E$2:$W$161,15,FALSE))</f>
        <v>#N/A</v>
      </c>
      <c r="Q69" s="47" t="e">
        <f>IF($D69=0,"",VLOOKUP($D69,'Absolutní-BODY'!$E$2:$W$161,16,FALSE))</f>
        <v>#N/A</v>
      </c>
      <c r="R69" s="47" t="e">
        <f>IF($D69=0,"",VLOOKUP($D69,'Absolutní-BODY'!$E$2:$W$161,17,FALSE))</f>
        <v>#N/A</v>
      </c>
      <c r="S69" s="47" t="e">
        <f>IF($D69=0,"",VLOOKUP($D69,'Absolutní-BODY'!$E$2:$W$161,18,FALSE))</f>
        <v>#N/A</v>
      </c>
      <c r="T69" s="48" t="e">
        <f>IF($D69=0,"",VLOOKUP($D69,'Absolutní-BODY'!$E$2:$W$161,19,FALSE))</f>
        <v>#N/A</v>
      </c>
      <c r="U69" s="49"/>
      <c r="V69" s="49"/>
      <c r="W69" s="331" t="e">
        <f>IF(K74=0,10000,K74)</f>
        <v>#N/A</v>
      </c>
      <c r="X69" s="68">
        <v>9</v>
      </c>
      <c r="Y69" s="68">
        <v>3</v>
      </c>
      <c r="Z69" s="68"/>
      <c r="AU69" s="49" t="e">
        <f>VLOOKUP(SUM(($B68*10)+B69),'Absolutní-BODY'!$AK$2:$AL$161,2,FALSE)</f>
        <v>#N/A</v>
      </c>
      <c r="AV69" s="49" t="e">
        <f>VLOOKUP(SUM(($B68*10)+C69),'Absolutní-BODY'!$AK$2:$AL$161,2,FALSE)</f>
        <v>#N/A</v>
      </c>
    </row>
    <row r="70" spans="1:48" ht="15" customHeight="1" x14ac:dyDescent="0.25">
      <c r="A70" s="334"/>
      <c r="B70" s="50">
        <v>2</v>
      </c>
      <c r="C70" s="51" t="e">
        <f>IF(D70=0,"",VLOOKUP($D70,seznam!$A$1:$E$5084,2,FALSE))</f>
        <v>#N/A</v>
      </c>
      <c r="D70" s="52" t="e">
        <f>IF(AU70="",0,AU70)</f>
        <v>#N/A</v>
      </c>
      <c r="E70" s="52" t="e">
        <f>IF($D70=0,"",VLOOKUP($D70,'Absolutní-BODY'!$E$2:$W$161,4,FALSE))</f>
        <v>#N/A</v>
      </c>
      <c r="F70" s="52" t="e">
        <f>IF($D70=0,"",VLOOKUP($D70,'Absolutní-BODY'!$E$2:$W$161,5,FALSE))</f>
        <v>#N/A</v>
      </c>
      <c r="G70" s="52" t="e">
        <f>IF($D70=0,"",VLOOKUP($D70,'Absolutní-BODY'!$E$2:$W$161,6,FALSE))</f>
        <v>#N/A</v>
      </c>
      <c r="H70" s="52" t="e">
        <f>IF($D70=0,"",VLOOKUP($D70,'Absolutní-BODY'!$E$2:$W$161,7,FALSE))</f>
        <v>#N/A</v>
      </c>
      <c r="I70" s="53" t="e">
        <f>IF($D70=0,"",VLOOKUP($D70,'Absolutní-BODY'!$E$2:$W$161,8,FALSE))</f>
        <v>#N/A</v>
      </c>
      <c r="J70" s="53" t="e">
        <f>IF($D70=0,"",VLOOKUP($D70,'Absolutní-BODY'!$E$2:$W$161,9,FALSE))</f>
        <v>#N/A</v>
      </c>
      <c r="K70" s="53" t="e">
        <f>IF($D70=0,"",VLOOKUP($D70,'Absolutní-BODY'!$E$2:$W$161,10,FALSE))</f>
        <v>#N/A</v>
      </c>
      <c r="L70" s="53" t="e">
        <f>IF($D70=0,"",VLOOKUP($D70,'Absolutní-BODY'!$E$2:$W$161,11,FALSE))</f>
        <v>#N/A</v>
      </c>
      <c r="M70" s="53" t="e">
        <f>IF($D70=0,"",VLOOKUP($D70,'Absolutní-BODY'!$E$2:$W$161,12,FALSE))</f>
        <v>#N/A</v>
      </c>
      <c r="N70" s="53" t="e">
        <f>IF($D70=0,"",VLOOKUP($D70,'Absolutní-BODY'!$E$2:$W$161,13,FALSE))</f>
        <v>#N/A</v>
      </c>
      <c r="O70" s="53" t="e">
        <f>IF($D70=0,"",VLOOKUP($D70,'Absolutní-BODY'!$E$2:$W$161,14,FALSE))</f>
        <v>#N/A</v>
      </c>
      <c r="P70" s="53" t="e">
        <f>IF($D70=0,"",VLOOKUP($D70,'Absolutní-BODY'!$E$2:$W$161,15,FALSE))</f>
        <v>#N/A</v>
      </c>
      <c r="Q70" s="53" t="e">
        <f>IF($D70=0,"",VLOOKUP($D70,'Absolutní-BODY'!$E$2:$W$161,16,FALSE))</f>
        <v>#N/A</v>
      </c>
      <c r="R70" s="53" t="e">
        <f>IF($D70=0,"",VLOOKUP($D70,'Absolutní-BODY'!$E$2:$W$161,17,FALSE))</f>
        <v>#N/A</v>
      </c>
      <c r="S70" s="53" t="e">
        <f>IF($D70=0,"",VLOOKUP($D70,'Absolutní-BODY'!$E$2:$W$161,18,FALSE))</f>
        <v>#N/A</v>
      </c>
      <c r="T70" s="54" t="e">
        <f>IF($D70=0,"",VLOOKUP($D70,'Absolutní-BODY'!$E$2:$W$161,19,FALSE))</f>
        <v>#N/A</v>
      </c>
      <c r="U70" s="49"/>
      <c r="V70" s="49"/>
      <c r="W70" s="331" t="e">
        <f>IF(K74=0,10000,K74)</f>
        <v>#N/A</v>
      </c>
      <c r="X70" s="68">
        <v>9</v>
      </c>
      <c r="Y70" s="68">
        <v>4</v>
      </c>
      <c r="Z70" s="68"/>
      <c r="AU70" s="49" t="e">
        <f>VLOOKUP(SUM(($B68*10)+B70),'Absolutní-BODY'!$AK$2:$AL$161,2,FALSE)</f>
        <v>#N/A</v>
      </c>
      <c r="AV70" s="49" t="e">
        <f>VLOOKUP(SUM(($B68*10)+C70),'Absolutní-BODY'!$AK$2:$AL$161,2,FALSE)</f>
        <v>#N/A</v>
      </c>
    </row>
    <row r="71" spans="1:48" ht="15" customHeight="1" x14ac:dyDescent="0.25">
      <c r="A71" s="334"/>
      <c r="B71" s="50">
        <v>3</v>
      </c>
      <c r="C71" s="51" t="e">
        <f>IF(D71=0,"",VLOOKUP($D71,seznam!$A$1:$E$5084,2,FALSE))</f>
        <v>#N/A</v>
      </c>
      <c r="D71" s="52" t="e">
        <f>IF(AU71="",0,AU71)</f>
        <v>#N/A</v>
      </c>
      <c r="E71" s="52" t="e">
        <f>IF($D71=0,"",VLOOKUP($D71,'Absolutní-BODY'!$E$2:$W$161,4,FALSE))</f>
        <v>#N/A</v>
      </c>
      <c r="F71" s="52" t="e">
        <f>IF($D71=0,"",VLOOKUP($D71,'Absolutní-BODY'!$E$2:$W$161,5,FALSE))</f>
        <v>#N/A</v>
      </c>
      <c r="G71" s="52" t="e">
        <f>IF($D71=0,"",VLOOKUP($D71,'Absolutní-BODY'!$E$2:$W$161,6,FALSE))</f>
        <v>#N/A</v>
      </c>
      <c r="H71" s="52" t="e">
        <f>IF($D71=0,"",VLOOKUP($D71,'Absolutní-BODY'!$E$2:$W$161,7,FALSE))</f>
        <v>#N/A</v>
      </c>
      <c r="I71" s="53" t="e">
        <f>IF($D71=0,"",VLOOKUP($D71,'Absolutní-BODY'!$E$2:$W$161,8,FALSE))</f>
        <v>#N/A</v>
      </c>
      <c r="J71" s="53" t="e">
        <f>IF($D71=0,"",VLOOKUP($D71,'Absolutní-BODY'!$E$2:$W$161,9,FALSE))</f>
        <v>#N/A</v>
      </c>
      <c r="K71" s="53" t="e">
        <f>IF($D71=0,"",VLOOKUP($D71,'Absolutní-BODY'!$E$2:$W$161,10,FALSE))</f>
        <v>#N/A</v>
      </c>
      <c r="L71" s="53" t="e">
        <f>IF($D71=0,"",VLOOKUP($D71,'Absolutní-BODY'!$E$2:$W$161,11,FALSE))</f>
        <v>#N/A</v>
      </c>
      <c r="M71" s="53" t="e">
        <f>IF($D71=0,"",VLOOKUP($D71,'Absolutní-BODY'!$E$2:$W$161,12,FALSE))</f>
        <v>#N/A</v>
      </c>
      <c r="N71" s="53" t="e">
        <f>IF($D71=0,"",VLOOKUP($D71,'Absolutní-BODY'!$E$2:$W$161,13,FALSE))</f>
        <v>#N/A</v>
      </c>
      <c r="O71" s="53" t="e">
        <f>IF($D71=0,"",VLOOKUP($D71,'Absolutní-BODY'!$E$2:$W$161,14,FALSE))</f>
        <v>#N/A</v>
      </c>
      <c r="P71" s="53" t="e">
        <f>IF($D71=0,"",VLOOKUP($D71,'Absolutní-BODY'!$E$2:$W$161,15,FALSE))</f>
        <v>#N/A</v>
      </c>
      <c r="Q71" s="53" t="e">
        <f>IF($D71=0,"",VLOOKUP($D71,'Absolutní-BODY'!$E$2:$W$161,16,FALSE))</f>
        <v>#N/A</v>
      </c>
      <c r="R71" s="53" t="e">
        <f>IF($D71=0,"",VLOOKUP($D71,'Absolutní-BODY'!$E$2:$W$161,17,FALSE))</f>
        <v>#N/A</v>
      </c>
      <c r="S71" s="53" t="e">
        <f>IF($D71=0,"",VLOOKUP($D71,'Absolutní-BODY'!$E$2:$W$161,18,FALSE))</f>
        <v>#N/A</v>
      </c>
      <c r="T71" s="54" t="e">
        <f>IF($D71=0,"",VLOOKUP($D71,'Absolutní-BODY'!$E$2:$W$161,19,FALSE))</f>
        <v>#N/A</v>
      </c>
      <c r="U71" s="49"/>
      <c r="V71" s="49"/>
      <c r="W71" s="331" t="e">
        <f>IF(K74=0,10000,K74)</f>
        <v>#N/A</v>
      </c>
      <c r="X71" s="68">
        <v>9</v>
      </c>
      <c r="Y71" s="68">
        <v>5</v>
      </c>
      <c r="Z71" s="68"/>
      <c r="AU71" s="49" t="e">
        <f>VLOOKUP(SUM(($B68*10)+B71),'Absolutní-BODY'!$AK$2:$AL$161,2,FALSE)</f>
        <v>#N/A</v>
      </c>
      <c r="AV71" s="49" t="e">
        <f>VLOOKUP(SUM(($B68*10)+C71),'Absolutní-BODY'!$AK$2:$AL$161,2,FALSE)</f>
        <v>#N/A</v>
      </c>
    </row>
    <row r="72" spans="1:48" ht="15" customHeight="1" thickBot="1" x14ac:dyDescent="0.3">
      <c r="A72" s="334"/>
      <c r="B72" s="55" t="s">
        <v>0</v>
      </c>
      <c r="C72" s="56" t="e">
        <f>IF(D72=0,"",VLOOKUP($D72,seznam!$A$1:$E$5084,2,FALSE))</f>
        <v>#N/A</v>
      </c>
      <c r="D72" s="57" t="e">
        <f>IF(AU72="",0,AU72)</f>
        <v>#N/A</v>
      </c>
      <c r="E72" s="57" t="e">
        <f>IF($D72=0,"",VLOOKUP($D72,'Absolutní-BODY'!$E$2:$W$161,4,FALSE))</f>
        <v>#N/A</v>
      </c>
      <c r="F72" s="57" t="e">
        <f>IF($D72=0,"",VLOOKUP($D72,'Absolutní-BODY'!$E$2:$W$161,5,FALSE))</f>
        <v>#N/A</v>
      </c>
      <c r="G72" s="57" t="e">
        <f>IF($D72=0,"",VLOOKUP($D72,'Absolutní-BODY'!$E$2:$W$161,6,FALSE))</f>
        <v>#N/A</v>
      </c>
      <c r="H72" s="57" t="e">
        <f>IF($D72=0,"",VLOOKUP($D72,'Absolutní-BODY'!$E$2:$W$161,7,FALSE))</f>
        <v>#N/A</v>
      </c>
      <c r="I72" s="58" t="e">
        <f>IF($D72=0,"",VLOOKUP($D72,'Absolutní-BODY'!$E$2:$W$161,8,FALSE))</f>
        <v>#N/A</v>
      </c>
      <c r="J72" s="58" t="e">
        <f>IF($D72=0,"",VLOOKUP($D72,'Absolutní-BODY'!$E$2:$W$161,9,FALSE))</f>
        <v>#N/A</v>
      </c>
      <c r="K72" s="58" t="e">
        <f>IF($D72=0,"",VLOOKUP($D72,'Absolutní-BODY'!$E$2:$W$161,10,FALSE))</f>
        <v>#N/A</v>
      </c>
      <c r="L72" s="58" t="e">
        <f>IF($D72=0,"",VLOOKUP($D72,'Absolutní-BODY'!$E$2:$W$161,11,FALSE))</f>
        <v>#N/A</v>
      </c>
      <c r="M72" s="58" t="e">
        <f>IF($D72=0,"",VLOOKUP($D72,'Absolutní-BODY'!$E$2:$W$161,12,FALSE))</f>
        <v>#N/A</v>
      </c>
      <c r="N72" s="58" t="e">
        <f>IF($D72=0,"",VLOOKUP($D72,'Absolutní-BODY'!$E$2:$W$161,13,FALSE))</f>
        <v>#N/A</v>
      </c>
      <c r="O72" s="58" t="e">
        <f>IF($D72=0,"",VLOOKUP($D72,'Absolutní-BODY'!$E$2:$W$161,14,FALSE))</f>
        <v>#N/A</v>
      </c>
      <c r="P72" s="58" t="e">
        <f>IF($D72=0,"",VLOOKUP($D72,'Absolutní-BODY'!$E$2:$W$161,15,FALSE))</f>
        <v>#N/A</v>
      </c>
      <c r="Q72" s="58" t="e">
        <f>IF($D72=0,"",VLOOKUP($D72,'Absolutní-BODY'!$E$2:$W$161,16,FALSE))</f>
        <v>#N/A</v>
      </c>
      <c r="R72" s="58" t="e">
        <f>IF($D72=0,"",VLOOKUP($D72,'Absolutní-BODY'!$E$2:$W$161,17,FALSE))</f>
        <v>#N/A</v>
      </c>
      <c r="S72" s="58" t="e">
        <f>IF($D72=0,"",VLOOKUP($D72,'Absolutní-BODY'!$E$2:$W$161,18,FALSE))</f>
        <v>#N/A</v>
      </c>
      <c r="T72" s="59" t="e">
        <f>IF($D72=0,"",VLOOKUP($D72,'Absolutní-BODY'!$E$2:$W$161,19,FALSE))</f>
        <v>#N/A</v>
      </c>
      <c r="U72" s="49"/>
      <c r="V72" s="49"/>
      <c r="W72" s="331" t="e">
        <f>IF(K74=0,10000,K74)</f>
        <v>#N/A</v>
      </c>
      <c r="X72" s="68">
        <v>9</v>
      </c>
      <c r="Y72" s="68">
        <v>6</v>
      </c>
      <c r="Z72" s="68"/>
      <c r="AU72" s="49" t="e">
        <f>VLOOKUP(SUM(($B68*10)+4),'Absolutní-BODY'!$AK$2:$AL$161,2,FALSE)</f>
        <v>#N/A</v>
      </c>
      <c r="AV72" s="49" t="e">
        <f>VLOOKUP(SUM(($B68*10)+4),'Absolutní-BODY'!$AK$2:$AL$161,2,FALSE)</f>
        <v>#N/A</v>
      </c>
    </row>
    <row r="73" spans="1:48" ht="15" customHeight="1" thickBot="1" x14ac:dyDescent="0.3">
      <c r="B73" s="60"/>
      <c r="C73" s="61"/>
      <c r="D73" s="61"/>
      <c r="E73" s="62" t="e">
        <f t="shared" ref="E73:T73" si="8">SUM(E69:E72)</f>
        <v>#N/A</v>
      </c>
      <c r="F73" s="63" t="e">
        <f t="shared" si="8"/>
        <v>#N/A</v>
      </c>
      <c r="G73" s="63" t="e">
        <f t="shared" si="8"/>
        <v>#N/A</v>
      </c>
      <c r="H73" s="63" t="e">
        <f t="shared" si="8"/>
        <v>#N/A</v>
      </c>
      <c r="I73" s="64" t="e">
        <f t="shared" si="8"/>
        <v>#N/A</v>
      </c>
      <c r="J73" s="64" t="e">
        <f t="shared" si="8"/>
        <v>#N/A</v>
      </c>
      <c r="K73" s="64" t="e">
        <f t="shared" si="8"/>
        <v>#N/A</v>
      </c>
      <c r="L73" s="64" t="e">
        <f t="shared" si="8"/>
        <v>#N/A</v>
      </c>
      <c r="M73" s="64" t="e">
        <f t="shared" si="8"/>
        <v>#N/A</v>
      </c>
      <c r="N73" s="64" t="e">
        <f t="shared" si="8"/>
        <v>#N/A</v>
      </c>
      <c r="O73" s="64" t="e">
        <f t="shared" si="8"/>
        <v>#N/A</v>
      </c>
      <c r="P73" s="64" t="e">
        <f t="shared" si="8"/>
        <v>#N/A</v>
      </c>
      <c r="Q73" s="64" t="e">
        <f t="shared" si="8"/>
        <v>#N/A</v>
      </c>
      <c r="R73" s="64" t="e">
        <f t="shared" si="8"/>
        <v>#N/A</v>
      </c>
      <c r="S73" s="64" t="e">
        <f t="shared" si="8"/>
        <v>#N/A</v>
      </c>
      <c r="T73" s="65" t="e">
        <f t="shared" si="8"/>
        <v>#N/A</v>
      </c>
      <c r="W73" s="331" t="e">
        <f>IF(K74=0,10000,K74)</f>
        <v>#N/A</v>
      </c>
      <c r="X73" s="68">
        <v>9</v>
      </c>
      <c r="Y73" s="68">
        <v>7</v>
      </c>
      <c r="Z73" s="68"/>
    </row>
    <row r="74" spans="1:48" ht="15" customHeight="1" thickBot="1" x14ac:dyDescent="0.3">
      <c r="B74" s="318" t="e">
        <f>C68</f>
        <v>#N/A</v>
      </c>
      <c r="C74" s="315"/>
      <c r="D74" s="345">
        <f>Z74</f>
        <v>0</v>
      </c>
      <c r="E74" s="317" t="s">
        <v>18</v>
      </c>
      <c r="F74" s="66"/>
      <c r="G74" s="66"/>
      <c r="H74" s="443"/>
      <c r="I74" s="435" t="s">
        <v>1</v>
      </c>
      <c r="J74" s="129"/>
      <c r="K74" s="570" t="e">
        <f>SUM(E73:T73)</f>
        <v>#N/A</v>
      </c>
      <c r="L74" s="571"/>
      <c r="M74" s="571"/>
      <c r="N74" s="571"/>
      <c r="O74" s="571"/>
      <c r="P74" s="571"/>
      <c r="Q74" s="571"/>
      <c r="R74" s="571"/>
      <c r="S74" s="571"/>
      <c r="T74" s="572"/>
      <c r="W74" s="331" t="e">
        <f>IF(K74=0,10000,K74)</f>
        <v>#N/A</v>
      </c>
      <c r="X74" s="68">
        <v>9</v>
      </c>
      <c r="Y74" s="68">
        <v>8</v>
      </c>
      <c r="Z74" s="332">
        <f>IF(Z66&lt;1,0,Z66-1)</f>
        <v>0</v>
      </c>
    </row>
    <row r="75" spans="1:48" ht="15" customHeight="1" thickBot="1" x14ac:dyDescent="0.3">
      <c r="A75" s="37" t="s">
        <v>3461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W75" s="331" t="e">
        <f>IF(K82=0,10000,K82)</f>
        <v>#N/A</v>
      </c>
      <c r="X75" s="68">
        <v>10</v>
      </c>
      <c r="Y75" s="68">
        <v>1</v>
      </c>
      <c r="Z75" s="68"/>
    </row>
    <row r="76" spans="1:48" ht="15" customHeight="1" thickBot="1" x14ac:dyDescent="0.3">
      <c r="B76" s="49">
        <v>10</v>
      </c>
      <c r="C76" s="313" t="e">
        <f>IF(B76="","",VLOOKUP(B76,'Absolutní-BODY'!$AT$2:$AU$57,2,FALSE))</f>
        <v>#N/A</v>
      </c>
      <c r="D76" s="40" t="s">
        <v>9</v>
      </c>
      <c r="E76" s="41">
        <v>1</v>
      </c>
      <c r="F76" s="41">
        <v>2</v>
      </c>
      <c r="G76" s="41">
        <v>3</v>
      </c>
      <c r="H76" s="340">
        <v>4</v>
      </c>
      <c r="I76" s="41">
        <v>5</v>
      </c>
      <c r="J76" s="41">
        <v>6</v>
      </c>
      <c r="K76" s="41">
        <v>7</v>
      </c>
      <c r="L76" s="41">
        <v>8</v>
      </c>
      <c r="M76" s="41">
        <v>9</v>
      </c>
      <c r="N76" s="41">
        <v>10</v>
      </c>
      <c r="O76" s="41">
        <v>11</v>
      </c>
      <c r="P76" s="41">
        <v>12</v>
      </c>
      <c r="Q76" s="41">
        <v>13</v>
      </c>
      <c r="R76" s="41">
        <v>14</v>
      </c>
      <c r="S76" s="41">
        <v>15</v>
      </c>
      <c r="T76" s="41">
        <v>16</v>
      </c>
      <c r="W76" s="331" t="e">
        <f>IF(K82=0,10000,K82)</f>
        <v>#N/A</v>
      </c>
      <c r="X76" s="68">
        <v>10</v>
      </c>
      <c r="Y76" s="68">
        <v>2</v>
      </c>
      <c r="Z76" s="68"/>
    </row>
    <row r="77" spans="1:48" ht="15" customHeight="1" x14ac:dyDescent="0.25">
      <c r="A77" s="334"/>
      <c r="B77" s="44">
        <v>1</v>
      </c>
      <c r="C77" s="45" t="e">
        <f>IF(D77=0,"",VLOOKUP($D77,seznam!$A$1:$E$5084,2,FALSE))</f>
        <v>#N/A</v>
      </c>
      <c r="D77" s="46" t="e">
        <f>IF(AU77="",0,AU77)</f>
        <v>#N/A</v>
      </c>
      <c r="E77" s="46" t="e">
        <f>IF($D77=0,"",VLOOKUP($D77,'Absolutní-BODY'!$E$2:$W$161,4,FALSE))</f>
        <v>#N/A</v>
      </c>
      <c r="F77" s="46" t="e">
        <f>IF($D77=0,"",VLOOKUP($D77,'Absolutní-BODY'!$E$2:$W$161,5,FALSE))</f>
        <v>#N/A</v>
      </c>
      <c r="G77" s="46" t="e">
        <f>IF($D77=0,"",VLOOKUP($D77,'Absolutní-BODY'!$E$2:$W$161,6,FALSE))</f>
        <v>#N/A</v>
      </c>
      <c r="H77" s="46" t="e">
        <f>IF($D77=0,"",VLOOKUP($D77,'Absolutní-BODY'!$E$2:$W$161,7,FALSE))</f>
        <v>#N/A</v>
      </c>
      <c r="I77" s="47" t="e">
        <f>IF($D77=0,"",VLOOKUP($D77,'Absolutní-BODY'!$E$2:$W$161,8,FALSE))</f>
        <v>#N/A</v>
      </c>
      <c r="J77" s="47" t="e">
        <f>IF($D77=0,"",VLOOKUP($D77,'Absolutní-BODY'!$E$2:$W$161,9,FALSE))</f>
        <v>#N/A</v>
      </c>
      <c r="K77" s="47" t="e">
        <f>IF($D77=0,"",VLOOKUP($D77,'Absolutní-BODY'!$E$2:$W$161,10,FALSE))</f>
        <v>#N/A</v>
      </c>
      <c r="L77" s="47" t="e">
        <f>IF($D77=0,"",VLOOKUP($D77,'Absolutní-BODY'!$E$2:$W$161,11,FALSE))</f>
        <v>#N/A</v>
      </c>
      <c r="M77" s="47" t="e">
        <f>IF($D77=0,"",VLOOKUP($D77,'Absolutní-BODY'!$E$2:$W$161,12,FALSE))</f>
        <v>#N/A</v>
      </c>
      <c r="N77" s="47" t="e">
        <f>IF($D77=0,"",VLOOKUP($D77,'Absolutní-BODY'!$E$2:$W$161,13,FALSE))</f>
        <v>#N/A</v>
      </c>
      <c r="O77" s="47" t="e">
        <f>IF($D77=0,"",VLOOKUP($D77,'Absolutní-BODY'!$E$2:$W$161,14,FALSE))</f>
        <v>#N/A</v>
      </c>
      <c r="P77" s="47" t="e">
        <f>IF($D77=0,"",VLOOKUP($D77,'Absolutní-BODY'!$E$2:$W$161,15,FALSE))</f>
        <v>#N/A</v>
      </c>
      <c r="Q77" s="47" t="e">
        <f>IF($D77=0,"",VLOOKUP($D77,'Absolutní-BODY'!$E$2:$W$161,16,FALSE))</f>
        <v>#N/A</v>
      </c>
      <c r="R77" s="47" t="e">
        <f>IF($D77=0,"",VLOOKUP($D77,'Absolutní-BODY'!$E$2:$W$161,17,FALSE))</f>
        <v>#N/A</v>
      </c>
      <c r="S77" s="47" t="e">
        <f>IF($D77=0,"",VLOOKUP($D77,'Absolutní-BODY'!$E$2:$W$161,18,FALSE))</f>
        <v>#N/A</v>
      </c>
      <c r="T77" s="48" t="e">
        <f>IF($D77=0,"",VLOOKUP($D77,'Absolutní-BODY'!$E$2:$W$161,19,FALSE))</f>
        <v>#N/A</v>
      </c>
      <c r="U77" s="49"/>
      <c r="V77" s="49"/>
      <c r="W77" s="331" t="e">
        <f>IF(K82=0,10000,K82)</f>
        <v>#N/A</v>
      </c>
      <c r="X77" s="68">
        <v>10</v>
      </c>
      <c r="Y77" s="68">
        <v>3</v>
      </c>
      <c r="Z77" s="68"/>
      <c r="AU77" s="49" t="e">
        <f>VLOOKUP(SUM(($B76*10)+B77),'Absolutní-BODY'!$AK$2:$AL$161,2,FALSE)</f>
        <v>#N/A</v>
      </c>
      <c r="AV77" s="49" t="e">
        <f>VLOOKUP(SUM(($B76*10)+C77),'Absolutní-BODY'!$AK$2:$AL$161,2,FALSE)</f>
        <v>#N/A</v>
      </c>
    </row>
    <row r="78" spans="1:48" ht="15" customHeight="1" x14ac:dyDescent="0.25">
      <c r="A78" s="334"/>
      <c r="B78" s="50">
        <v>2</v>
      </c>
      <c r="C78" s="51" t="e">
        <f>IF(D78=0,"",VLOOKUP($D78,seznam!$A$1:$E$5084,2,FALSE))</f>
        <v>#N/A</v>
      </c>
      <c r="D78" s="52" t="e">
        <f>IF(AU78="",0,AU78)</f>
        <v>#N/A</v>
      </c>
      <c r="E78" s="52" t="e">
        <f>IF($D78=0,"",VLOOKUP($D78,'Absolutní-BODY'!$E$2:$W$161,4,FALSE))</f>
        <v>#N/A</v>
      </c>
      <c r="F78" s="52" t="e">
        <f>IF($D78=0,"",VLOOKUP($D78,'Absolutní-BODY'!$E$2:$W$161,5,FALSE))</f>
        <v>#N/A</v>
      </c>
      <c r="G78" s="52" t="e">
        <f>IF($D78=0,"",VLOOKUP($D78,'Absolutní-BODY'!$E$2:$W$161,6,FALSE))</f>
        <v>#N/A</v>
      </c>
      <c r="H78" s="52" t="e">
        <f>IF($D78=0,"",VLOOKUP($D78,'Absolutní-BODY'!$E$2:$W$161,7,FALSE))</f>
        <v>#N/A</v>
      </c>
      <c r="I78" s="53" t="e">
        <f>IF($D78=0,"",VLOOKUP($D78,'Absolutní-BODY'!$E$2:$W$161,8,FALSE))</f>
        <v>#N/A</v>
      </c>
      <c r="J78" s="53" t="e">
        <f>IF($D78=0,"",VLOOKUP($D78,'Absolutní-BODY'!$E$2:$W$161,9,FALSE))</f>
        <v>#N/A</v>
      </c>
      <c r="K78" s="53" t="e">
        <f>IF($D78=0,"",VLOOKUP($D78,'Absolutní-BODY'!$E$2:$W$161,10,FALSE))</f>
        <v>#N/A</v>
      </c>
      <c r="L78" s="53" t="e">
        <f>IF($D78=0,"",VLOOKUP($D78,'Absolutní-BODY'!$E$2:$W$161,11,FALSE))</f>
        <v>#N/A</v>
      </c>
      <c r="M78" s="53" t="e">
        <f>IF($D78=0,"",VLOOKUP($D78,'Absolutní-BODY'!$E$2:$W$161,12,FALSE))</f>
        <v>#N/A</v>
      </c>
      <c r="N78" s="53" t="e">
        <f>IF($D78=0,"",VLOOKUP($D78,'Absolutní-BODY'!$E$2:$W$161,13,FALSE))</f>
        <v>#N/A</v>
      </c>
      <c r="O78" s="53" t="e">
        <f>IF($D78=0,"",VLOOKUP($D78,'Absolutní-BODY'!$E$2:$W$161,14,FALSE))</f>
        <v>#N/A</v>
      </c>
      <c r="P78" s="53" t="e">
        <f>IF($D78=0,"",VLOOKUP($D78,'Absolutní-BODY'!$E$2:$W$161,15,FALSE))</f>
        <v>#N/A</v>
      </c>
      <c r="Q78" s="53" t="e">
        <f>IF($D78=0,"",VLOOKUP($D78,'Absolutní-BODY'!$E$2:$W$161,16,FALSE))</f>
        <v>#N/A</v>
      </c>
      <c r="R78" s="53" t="e">
        <f>IF($D78=0,"",VLOOKUP($D78,'Absolutní-BODY'!$E$2:$W$161,17,FALSE))</f>
        <v>#N/A</v>
      </c>
      <c r="S78" s="53" t="e">
        <f>IF($D78=0,"",VLOOKUP($D78,'Absolutní-BODY'!$E$2:$W$161,18,FALSE))</f>
        <v>#N/A</v>
      </c>
      <c r="T78" s="54" t="e">
        <f>IF($D78=0,"",VLOOKUP($D78,'Absolutní-BODY'!$E$2:$W$161,19,FALSE))</f>
        <v>#N/A</v>
      </c>
      <c r="U78" s="49"/>
      <c r="V78" s="49"/>
      <c r="W78" s="331" t="e">
        <f>IF(K82=0,10000,K82)</f>
        <v>#N/A</v>
      </c>
      <c r="X78" s="68">
        <v>10</v>
      </c>
      <c r="Y78" s="68">
        <v>4</v>
      </c>
      <c r="Z78" s="68"/>
      <c r="AU78" s="49" t="e">
        <f>VLOOKUP(SUM(($B76*10)+B78),'Absolutní-BODY'!$AK$2:$AL$161,2,FALSE)</f>
        <v>#N/A</v>
      </c>
      <c r="AV78" s="49" t="e">
        <f>VLOOKUP(SUM(($B76*10)+C78),'Absolutní-BODY'!$AK$2:$AL$161,2,FALSE)</f>
        <v>#N/A</v>
      </c>
    </row>
    <row r="79" spans="1:48" ht="15" customHeight="1" x14ac:dyDescent="0.25">
      <c r="A79" s="334"/>
      <c r="B79" s="50">
        <v>3</v>
      </c>
      <c r="C79" s="51" t="e">
        <f>IF(D79=0,"",VLOOKUP($D79,seznam!$A$1:$E$5084,2,FALSE))</f>
        <v>#N/A</v>
      </c>
      <c r="D79" s="52" t="e">
        <f>IF(AU79="",0,AU79)</f>
        <v>#N/A</v>
      </c>
      <c r="E79" s="52" t="e">
        <f>IF($D79=0,"",VLOOKUP($D79,'Absolutní-BODY'!$E$2:$W$161,4,FALSE))</f>
        <v>#N/A</v>
      </c>
      <c r="F79" s="52" t="e">
        <f>IF($D79=0,"",VLOOKUP($D79,'Absolutní-BODY'!$E$2:$W$161,5,FALSE))</f>
        <v>#N/A</v>
      </c>
      <c r="G79" s="52" t="e">
        <f>IF($D79=0,"",VLOOKUP($D79,'Absolutní-BODY'!$E$2:$W$161,6,FALSE))</f>
        <v>#N/A</v>
      </c>
      <c r="H79" s="52" t="e">
        <f>IF($D79=0,"",VLOOKUP($D79,'Absolutní-BODY'!$E$2:$W$161,7,FALSE))</f>
        <v>#N/A</v>
      </c>
      <c r="I79" s="53" t="e">
        <f>IF($D79=0,"",VLOOKUP($D79,'Absolutní-BODY'!$E$2:$W$161,8,FALSE))</f>
        <v>#N/A</v>
      </c>
      <c r="J79" s="53" t="e">
        <f>IF($D79=0,"",VLOOKUP($D79,'Absolutní-BODY'!$E$2:$W$161,9,FALSE))</f>
        <v>#N/A</v>
      </c>
      <c r="K79" s="53" t="e">
        <f>IF($D79=0,"",VLOOKUP($D79,'Absolutní-BODY'!$E$2:$W$161,10,FALSE))</f>
        <v>#N/A</v>
      </c>
      <c r="L79" s="53" t="e">
        <f>IF($D79=0,"",VLOOKUP($D79,'Absolutní-BODY'!$E$2:$W$161,11,FALSE))</f>
        <v>#N/A</v>
      </c>
      <c r="M79" s="53" t="e">
        <f>IF($D79=0,"",VLOOKUP($D79,'Absolutní-BODY'!$E$2:$W$161,12,FALSE))</f>
        <v>#N/A</v>
      </c>
      <c r="N79" s="53" t="e">
        <f>IF($D79=0,"",VLOOKUP($D79,'Absolutní-BODY'!$E$2:$W$161,13,FALSE))</f>
        <v>#N/A</v>
      </c>
      <c r="O79" s="53" t="e">
        <f>IF($D79=0,"",VLOOKUP($D79,'Absolutní-BODY'!$E$2:$W$161,14,FALSE))</f>
        <v>#N/A</v>
      </c>
      <c r="P79" s="53" t="e">
        <f>IF($D79=0,"",VLOOKUP($D79,'Absolutní-BODY'!$E$2:$W$161,15,FALSE))</f>
        <v>#N/A</v>
      </c>
      <c r="Q79" s="53" t="e">
        <f>IF($D79=0,"",VLOOKUP($D79,'Absolutní-BODY'!$E$2:$W$161,16,FALSE))</f>
        <v>#N/A</v>
      </c>
      <c r="R79" s="53" t="e">
        <f>IF($D79=0,"",VLOOKUP($D79,'Absolutní-BODY'!$E$2:$W$161,17,FALSE))</f>
        <v>#N/A</v>
      </c>
      <c r="S79" s="53" t="e">
        <f>IF($D79=0,"",VLOOKUP($D79,'Absolutní-BODY'!$E$2:$W$161,18,FALSE))</f>
        <v>#N/A</v>
      </c>
      <c r="T79" s="54" t="e">
        <f>IF($D79=0,"",VLOOKUP($D79,'Absolutní-BODY'!$E$2:$W$161,19,FALSE))</f>
        <v>#N/A</v>
      </c>
      <c r="U79" s="49"/>
      <c r="V79" s="49"/>
      <c r="W79" s="331" t="e">
        <f>IF(K82=0,10000,K82)</f>
        <v>#N/A</v>
      </c>
      <c r="X79" s="68">
        <v>10</v>
      </c>
      <c r="Y79" s="68">
        <v>5</v>
      </c>
      <c r="Z79" s="68"/>
      <c r="AU79" s="49" t="e">
        <f>VLOOKUP(SUM(($B76*10)+B79),'Absolutní-BODY'!$AK$2:$AL$161,2,FALSE)</f>
        <v>#N/A</v>
      </c>
      <c r="AV79" s="49" t="e">
        <f>VLOOKUP(SUM(($B76*10)+C79),'Absolutní-BODY'!$AK$2:$AL$161,2,FALSE)</f>
        <v>#N/A</v>
      </c>
    </row>
    <row r="80" spans="1:48" ht="15" customHeight="1" thickBot="1" x14ac:dyDescent="0.3">
      <c r="A80" s="334"/>
      <c r="B80" s="55" t="s">
        <v>0</v>
      </c>
      <c r="C80" s="56" t="e">
        <f>IF(D80=0,"",VLOOKUP($D80,seznam!$A$1:$E$5084,2,FALSE))</f>
        <v>#N/A</v>
      </c>
      <c r="D80" s="57" t="e">
        <f>IF(AU80="",0,AU80)</f>
        <v>#N/A</v>
      </c>
      <c r="E80" s="57" t="e">
        <f>IF($D80=0,"",VLOOKUP($D80,'Absolutní-BODY'!$E$2:$W$161,4,FALSE))</f>
        <v>#N/A</v>
      </c>
      <c r="F80" s="57" t="e">
        <f>IF($D80=0,"",VLOOKUP($D80,'Absolutní-BODY'!$E$2:$W$161,5,FALSE))</f>
        <v>#N/A</v>
      </c>
      <c r="G80" s="57" t="e">
        <f>IF($D80=0,"",VLOOKUP($D80,'Absolutní-BODY'!$E$2:$W$161,6,FALSE))</f>
        <v>#N/A</v>
      </c>
      <c r="H80" s="57" t="e">
        <f>IF($D80=0,"",VLOOKUP($D80,'Absolutní-BODY'!$E$2:$W$161,7,FALSE))</f>
        <v>#N/A</v>
      </c>
      <c r="I80" s="58" t="e">
        <f>IF($D80=0,"",VLOOKUP($D80,'Absolutní-BODY'!$E$2:$W$161,8,FALSE))</f>
        <v>#N/A</v>
      </c>
      <c r="J80" s="58" t="e">
        <f>IF($D80=0,"",VLOOKUP($D80,'Absolutní-BODY'!$E$2:$W$161,9,FALSE))</f>
        <v>#N/A</v>
      </c>
      <c r="K80" s="58" t="e">
        <f>IF($D80=0,"",VLOOKUP($D80,'Absolutní-BODY'!$E$2:$W$161,10,FALSE))</f>
        <v>#N/A</v>
      </c>
      <c r="L80" s="58" t="e">
        <f>IF($D80=0,"",VLOOKUP($D80,'Absolutní-BODY'!$E$2:$W$161,11,FALSE))</f>
        <v>#N/A</v>
      </c>
      <c r="M80" s="58" t="e">
        <f>IF($D80=0,"",VLOOKUP($D80,'Absolutní-BODY'!$E$2:$W$161,12,FALSE))</f>
        <v>#N/A</v>
      </c>
      <c r="N80" s="58" t="e">
        <f>IF($D80=0,"",VLOOKUP($D80,'Absolutní-BODY'!$E$2:$W$161,13,FALSE))</f>
        <v>#N/A</v>
      </c>
      <c r="O80" s="58" t="e">
        <f>IF($D80=0,"",VLOOKUP($D80,'Absolutní-BODY'!$E$2:$W$161,14,FALSE))</f>
        <v>#N/A</v>
      </c>
      <c r="P80" s="58" t="e">
        <f>IF($D80=0,"",VLOOKUP($D80,'Absolutní-BODY'!$E$2:$W$161,15,FALSE))</f>
        <v>#N/A</v>
      </c>
      <c r="Q80" s="58" t="e">
        <f>IF($D80=0,"",VLOOKUP($D80,'Absolutní-BODY'!$E$2:$W$161,16,FALSE))</f>
        <v>#N/A</v>
      </c>
      <c r="R80" s="58" t="e">
        <f>IF($D80=0,"",VLOOKUP($D80,'Absolutní-BODY'!$E$2:$W$161,17,FALSE))</f>
        <v>#N/A</v>
      </c>
      <c r="S80" s="58" t="e">
        <f>IF($D80=0,"",VLOOKUP($D80,'Absolutní-BODY'!$E$2:$W$161,18,FALSE))</f>
        <v>#N/A</v>
      </c>
      <c r="T80" s="59" t="e">
        <f>IF($D80=0,"",VLOOKUP($D80,'Absolutní-BODY'!$E$2:$W$161,19,FALSE))</f>
        <v>#N/A</v>
      </c>
      <c r="U80" s="49"/>
      <c r="V80" s="49"/>
      <c r="W80" s="331" t="e">
        <f>IF(K82=0,10000,K82)</f>
        <v>#N/A</v>
      </c>
      <c r="X80" s="68">
        <v>10</v>
      </c>
      <c r="Y80" s="68">
        <v>6</v>
      </c>
      <c r="Z80" s="68"/>
      <c r="AU80" s="49" t="e">
        <f>VLOOKUP(SUM(($B76*10)+4),'Absolutní-BODY'!$AK$2:$AL$161,2,FALSE)</f>
        <v>#N/A</v>
      </c>
      <c r="AV80" s="49" t="e">
        <f>VLOOKUP(SUM(($B76*10)+4),'Absolutní-BODY'!$AK$2:$AL$161,2,FALSE)</f>
        <v>#N/A</v>
      </c>
    </row>
    <row r="81" spans="1:48" ht="15" customHeight="1" thickBot="1" x14ac:dyDescent="0.3">
      <c r="B81" s="60"/>
      <c r="C81" s="61"/>
      <c r="D81" s="61"/>
      <c r="E81" s="62" t="e">
        <f t="shared" ref="E81:T81" si="9">SUM(E77:E80)</f>
        <v>#N/A</v>
      </c>
      <c r="F81" s="63" t="e">
        <f t="shared" si="9"/>
        <v>#N/A</v>
      </c>
      <c r="G81" s="63" t="e">
        <f t="shared" si="9"/>
        <v>#N/A</v>
      </c>
      <c r="H81" s="63" t="e">
        <f t="shared" si="9"/>
        <v>#N/A</v>
      </c>
      <c r="I81" s="64" t="e">
        <f t="shared" si="9"/>
        <v>#N/A</v>
      </c>
      <c r="J81" s="64" t="e">
        <f t="shared" si="9"/>
        <v>#N/A</v>
      </c>
      <c r="K81" s="64" t="e">
        <f t="shared" si="9"/>
        <v>#N/A</v>
      </c>
      <c r="L81" s="64" t="e">
        <f t="shared" si="9"/>
        <v>#N/A</v>
      </c>
      <c r="M81" s="64" t="e">
        <f t="shared" si="9"/>
        <v>#N/A</v>
      </c>
      <c r="N81" s="64" t="e">
        <f t="shared" si="9"/>
        <v>#N/A</v>
      </c>
      <c r="O81" s="64" t="e">
        <f t="shared" si="9"/>
        <v>#N/A</v>
      </c>
      <c r="P81" s="64" t="e">
        <f t="shared" si="9"/>
        <v>#N/A</v>
      </c>
      <c r="Q81" s="64" t="e">
        <f t="shared" si="9"/>
        <v>#N/A</v>
      </c>
      <c r="R81" s="64" t="e">
        <f t="shared" si="9"/>
        <v>#N/A</v>
      </c>
      <c r="S81" s="64" t="e">
        <f t="shared" si="9"/>
        <v>#N/A</v>
      </c>
      <c r="T81" s="65" t="e">
        <f t="shared" si="9"/>
        <v>#N/A</v>
      </c>
      <c r="W81" s="331" t="e">
        <f>IF(K82=0,10000,K82)</f>
        <v>#N/A</v>
      </c>
      <c r="X81" s="68">
        <v>10</v>
      </c>
      <c r="Y81" s="68">
        <v>7</v>
      </c>
      <c r="Z81" s="68"/>
    </row>
    <row r="82" spans="1:48" ht="15" customHeight="1" thickBot="1" x14ac:dyDescent="0.3">
      <c r="B82" s="318" t="e">
        <f>C76</f>
        <v>#N/A</v>
      </c>
      <c r="C82" s="315"/>
      <c r="D82" s="345">
        <f>Z82</f>
        <v>0</v>
      </c>
      <c r="E82" s="317" t="s">
        <v>18</v>
      </c>
      <c r="F82" s="66"/>
      <c r="G82" s="66"/>
      <c r="H82" s="443"/>
      <c r="I82" s="435" t="s">
        <v>1</v>
      </c>
      <c r="J82" s="129"/>
      <c r="K82" s="570" t="e">
        <f>SUM(E81:T81)</f>
        <v>#N/A</v>
      </c>
      <c r="L82" s="571"/>
      <c r="M82" s="571"/>
      <c r="N82" s="571"/>
      <c r="O82" s="571"/>
      <c r="P82" s="571"/>
      <c r="Q82" s="571"/>
      <c r="R82" s="571"/>
      <c r="S82" s="571"/>
      <c r="T82" s="572"/>
      <c r="W82" s="331" t="e">
        <f>IF(K82=0,10000,K82)</f>
        <v>#N/A</v>
      </c>
      <c r="X82" s="68">
        <v>10</v>
      </c>
      <c r="Y82" s="68">
        <v>8</v>
      </c>
      <c r="Z82" s="332">
        <f>IF(Z74&lt;1,0,Z74-1)</f>
        <v>0</v>
      </c>
    </row>
    <row r="83" spans="1:48" ht="15" customHeight="1" thickBot="1" x14ac:dyDescent="0.3">
      <c r="A83" s="37" t="s">
        <v>3945</v>
      </c>
      <c r="B83" s="67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W83" s="331" t="e">
        <f>IF(K90=0,10000,K90)</f>
        <v>#N/A</v>
      </c>
      <c r="X83" s="68">
        <v>11</v>
      </c>
      <c r="Y83" s="68">
        <v>1</v>
      </c>
      <c r="Z83" s="68"/>
    </row>
    <row r="84" spans="1:48" ht="15" customHeight="1" thickBot="1" x14ac:dyDescent="0.3">
      <c r="A84" s="42"/>
      <c r="B84" s="49">
        <v>11</v>
      </c>
      <c r="C84" s="313" t="e">
        <f>IF(B84="","",VLOOKUP(B84,'Absolutní-BODY'!$AT$2:$AU$57,2,FALSE))</f>
        <v>#N/A</v>
      </c>
      <c r="D84" s="40" t="s">
        <v>9</v>
      </c>
      <c r="E84" s="41">
        <v>1</v>
      </c>
      <c r="F84" s="41">
        <v>2</v>
      </c>
      <c r="G84" s="41">
        <v>3</v>
      </c>
      <c r="H84" s="340">
        <v>4</v>
      </c>
      <c r="I84" s="41">
        <v>5</v>
      </c>
      <c r="J84" s="41">
        <v>6</v>
      </c>
      <c r="K84" s="41">
        <v>7</v>
      </c>
      <c r="L84" s="41">
        <v>8</v>
      </c>
      <c r="M84" s="41">
        <v>9</v>
      </c>
      <c r="N84" s="41">
        <v>10</v>
      </c>
      <c r="O84" s="41">
        <v>11</v>
      </c>
      <c r="P84" s="41">
        <v>12</v>
      </c>
      <c r="Q84" s="41">
        <v>13</v>
      </c>
      <c r="R84" s="41">
        <v>14</v>
      </c>
      <c r="S84" s="41">
        <v>15</v>
      </c>
      <c r="T84" s="41">
        <v>16</v>
      </c>
      <c r="W84" s="331" t="e">
        <f>IF(K90=0,10000,K90)</f>
        <v>#N/A</v>
      </c>
      <c r="X84" s="68">
        <v>11</v>
      </c>
      <c r="Y84" s="68">
        <v>2</v>
      </c>
      <c r="Z84" s="68"/>
    </row>
    <row r="85" spans="1:48" ht="15" customHeight="1" x14ac:dyDescent="0.25">
      <c r="A85" s="67"/>
      <c r="B85" s="44">
        <v>1</v>
      </c>
      <c r="C85" s="45" t="e">
        <f>IF(D85=0,"",VLOOKUP($D85,seznam!$A$1:$E$5084,2,FALSE))</f>
        <v>#N/A</v>
      </c>
      <c r="D85" s="46" t="e">
        <f>IF(AU85="",0,AU85)</f>
        <v>#N/A</v>
      </c>
      <c r="E85" s="46" t="e">
        <f>IF($D85=0,"",VLOOKUP($D85,'Absolutní-BODY'!$E$2:$W$161,4,FALSE))</f>
        <v>#N/A</v>
      </c>
      <c r="F85" s="46" t="e">
        <f>IF($D85=0,"",VLOOKUP($D85,'Absolutní-BODY'!$E$2:$W$161,5,FALSE))</f>
        <v>#N/A</v>
      </c>
      <c r="G85" s="46" t="e">
        <f>IF($D85=0,"",VLOOKUP($D85,'Absolutní-BODY'!$E$2:$W$161,6,FALSE))</f>
        <v>#N/A</v>
      </c>
      <c r="H85" s="46" t="e">
        <f>IF($D85=0,"",VLOOKUP($D85,'Absolutní-BODY'!$E$2:$W$161,7,FALSE))</f>
        <v>#N/A</v>
      </c>
      <c r="I85" s="47" t="e">
        <f>IF($D85=0,"",VLOOKUP($D85,'Absolutní-BODY'!$E$2:$W$161,8,FALSE))</f>
        <v>#N/A</v>
      </c>
      <c r="J85" s="47" t="e">
        <f>IF($D85=0,"",VLOOKUP($D85,'Absolutní-BODY'!$E$2:$W$161,9,FALSE))</f>
        <v>#N/A</v>
      </c>
      <c r="K85" s="47" t="e">
        <f>IF($D85=0,"",VLOOKUP($D85,'Absolutní-BODY'!$E$2:$W$161,10,FALSE))</f>
        <v>#N/A</v>
      </c>
      <c r="L85" s="47" t="e">
        <f>IF($D85=0,"",VLOOKUP($D85,'Absolutní-BODY'!$E$2:$W$161,11,FALSE))</f>
        <v>#N/A</v>
      </c>
      <c r="M85" s="47" t="e">
        <f>IF($D85=0,"",VLOOKUP($D85,'Absolutní-BODY'!$E$2:$W$161,12,FALSE))</f>
        <v>#N/A</v>
      </c>
      <c r="N85" s="47" t="e">
        <f>IF($D85=0,"",VLOOKUP($D85,'Absolutní-BODY'!$E$2:$W$161,13,FALSE))</f>
        <v>#N/A</v>
      </c>
      <c r="O85" s="47" t="e">
        <f>IF($D85=0,"",VLOOKUP($D85,'Absolutní-BODY'!$E$2:$W$161,14,FALSE))</f>
        <v>#N/A</v>
      </c>
      <c r="P85" s="47" t="e">
        <f>IF($D85=0,"",VLOOKUP($D85,'Absolutní-BODY'!$E$2:$W$161,15,FALSE))</f>
        <v>#N/A</v>
      </c>
      <c r="Q85" s="47" t="e">
        <f>IF($D85=0,"",VLOOKUP($D85,'Absolutní-BODY'!$E$2:$W$161,16,FALSE))</f>
        <v>#N/A</v>
      </c>
      <c r="R85" s="47" t="e">
        <f>IF($D85=0,"",VLOOKUP($D85,'Absolutní-BODY'!$E$2:$W$161,17,FALSE))</f>
        <v>#N/A</v>
      </c>
      <c r="S85" s="47" t="e">
        <f>IF($D85=0,"",VLOOKUP($D85,'Absolutní-BODY'!$E$2:$W$161,18,FALSE))</f>
        <v>#N/A</v>
      </c>
      <c r="T85" s="48" t="e">
        <f>IF($D85=0,"",VLOOKUP($D85,'Absolutní-BODY'!$E$2:$W$161,19,FALSE))</f>
        <v>#N/A</v>
      </c>
      <c r="U85" s="49"/>
      <c r="V85" s="49"/>
      <c r="W85" s="331" t="e">
        <f>IF(K90=0,10000,K90)</f>
        <v>#N/A</v>
      </c>
      <c r="X85" s="68">
        <v>11</v>
      </c>
      <c r="Y85" s="331">
        <v>3</v>
      </c>
      <c r="Z85" s="331"/>
      <c r="AU85" s="49" t="e">
        <f>VLOOKUP(SUM(($B84*10)+B85),'Absolutní-BODY'!$AK$2:$AL$161,2,FALSE)</f>
        <v>#N/A</v>
      </c>
      <c r="AV85" s="49" t="e">
        <f>VLOOKUP(SUM(($B84*10)+C85),'Absolutní-BODY'!$AK$2:$AL$161,2,FALSE)</f>
        <v>#N/A</v>
      </c>
    </row>
    <row r="86" spans="1:48" ht="15" customHeight="1" x14ac:dyDescent="0.25">
      <c r="A86" s="67"/>
      <c r="B86" s="50">
        <v>2</v>
      </c>
      <c r="C86" s="51" t="e">
        <f>IF(D86=0,"",VLOOKUP($D86,seznam!$A$1:$E$5084,2,FALSE))</f>
        <v>#N/A</v>
      </c>
      <c r="D86" s="52" t="e">
        <f>IF(AU86="",0,AU86)</f>
        <v>#N/A</v>
      </c>
      <c r="E86" s="52" t="e">
        <f>IF($D86=0,"",VLOOKUP($D86,'Absolutní-BODY'!$E$2:$W$161,4,FALSE))</f>
        <v>#N/A</v>
      </c>
      <c r="F86" s="52" t="e">
        <f>IF($D86=0,"",VLOOKUP($D86,'Absolutní-BODY'!$E$2:$W$161,5,FALSE))</f>
        <v>#N/A</v>
      </c>
      <c r="G86" s="52" t="e">
        <f>IF($D86=0,"",VLOOKUP($D86,'Absolutní-BODY'!$E$2:$W$161,6,FALSE))</f>
        <v>#N/A</v>
      </c>
      <c r="H86" s="52" t="e">
        <f>IF($D86=0,"",VLOOKUP($D86,'Absolutní-BODY'!$E$2:$W$161,7,FALSE))</f>
        <v>#N/A</v>
      </c>
      <c r="I86" s="53" t="e">
        <f>IF($D86=0,"",VLOOKUP($D86,'Absolutní-BODY'!$E$2:$W$161,8,FALSE))</f>
        <v>#N/A</v>
      </c>
      <c r="J86" s="53" t="e">
        <f>IF($D86=0,"",VLOOKUP($D86,'Absolutní-BODY'!$E$2:$W$161,9,FALSE))</f>
        <v>#N/A</v>
      </c>
      <c r="K86" s="53" t="e">
        <f>IF($D86=0,"",VLOOKUP($D86,'Absolutní-BODY'!$E$2:$W$161,10,FALSE))</f>
        <v>#N/A</v>
      </c>
      <c r="L86" s="53" t="e">
        <f>IF($D86=0,"",VLOOKUP($D86,'Absolutní-BODY'!$E$2:$W$161,11,FALSE))</f>
        <v>#N/A</v>
      </c>
      <c r="M86" s="53" t="e">
        <f>IF($D86=0,"",VLOOKUP($D86,'Absolutní-BODY'!$E$2:$W$161,12,FALSE))</f>
        <v>#N/A</v>
      </c>
      <c r="N86" s="53" t="e">
        <f>IF($D86=0,"",VLOOKUP($D86,'Absolutní-BODY'!$E$2:$W$161,13,FALSE))</f>
        <v>#N/A</v>
      </c>
      <c r="O86" s="53" t="e">
        <f>IF($D86=0,"",VLOOKUP($D86,'Absolutní-BODY'!$E$2:$W$161,14,FALSE))</f>
        <v>#N/A</v>
      </c>
      <c r="P86" s="53" t="e">
        <f>IF($D86=0,"",VLOOKUP($D86,'Absolutní-BODY'!$E$2:$W$161,15,FALSE))</f>
        <v>#N/A</v>
      </c>
      <c r="Q86" s="53" t="e">
        <f>IF($D86=0,"",VLOOKUP($D86,'Absolutní-BODY'!$E$2:$W$161,16,FALSE))</f>
        <v>#N/A</v>
      </c>
      <c r="R86" s="53" t="e">
        <f>IF($D86=0,"",VLOOKUP($D86,'Absolutní-BODY'!$E$2:$W$161,17,FALSE))</f>
        <v>#N/A</v>
      </c>
      <c r="S86" s="53" t="e">
        <f>IF($D86=0,"",VLOOKUP($D86,'Absolutní-BODY'!$E$2:$W$161,18,FALSE))</f>
        <v>#N/A</v>
      </c>
      <c r="T86" s="54" t="e">
        <f>IF($D86=0,"",VLOOKUP($D86,'Absolutní-BODY'!$E$2:$W$161,19,FALSE))</f>
        <v>#N/A</v>
      </c>
      <c r="U86" s="49"/>
      <c r="V86" s="49"/>
      <c r="W86" s="331" t="e">
        <f>IF(K90=0,10000,K90)</f>
        <v>#N/A</v>
      </c>
      <c r="X86" s="68">
        <v>11</v>
      </c>
      <c r="Y86" s="331">
        <v>4</v>
      </c>
      <c r="Z86" s="331"/>
      <c r="AU86" s="49" t="e">
        <f>VLOOKUP(SUM(($B84*10)+B86),'Absolutní-BODY'!$AK$2:$AL$161,2,FALSE)</f>
        <v>#N/A</v>
      </c>
      <c r="AV86" s="49" t="e">
        <f>VLOOKUP(SUM(($B84*10)+C86),'Absolutní-BODY'!$AK$2:$AL$161,2,FALSE)</f>
        <v>#N/A</v>
      </c>
    </row>
    <row r="87" spans="1:48" ht="15" customHeight="1" x14ac:dyDescent="0.25">
      <c r="A87" s="67"/>
      <c r="B87" s="50">
        <v>3</v>
      </c>
      <c r="C87" s="51" t="e">
        <f>IF(D87=0,"",VLOOKUP($D87,seznam!$A$1:$E$5084,2,FALSE))</f>
        <v>#N/A</v>
      </c>
      <c r="D87" s="52" t="e">
        <f>IF(AU87="",0,AU87)</f>
        <v>#N/A</v>
      </c>
      <c r="E87" s="52" t="e">
        <f>IF($D87=0,"",VLOOKUP($D87,'Absolutní-BODY'!$E$2:$W$161,4,FALSE))</f>
        <v>#N/A</v>
      </c>
      <c r="F87" s="52" t="e">
        <f>IF($D87=0,"",VLOOKUP($D87,'Absolutní-BODY'!$E$2:$W$161,5,FALSE))</f>
        <v>#N/A</v>
      </c>
      <c r="G87" s="52" t="e">
        <f>IF($D87=0,"",VLOOKUP($D87,'Absolutní-BODY'!$E$2:$W$161,6,FALSE))</f>
        <v>#N/A</v>
      </c>
      <c r="H87" s="52" t="e">
        <f>IF($D87=0,"",VLOOKUP($D87,'Absolutní-BODY'!$E$2:$W$161,7,FALSE))</f>
        <v>#N/A</v>
      </c>
      <c r="I87" s="53" t="e">
        <f>IF($D87=0,"",VLOOKUP($D87,'Absolutní-BODY'!$E$2:$W$161,8,FALSE))</f>
        <v>#N/A</v>
      </c>
      <c r="J87" s="53" t="e">
        <f>IF($D87=0,"",VLOOKUP($D87,'Absolutní-BODY'!$E$2:$W$161,9,FALSE))</f>
        <v>#N/A</v>
      </c>
      <c r="K87" s="53" t="e">
        <f>IF($D87=0,"",VLOOKUP($D87,'Absolutní-BODY'!$E$2:$W$161,10,FALSE))</f>
        <v>#N/A</v>
      </c>
      <c r="L87" s="53" t="e">
        <f>IF($D87=0,"",VLOOKUP($D87,'Absolutní-BODY'!$E$2:$W$161,11,FALSE))</f>
        <v>#N/A</v>
      </c>
      <c r="M87" s="53" t="e">
        <f>IF($D87=0,"",VLOOKUP($D87,'Absolutní-BODY'!$E$2:$W$161,12,FALSE))</f>
        <v>#N/A</v>
      </c>
      <c r="N87" s="53" t="e">
        <f>IF($D87=0,"",VLOOKUP($D87,'Absolutní-BODY'!$E$2:$W$161,13,FALSE))</f>
        <v>#N/A</v>
      </c>
      <c r="O87" s="53" t="e">
        <f>IF($D87=0,"",VLOOKUP($D87,'Absolutní-BODY'!$E$2:$W$161,14,FALSE))</f>
        <v>#N/A</v>
      </c>
      <c r="P87" s="53" t="e">
        <f>IF($D87=0,"",VLOOKUP($D87,'Absolutní-BODY'!$E$2:$W$161,15,FALSE))</f>
        <v>#N/A</v>
      </c>
      <c r="Q87" s="53" t="e">
        <f>IF($D87=0,"",VLOOKUP($D87,'Absolutní-BODY'!$E$2:$W$161,16,FALSE))</f>
        <v>#N/A</v>
      </c>
      <c r="R87" s="53" t="e">
        <f>IF($D87=0,"",VLOOKUP($D87,'Absolutní-BODY'!$E$2:$W$161,17,FALSE))</f>
        <v>#N/A</v>
      </c>
      <c r="S87" s="53" t="e">
        <f>IF($D87=0,"",VLOOKUP($D87,'Absolutní-BODY'!$E$2:$W$161,18,FALSE))</f>
        <v>#N/A</v>
      </c>
      <c r="T87" s="54" t="e">
        <f>IF($D87=0,"",VLOOKUP($D87,'Absolutní-BODY'!$E$2:$W$161,19,FALSE))</f>
        <v>#N/A</v>
      </c>
      <c r="U87" s="49"/>
      <c r="V87" s="49"/>
      <c r="W87" s="331" t="e">
        <f>IF(K90=0,10000,K90)</f>
        <v>#N/A</v>
      </c>
      <c r="X87" s="68">
        <v>11</v>
      </c>
      <c r="Y87" s="331">
        <v>5</v>
      </c>
      <c r="Z87" s="331"/>
      <c r="AU87" s="49" t="e">
        <f>VLOOKUP(SUM(($B84*10)+B87),'Absolutní-BODY'!$AK$2:$AL$161,2,FALSE)</f>
        <v>#N/A</v>
      </c>
      <c r="AV87" s="49" t="e">
        <f>VLOOKUP(SUM(($B84*10)+C87),'Absolutní-BODY'!$AK$2:$AL$161,2,FALSE)</f>
        <v>#N/A</v>
      </c>
    </row>
    <row r="88" spans="1:48" ht="15" customHeight="1" thickBot="1" x14ac:dyDescent="0.3">
      <c r="A88" s="67"/>
      <c r="B88" s="55" t="s">
        <v>0</v>
      </c>
      <c r="C88" s="56" t="e">
        <f>IF(D88=0,"",VLOOKUP($D88,seznam!$A$1:$E$5084,2,FALSE))</f>
        <v>#N/A</v>
      </c>
      <c r="D88" s="57" t="e">
        <f>IF(AU88="",0,AU88)</f>
        <v>#N/A</v>
      </c>
      <c r="E88" s="57" t="e">
        <f>IF($D88=0,"",VLOOKUP($D88,'Absolutní-BODY'!$E$2:$W$161,4,FALSE))</f>
        <v>#N/A</v>
      </c>
      <c r="F88" s="57" t="e">
        <f>IF($D88=0,"",VLOOKUP($D88,'Absolutní-BODY'!$E$2:$W$161,5,FALSE))</f>
        <v>#N/A</v>
      </c>
      <c r="G88" s="57" t="e">
        <f>IF($D88=0,"",VLOOKUP($D88,'Absolutní-BODY'!$E$2:$W$161,6,FALSE))</f>
        <v>#N/A</v>
      </c>
      <c r="H88" s="57" t="e">
        <f>IF($D88=0,"",VLOOKUP($D88,'Absolutní-BODY'!$E$2:$W$161,7,FALSE))</f>
        <v>#N/A</v>
      </c>
      <c r="I88" s="58" t="e">
        <f>IF($D88=0,"",VLOOKUP($D88,'Absolutní-BODY'!$E$2:$W$161,8,FALSE))</f>
        <v>#N/A</v>
      </c>
      <c r="J88" s="58" t="e">
        <f>IF($D88=0,"",VLOOKUP($D88,'Absolutní-BODY'!$E$2:$W$161,9,FALSE))</f>
        <v>#N/A</v>
      </c>
      <c r="K88" s="58" t="e">
        <f>IF($D88=0,"",VLOOKUP($D88,'Absolutní-BODY'!$E$2:$W$161,10,FALSE))</f>
        <v>#N/A</v>
      </c>
      <c r="L88" s="58" t="e">
        <f>IF($D88=0,"",VLOOKUP($D88,'Absolutní-BODY'!$E$2:$W$161,11,FALSE))</f>
        <v>#N/A</v>
      </c>
      <c r="M88" s="58" t="e">
        <f>IF($D88=0,"",VLOOKUP($D88,'Absolutní-BODY'!$E$2:$W$161,12,FALSE))</f>
        <v>#N/A</v>
      </c>
      <c r="N88" s="58" t="e">
        <f>IF($D88=0,"",VLOOKUP($D88,'Absolutní-BODY'!$E$2:$W$161,13,FALSE))</f>
        <v>#N/A</v>
      </c>
      <c r="O88" s="58" t="e">
        <f>IF($D88=0,"",VLOOKUP($D88,'Absolutní-BODY'!$E$2:$W$161,14,FALSE))</f>
        <v>#N/A</v>
      </c>
      <c r="P88" s="58" t="e">
        <f>IF($D88=0,"",VLOOKUP($D88,'Absolutní-BODY'!$E$2:$W$161,15,FALSE))</f>
        <v>#N/A</v>
      </c>
      <c r="Q88" s="58" t="e">
        <f>IF($D88=0,"",VLOOKUP($D88,'Absolutní-BODY'!$E$2:$W$161,16,FALSE))</f>
        <v>#N/A</v>
      </c>
      <c r="R88" s="58" t="e">
        <f>IF($D88=0,"",VLOOKUP($D88,'Absolutní-BODY'!$E$2:$W$161,17,FALSE))</f>
        <v>#N/A</v>
      </c>
      <c r="S88" s="58" t="e">
        <f>IF($D88=0,"",VLOOKUP($D88,'Absolutní-BODY'!$E$2:$W$161,18,FALSE))</f>
        <v>#N/A</v>
      </c>
      <c r="T88" s="59" t="e">
        <f>IF($D88=0,"",VLOOKUP($D88,'Absolutní-BODY'!$E$2:$W$161,19,FALSE))</f>
        <v>#N/A</v>
      </c>
      <c r="U88" s="49"/>
      <c r="V88" s="49"/>
      <c r="W88" s="331" t="e">
        <f>IF(K90=0,10000,K90)</f>
        <v>#N/A</v>
      </c>
      <c r="X88" s="68">
        <v>11</v>
      </c>
      <c r="Y88" s="331">
        <v>6</v>
      </c>
      <c r="Z88" s="331"/>
      <c r="AU88" s="49" t="e">
        <f>VLOOKUP(SUM(($B84*10)+4),'Absolutní-BODY'!$AK$2:$AL$161,2,FALSE)</f>
        <v>#N/A</v>
      </c>
      <c r="AV88" s="49" t="e">
        <f>VLOOKUP(SUM(($B84*10)+4),'Absolutní-BODY'!$AK$2:$AL$161,2,FALSE)</f>
        <v>#N/A</v>
      </c>
    </row>
    <row r="89" spans="1:48" ht="15" customHeight="1" thickBot="1" x14ac:dyDescent="0.3">
      <c r="A89" s="42"/>
      <c r="B89" s="60"/>
      <c r="C89" s="61"/>
      <c r="D89" s="61"/>
      <c r="E89" s="62" t="e">
        <f t="shared" ref="E89:T89" si="10">SUM(E85:E88)</f>
        <v>#N/A</v>
      </c>
      <c r="F89" s="63" t="e">
        <f t="shared" si="10"/>
        <v>#N/A</v>
      </c>
      <c r="G89" s="63" t="e">
        <f t="shared" si="10"/>
        <v>#N/A</v>
      </c>
      <c r="H89" s="63" t="e">
        <f t="shared" si="10"/>
        <v>#N/A</v>
      </c>
      <c r="I89" s="64" t="e">
        <f t="shared" si="10"/>
        <v>#N/A</v>
      </c>
      <c r="J89" s="64" t="e">
        <f t="shared" si="10"/>
        <v>#N/A</v>
      </c>
      <c r="K89" s="64" t="e">
        <f t="shared" si="10"/>
        <v>#N/A</v>
      </c>
      <c r="L89" s="64" t="e">
        <f t="shared" si="10"/>
        <v>#N/A</v>
      </c>
      <c r="M89" s="64" t="e">
        <f t="shared" si="10"/>
        <v>#N/A</v>
      </c>
      <c r="N89" s="64" t="e">
        <f t="shared" si="10"/>
        <v>#N/A</v>
      </c>
      <c r="O89" s="64" t="e">
        <f t="shared" si="10"/>
        <v>#N/A</v>
      </c>
      <c r="P89" s="64" t="e">
        <f t="shared" si="10"/>
        <v>#N/A</v>
      </c>
      <c r="Q89" s="64" t="e">
        <f t="shared" si="10"/>
        <v>#N/A</v>
      </c>
      <c r="R89" s="64" t="e">
        <f t="shared" si="10"/>
        <v>#N/A</v>
      </c>
      <c r="S89" s="64" t="e">
        <f t="shared" si="10"/>
        <v>#N/A</v>
      </c>
      <c r="T89" s="65" t="e">
        <f t="shared" si="10"/>
        <v>#N/A</v>
      </c>
      <c r="W89" s="331" t="e">
        <f>IF(K90=0,10000,K90)</f>
        <v>#N/A</v>
      </c>
      <c r="X89" s="68">
        <v>11</v>
      </c>
      <c r="Y89" s="68">
        <v>7</v>
      </c>
      <c r="Z89" s="68"/>
    </row>
    <row r="90" spans="1:48" ht="15" customHeight="1" thickBot="1" x14ac:dyDescent="0.3">
      <c r="A90" s="42"/>
      <c r="B90" s="318" t="e">
        <f>C84</f>
        <v>#N/A</v>
      </c>
      <c r="C90" s="315"/>
      <c r="D90" s="345">
        <f>Z90</f>
        <v>0</v>
      </c>
      <c r="E90" s="317" t="s">
        <v>18</v>
      </c>
      <c r="F90" s="66"/>
      <c r="G90" s="66"/>
      <c r="H90" s="443"/>
      <c r="I90" s="435" t="s">
        <v>1</v>
      </c>
      <c r="J90" s="129"/>
      <c r="K90" s="570" t="e">
        <f>SUM(E89:T89)</f>
        <v>#N/A</v>
      </c>
      <c r="L90" s="571"/>
      <c r="M90" s="571"/>
      <c r="N90" s="571"/>
      <c r="O90" s="571"/>
      <c r="P90" s="571"/>
      <c r="Q90" s="571"/>
      <c r="R90" s="571"/>
      <c r="S90" s="571"/>
      <c r="T90" s="572"/>
      <c r="W90" s="331" t="e">
        <f>IF(K90=0,10000,K90)</f>
        <v>#N/A</v>
      </c>
      <c r="X90" s="68">
        <v>11</v>
      </c>
      <c r="Y90" s="68">
        <v>8</v>
      </c>
      <c r="Z90" s="332">
        <f>IF(Z82&lt;1,0,Z82-1)</f>
        <v>0</v>
      </c>
    </row>
    <row r="91" spans="1:48" ht="15" customHeight="1" thickBot="1" x14ac:dyDescent="0.3">
      <c r="A91" s="37" t="s">
        <v>3946</v>
      </c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W91" s="331" t="e">
        <f>IF(K98=0,10000,K98)</f>
        <v>#N/A</v>
      </c>
      <c r="X91" s="68">
        <v>12</v>
      </c>
      <c r="Y91" s="68">
        <v>1</v>
      </c>
      <c r="Z91" s="68"/>
    </row>
    <row r="92" spans="1:48" ht="15" customHeight="1" thickBot="1" x14ac:dyDescent="0.3">
      <c r="B92" s="49">
        <v>12</v>
      </c>
      <c r="C92" s="313" t="e">
        <f>IF(B92="","",VLOOKUP(B92,'Absolutní-BODY'!$AT$2:$AU$57,2,FALSE))</f>
        <v>#N/A</v>
      </c>
      <c r="D92" s="40" t="s">
        <v>9</v>
      </c>
      <c r="E92" s="41">
        <v>1</v>
      </c>
      <c r="F92" s="41">
        <v>2</v>
      </c>
      <c r="G92" s="41">
        <v>3</v>
      </c>
      <c r="H92" s="340">
        <v>4</v>
      </c>
      <c r="I92" s="41">
        <v>5</v>
      </c>
      <c r="J92" s="41">
        <v>6</v>
      </c>
      <c r="K92" s="41">
        <v>7</v>
      </c>
      <c r="L92" s="41">
        <v>8</v>
      </c>
      <c r="M92" s="41">
        <v>9</v>
      </c>
      <c r="N92" s="41">
        <v>10</v>
      </c>
      <c r="O92" s="41">
        <v>11</v>
      </c>
      <c r="P92" s="41">
        <v>12</v>
      </c>
      <c r="Q92" s="41">
        <v>13</v>
      </c>
      <c r="R92" s="41">
        <v>14</v>
      </c>
      <c r="S92" s="41">
        <v>15</v>
      </c>
      <c r="T92" s="41">
        <v>16</v>
      </c>
      <c r="W92" s="331" t="e">
        <f>IF(K98=0,10000,K98)</f>
        <v>#N/A</v>
      </c>
      <c r="X92" s="68">
        <v>12</v>
      </c>
      <c r="Y92" s="68">
        <v>2</v>
      </c>
      <c r="Z92" s="68"/>
    </row>
    <row r="93" spans="1:48" ht="15" customHeight="1" x14ac:dyDescent="0.25">
      <c r="B93" s="44">
        <v>1</v>
      </c>
      <c r="C93" s="45" t="e">
        <f>IF(D93=0,"",VLOOKUP($D93,seznam!$A$1:$E$5084,2,FALSE))</f>
        <v>#N/A</v>
      </c>
      <c r="D93" s="46" t="e">
        <f>IF(AU93="",0,AU93)</f>
        <v>#N/A</v>
      </c>
      <c r="E93" s="46" t="e">
        <f>IF($D93=0,"",VLOOKUP($D93,'Absolutní-BODY'!$E$2:$W$161,4,FALSE))</f>
        <v>#N/A</v>
      </c>
      <c r="F93" s="46" t="e">
        <f>IF($D93=0,"",VLOOKUP($D93,'Absolutní-BODY'!$E$2:$W$161,5,FALSE))</f>
        <v>#N/A</v>
      </c>
      <c r="G93" s="46" t="e">
        <f>IF($D93=0,"",VLOOKUP($D93,'Absolutní-BODY'!$E$2:$W$161,6,FALSE))</f>
        <v>#N/A</v>
      </c>
      <c r="H93" s="46" t="e">
        <f>IF($D93=0,"",VLOOKUP($D93,'Absolutní-BODY'!$E$2:$W$161,7,FALSE))</f>
        <v>#N/A</v>
      </c>
      <c r="I93" s="47" t="e">
        <f>IF($D93=0,"",VLOOKUP($D93,'Absolutní-BODY'!$E$2:$W$161,8,FALSE))</f>
        <v>#N/A</v>
      </c>
      <c r="J93" s="47" t="e">
        <f>IF($D93=0,"",VLOOKUP($D93,'Absolutní-BODY'!$E$2:$W$161,9,FALSE))</f>
        <v>#N/A</v>
      </c>
      <c r="K93" s="47" t="e">
        <f>IF($D93=0,"",VLOOKUP($D93,'Absolutní-BODY'!$E$2:$W$161,10,FALSE))</f>
        <v>#N/A</v>
      </c>
      <c r="L93" s="47" t="e">
        <f>IF($D93=0,"",VLOOKUP($D93,'Absolutní-BODY'!$E$2:$W$161,11,FALSE))</f>
        <v>#N/A</v>
      </c>
      <c r="M93" s="47" t="e">
        <f>IF($D93=0,"",VLOOKUP($D93,'Absolutní-BODY'!$E$2:$W$161,12,FALSE))</f>
        <v>#N/A</v>
      </c>
      <c r="N93" s="47" t="e">
        <f>IF($D93=0,"",VLOOKUP($D93,'Absolutní-BODY'!$E$2:$W$161,13,FALSE))</f>
        <v>#N/A</v>
      </c>
      <c r="O93" s="47" t="e">
        <f>IF($D93=0,"",VLOOKUP($D93,'Absolutní-BODY'!$E$2:$W$161,14,FALSE))</f>
        <v>#N/A</v>
      </c>
      <c r="P93" s="47" t="e">
        <f>IF($D93=0,"",VLOOKUP($D93,'Absolutní-BODY'!$E$2:$W$161,15,FALSE))</f>
        <v>#N/A</v>
      </c>
      <c r="Q93" s="47" t="e">
        <f>IF($D93=0,"",VLOOKUP($D93,'Absolutní-BODY'!$E$2:$W$161,16,FALSE))</f>
        <v>#N/A</v>
      </c>
      <c r="R93" s="47" t="e">
        <f>IF($D93=0,"",VLOOKUP($D93,'Absolutní-BODY'!$E$2:$W$161,17,FALSE))</f>
        <v>#N/A</v>
      </c>
      <c r="S93" s="47" t="e">
        <f>IF($D93=0,"",VLOOKUP($D93,'Absolutní-BODY'!$E$2:$W$161,18,FALSE))</f>
        <v>#N/A</v>
      </c>
      <c r="T93" s="48" t="e">
        <f>IF($D93=0,"",VLOOKUP($D93,'Absolutní-BODY'!$E$2:$W$161,19,FALSE))</f>
        <v>#N/A</v>
      </c>
      <c r="U93" s="49"/>
      <c r="V93" s="49"/>
      <c r="W93" s="331" t="e">
        <f>IF(K98=0,10000,K98)</f>
        <v>#N/A</v>
      </c>
      <c r="X93" s="68">
        <v>12</v>
      </c>
      <c r="Y93" s="331">
        <v>3</v>
      </c>
      <c r="Z93" s="331"/>
      <c r="AU93" s="49" t="e">
        <f>VLOOKUP(SUM(($B92*10)+B93),'Absolutní-BODY'!$AK$2:$AL$161,2,FALSE)</f>
        <v>#N/A</v>
      </c>
      <c r="AV93" s="49" t="e">
        <f>VLOOKUP(SUM(($B92*10)+C93),'Absolutní-BODY'!$AK$2:$AL$161,2,FALSE)</f>
        <v>#N/A</v>
      </c>
    </row>
    <row r="94" spans="1:48" ht="15" customHeight="1" x14ac:dyDescent="0.25">
      <c r="B94" s="50">
        <v>2</v>
      </c>
      <c r="C94" s="51" t="e">
        <f>IF(D94=0,"",VLOOKUP($D94,seznam!$A$1:$E$5084,2,FALSE))</f>
        <v>#N/A</v>
      </c>
      <c r="D94" s="52" t="e">
        <f>IF(AU94="",0,AU94)</f>
        <v>#N/A</v>
      </c>
      <c r="E94" s="52" t="e">
        <f>IF($D94=0,"",VLOOKUP($D94,'Absolutní-BODY'!$E$2:$W$161,4,FALSE))</f>
        <v>#N/A</v>
      </c>
      <c r="F94" s="52" t="e">
        <f>IF($D94=0,"",VLOOKUP($D94,'Absolutní-BODY'!$E$2:$W$161,5,FALSE))</f>
        <v>#N/A</v>
      </c>
      <c r="G94" s="52" t="e">
        <f>IF($D94=0,"",VLOOKUP($D94,'Absolutní-BODY'!$E$2:$W$161,6,FALSE))</f>
        <v>#N/A</v>
      </c>
      <c r="H94" s="52" t="e">
        <f>IF($D94=0,"",VLOOKUP($D94,'Absolutní-BODY'!$E$2:$W$161,7,FALSE))</f>
        <v>#N/A</v>
      </c>
      <c r="I94" s="53" t="e">
        <f>IF($D94=0,"",VLOOKUP($D94,'Absolutní-BODY'!$E$2:$W$161,8,FALSE))</f>
        <v>#N/A</v>
      </c>
      <c r="J94" s="53" t="e">
        <f>IF($D94=0,"",VLOOKUP($D94,'Absolutní-BODY'!$E$2:$W$161,9,FALSE))</f>
        <v>#N/A</v>
      </c>
      <c r="K94" s="53" t="e">
        <f>IF($D94=0,"",VLOOKUP($D94,'Absolutní-BODY'!$E$2:$W$161,10,FALSE))</f>
        <v>#N/A</v>
      </c>
      <c r="L94" s="53" t="e">
        <f>IF($D94=0,"",VLOOKUP($D94,'Absolutní-BODY'!$E$2:$W$161,11,FALSE))</f>
        <v>#N/A</v>
      </c>
      <c r="M94" s="53" t="e">
        <f>IF($D94=0,"",VLOOKUP($D94,'Absolutní-BODY'!$E$2:$W$161,12,FALSE))</f>
        <v>#N/A</v>
      </c>
      <c r="N94" s="53" t="e">
        <f>IF($D94=0,"",VLOOKUP($D94,'Absolutní-BODY'!$E$2:$W$161,13,FALSE))</f>
        <v>#N/A</v>
      </c>
      <c r="O94" s="53" t="e">
        <f>IF($D94=0,"",VLOOKUP($D94,'Absolutní-BODY'!$E$2:$W$161,14,FALSE))</f>
        <v>#N/A</v>
      </c>
      <c r="P94" s="53" t="e">
        <f>IF($D94=0,"",VLOOKUP($D94,'Absolutní-BODY'!$E$2:$W$161,15,FALSE))</f>
        <v>#N/A</v>
      </c>
      <c r="Q94" s="53" t="e">
        <f>IF($D94=0,"",VLOOKUP($D94,'Absolutní-BODY'!$E$2:$W$161,16,FALSE))</f>
        <v>#N/A</v>
      </c>
      <c r="R94" s="53" t="e">
        <f>IF($D94=0,"",VLOOKUP($D94,'Absolutní-BODY'!$E$2:$W$161,17,FALSE))</f>
        <v>#N/A</v>
      </c>
      <c r="S94" s="53" t="e">
        <f>IF($D94=0,"",VLOOKUP($D94,'Absolutní-BODY'!$E$2:$W$161,18,FALSE))</f>
        <v>#N/A</v>
      </c>
      <c r="T94" s="54" t="e">
        <f>IF($D94=0,"",VLOOKUP($D94,'Absolutní-BODY'!$E$2:$W$161,19,FALSE))</f>
        <v>#N/A</v>
      </c>
      <c r="U94" s="49"/>
      <c r="V94" s="49"/>
      <c r="W94" s="331" t="e">
        <f>IF(K98=0,10000,K98)</f>
        <v>#N/A</v>
      </c>
      <c r="X94" s="68">
        <v>12</v>
      </c>
      <c r="Y94" s="331">
        <v>4</v>
      </c>
      <c r="Z94" s="331"/>
      <c r="AU94" s="49" t="e">
        <f>VLOOKUP(SUM(($B92*10)+B94),'Absolutní-BODY'!$AK$2:$AL$161,2,FALSE)</f>
        <v>#N/A</v>
      </c>
      <c r="AV94" s="49" t="e">
        <f>VLOOKUP(SUM(($B92*10)+C94),'Absolutní-BODY'!$AK$2:$AL$161,2,FALSE)</f>
        <v>#N/A</v>
      </c>
    </row>
    <row r="95" spans="1:48" ht="15" customHeight="1" x14ac:dyDescent="0.25">
      <c r="B95" s="50">
        <v>3</v>
      </c>
      <c r="C95" s="51" t="e">
        <f>IF(D95=0,"",VLOOKUP($D95,seznam!$A$1:$E$5084,2,FALSE))</f>
        <v>#N/A</v>
      </c>
      <c r="D95" s="52" t="e">
        <f>IF(AU95="",0,AU95)</f>
        <v>#N/A</v>
      </c>
      <c r="E95" s="52" t="e">
        <f>IF($D95=0,"",VLOOKUP($D95,'Absolutní-BODY'!$E$2:$W$161,4,FALSE))</f>
        <v>#N/A</v>
      </c>
      <c r="F95" s="52" t="e">
        <f>IF($D95=0,"",VLOOKUP($D95,'Absolutní-BODY'!$E$2:$W$161,5,FALSE))</f>
        <v>#N/A</v>
      </c>
      <c r="G95" s="52" t="e">
        <f>IF($D95=0,"",VLOOKUP($D95,'Absolutní-BODY'!$E$2:$W$161,6,FALSE))</f>
        <v>#N/A</v>
      </c>
      <c r="H95" s="52" t="e">
        <f>IF($D95=0,"",VLOOKUP($D95,'Absolutní-BODY'!$E$2:$W$161,7,FALSE))</f>
        <v>#N/A</v>
      </c>
      <c r="I95" s="53" t="e">
        <f>IF($D95=0,"",VLOOKUP($D95,'Absolutní-BODY'!$E$2:$W$161,8,FALSE))</f>
        <v>#N/A</v>
      </c>
      <c r="J95" s="53" t="e">
        <f>IF($D95=0,"",VLOOKUP($D95,'Absolutní-BODY'!$E$2:$W$161,9,FALSE))</f>
        <v>#N/A</v>
      </c>
      <c r="K95" s="53" t="e">
        <f>IF($D95=0,"",VLOOKUP($D95,'Absolutní-BODY'!$E$2:$W$161,10,FALSE))</f>
        <v>#N/A</v>
      </c>
      <c r="L95" s="53" t="e">
        <f>IF($D95=0,"",VLOOKUP($D95,'Absolutní-BODY'!$E$2:$W$161,11,FALSE))</f>
        <v>#N/A</v>
      </c>
      <c r="M95" s="53" t="e">
        <f>IF($D95=0,"",VLOOKUP($D95,'Absolutní-BODY'!$E$2:$W$161,12,FALSE))</f>
        <v>#N/A</v>
      </c>
      <c r="N95" s="53" t="e">
        <f>IF($D95=0,"",VLOOKUP($D95,'Absolutní-BODY'!$E$2:$W$161,13,FALSE))</f>
        <v>#N/A</v>
      </c>
      <c r="O95" s="53" t="e">
        <f>IF($D95=0,"",VLOOKUP($D95,'Absolutní-BODY'!$E$2:$W$161,14,FALSE))</f>
        <v>#N/A</v>
      </c>
      <c r="P95" s="53" t="e">
        <f>IF($D95=0,"",VLOOKUP($D95,'Absolutní-BODY'!$E$2:$W$161,15,FALSE))</f>
        <v>#N/A</v>
      </c>
      <c r="Q95" s="53" t="e">
        <f>IF($D95=0,"",VLOOKUP($D95,'Absolutní-BODY'!$E$2:$W$161,16,FALSE))</f>
        <v>#N/A</v>
      </c>
      <c r="R95" s="53" t="e">
        <f>IF($D95=0,"",VLOOKUP($D95,'Absolutní-BODY'!$E$2:$W$161,17,FALSE))</f>
        <v>#N/A</v>
      </c>
      <c r="S95" s="53" t="e">
        <f>IF($D95=0,"",VLOOKUP($D95,'Absolutní-BODY'!$E$2:$W$161,18,FALSE))</f>
        <v>#N/A</v>
      </c>
      <c r="T95" s="54" t="e">
        <f>IF($D95=0,"",VLOOKUP($D95,'Absolutní-BODY'!$E$2:$W$161,19,FALSE))</f>
        <v>#N/A</v>
      </c>
      <c r="U95" s="49"/>
      <c r="V95" s="49"/>
      <c r="W95" s="331" t="e">
        <f>IF(K98=0,10000,K98)</f>
        <v>#N/A</v>
      </c>
      <c r="X95" s="68">
        <v>12</v>
      </c>
      <c r="Y95" s="331">
        <v>5</v>
      </c>
      <c r="Z95" s="331"/>
      <c r="AU95" s="49" t="e">
        <f>VLOOKUP(SUM(($B92*10)+B95),'Absolutní-BODY'!$AK$2:$AL$161,2,FALSE)</f>
        <v>#N/A</v>
      </c>
      <c r="AV95" s="49" t="e">
        <f>VLOOKUP(SUM(($B92*10)+C95),'Absolutní-BODY'!$AK$2:$AL$161,2,FALSE)</f>
        <v>#N/A</v>
      </c>
    </row>
    <row r="96" spans="1:48" ht="15" customHeight="1" thickBot="1" x14ac:dyDescent="0.3">
      <c r="B96" s="55" t="s">
        <v>0</v>
      </c>
      <c r="C96" s="56" t="e">
        <f>IF(D96=0,"",VLOOKUP($D96,seznam!$A$1:$E$5084,2,FALSE))</f>
        <v>#N/A</v>
      </c>
      <c r="D96" s="57" t="e">
        <f>IF(AU96="",0,AU96)</f>
        <v>#N/A</v>
      </c>
      <c r="E96" s="57" t="e">
        <f>IF($D96=0,"",VLOOKUP($D96,'Absolutní-BODY'!$E$2:$W$161,4,FALSE))</f>
        <v>#N/A</v>
      </c>
      <c r="F96" s="57" t="e">
        <f>IF($D96=0,"",VLOOKUP($D96,'Absolutní-BODY'!$E$2:$W$161,5,FALSE))</f>
        <v>#N/A</v>
      </c>
      <c r="G96" s="57" t="e">
        <f>IF($D96=0,"",VLOOKUP($D96,'Absolutní-BODY'!$E$2:$W$161,6,FALSE))</f>
        <v>#N/A</v>
      </c>
      <c r="H96" s="57" t="e">
        <f>IF($D96=0,"",VLOOKUP($D96,'Absolutní-BODY'!$E$2:$W$161,7,FALSE))</f>
        <v>#N/A</v>
      </c>
      <c r="I96" s="58" t="e">
        <f>IF($D96=0,"",VLOOKUP($D96,'Absolutní-BODY'!$E$2:$W$161,8,FALSE))</f>
        <v>#N/A</v>
      </c>
      <c r="J96" s="58" t="e">
        <f>IF($D96=0,"",VLOOKUP($D96,'Absolutní-BODY'!$E$2:$W$161,9,FALSE))</f>
        <v>#N/A</v>
      </c>
      <c r="K96" s="58" t="e">
        <f>IF($D96=0,"",VLOOKUP($D96,'Absolutní-BODY'!$E$2:$W$161,10,FALSE))</f>
        <v>#N/A</v>
      </c>
      <c r="L96" s="58" t="e">
        <f>IF($D96=0,"",VLOOKUP($D96,'Absolutní-BODY'!$E$2:$W$161,11,FALSE))</f>
        <v>#N/A</v>
      </c>
      <c r="M96" s="58" t="e">
        <f>IF($D96=0,"",VLOOKUP($D96,'Absolutní-BODY'!$E$2:$W$161,12,FALSE))</f>
        <v>#N/A</v>
      </c>
      <c r="N96" s="58" t="e">
        <f>IF($D96=0,"",VLOOKUP($D96,'Absolutní-BODY'!$E$2:$W$161,13,FALSE))</f>
        <v>#N/A</v>
      </c>
      <c r="O96" s="58" t="e">
        <f>IF($D96=0,"",VLOOKUP($D96,'Absolutní-BODY'!$E$2:$W$161,14,FALSE))</f>
        <v>#N/A</v>
      </c>
      <c r="P96" s="58" t="e">
        <f>IF($D96=0,"",VLOOKUP($D96,'Absolutní-BODY'!$E$2:$W$161,15,FALSE))</f>
        <v>#N/A</v>
      </c>
      <c r="Q96" s="58" t="e">
        <f>IF($D96=0,"",VLOOKUP($D96,'Absolutní-BODY'!$E$2:$W$161,16,FALSE))</f>
        <v>#N/A</v>
      </c>
      <c r="R96" s="58" t="e">
        <f>IF($D96=0,"",VLOOKUP($D96,'Absolutní-BODY'!$E$2:$W$161,17,FALSE))</f>
        <v>#N/A</v>
      </c>
      <c r="S96" s="58" t="e">
        <f>IF($D96=0,"",VLOOKUP($D96,'Absolutní-BODY'!$E$2:$W$161,18,FALSE))</f>
        <v>#N/A</v>
      </c>
      <c r="T96" s="59" t="e">
        <f>IF($D96=0,"",VLOOKUP($D96,'Absolutní-BODY'!$E$2:$W$161,19,FALSE))</f>
        <v>#N/A</v>
      </c>
      <c r="U96" s="49"/>
      <c r="V96" s="49"/>
      <c r="W96" s="331" t="e">
        <f>IF(K98=0,10000,K98)</f>
        <v>#N/A</v>
      </c>
      <c r="X96" s="68">
        <v>12</v>
      </c>
      <c r="Y96" s="331">
        <v>6</v>
      </c>
      <c r="Z96" s="331"/>
      <c r="AU96" s="49" t="e">
        <f>VLOOKUP(SUM(($B92*10)+4),'Absolutní-BODY'!$AK$2:$AL$161,2,FALSE)</f>
        <v>#N/A</v>
      </c>
      <c r="AV96" s="49" t="e">
        <f>VLOOKUP(SUM(($B92*10)+4),'Absolutní-BODY'!$AK$2:$AL$161,2,FALSE)</f>
        <v>#N/A</v>
      </c>
    </row>
    <row r="97" spans="1:48" ht="15" customHeight="1" thickBot="1" x14ac:dyDescent="0.3">
      <c r="B97" s="60"/>
      <c r="C97" s="61"/>
      <c r="D97" s="61"/>
      <c r="E97" s="62" t="e">
        <f t="shared" ref="E97:T97" si="11">SUM(E93:E96)</f>
        <v>#N/A</v>
      </c>
      <c r="F97" s="63" t="e">
        <f t="shared" si="11"/>
        <v>#N/A</v>
      </c>
      <c r="G97" s="63" t="e">
        <f t="shared" si="11"/>
        <v>#N/A</v>
      </c>
      <c r="H97" s="63" t="e">
        <f t="shared" si="11"/>
        <v>#N/A</v>
      </c>
      <c r="I97" s="64" t="e">
        <f t="shared" si="11"/>
        <v>#N/A</v>
      </c>
      <c r="J97" s="64" t="e">
        <f t="shared" si="11"/>
        <v>#N/A</v>
      </c>
      <c r="K97" s="64" t="e">
        <f t="shared" si="11"/>
        <v>#N/A</v>
      </c>
      <c r="L97" s="64" t="e">
        <f t="shared" si="11"/>
        <v>#N/A</v>
      </c>
      <c r="M97" s="64" t="e">
        <f t="shared" si="11"/>
        <v>#N/A</v>
      </c>
      <c r="N97" s="64" t="e">
        <f t="shared" si="11"/>
        <v>#N/A</v>
      </c>
      <c r="O97" s="64" t="e">
        <f t="shared" si="11"/>
        <v>#N/A</v>
      </c>
      <c r="P97" s="64" t="e">
        <f t="shared" si="11"/>
        <v>#N/A</v>
      </c>
      <c r="Q97" s="64" t="e">
        <f t="shared" si="11"/>
        <v>#N/A</v>
      </c>
      <c r="R97" s="64" t="e">
        <f t="shared" si="11"/>
        <v>#N/A</v>
      </c>
      <c r="S97" s="64" t="e">
        <f t="shared" si="11"/>
        <v>#N/A</v>
      </c>
      <c r="T97" s="65" t="e">
        <f t="shared" si="11"/>
        <v>#N/A</v>
      </c>
      <c r="W97" s="331" t="e">
        <f>IF(K98=0,10000,K98)</f>
        <v>#N/A</v>
      </c>
      <c r="X97" s="68">
        <v>12</v>
      </c>
      <c r="Y97" s="68">
        <v>7</v>
      </c>
      <c r="Z97" s="68"/>
    </row>
    <row r="98" spans="1:48" ht="15" customHeight="1" thickBot="1" x14ac:dyDescent="0.3">
      <c r="B98" s="318" t="e">
        <f>C92</f>
        <v>#N/A</v>
      </c>
      <c r="C98" s="315"/>
      <c r="D98" s="345">
        <f>Z98</f>
        <v>0</v>
      </c>
      <c r="E98" s="317" t="s">
        <v>18</v>
      </c>
      <c r="F98" s="66"/>
      <c r="G98" s="66"/>
      <c r="H98" s="443"/>
      <c r="I98" s="435" t="s">
        <v>1</v>
      </c>
      <c r="J98" s="129"/>
      <c r="K98" s="570" t="e">
        <f>SUM(E97:T97)</f>
        <v>#N/A</v>
      </c>
      <c r="L98" s="571"/>
      <c r="M98" s="571"/>
      <c r="N98" s="571"/>
      <c r="O98" s="571"/>
      <c r="P98" s="571"/>
      <c r="Q98" s="571"/>
      <c r="R98" s="571"/>
      <c r="S98" s="571"/>
      <c r="T98" s="572"/>
      <c r="W98" s="331" t="e">
        <f>IF(K98=0,10000,K98)</f>
        <v>#N/A</v>
      </c>
      <c r="X98" s="68">
        <v>12</v>
      </c>
      <c r="Y98" s="68">
        <v>8</v>
      </c>
      <c r="Z98" s="332">
        <f>IF(Z90&lt;1,0,Z90-1)</f>
        <v>0</v>
      </c>
    </row>
    <row r="99" spans="1:48" ht="15" customHeight="1" thickBot="1" x14ac:dyDescent="0.3">
      <c r="A99" s="37" t="s">
        <v>3947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W99" s="331" t="e">
        <f>IF(K106=0,10000,K106)</f>
        <v>#N/A</v>
      </c>
      <c r="X99" s="68">
        <v>13</v>
      </c>
      <c r="Y99" s="68">
        <v>1</v>
      </c>
      <c r="Z99" s="68"/>
    </row>
    <row r="100" spans="1:48" ht="15" customHeight="1" thickBot="1" x14ac:dyDescent="0.3">
      <c r="B100" s="49">
        <v>13</v>
      </c>
      <c r="C100" s="313" t="e">
        <f>IF(B100="","",VLOOKUP(B100,'Absolutní-BODY'!$AT$2:$AU$57,2,FALSE))</f>
        <v>#N/A</v>
      </c>
      <c r="D100" s="40" t="s">
        <v>9</v>
      </c>
      <c r="E100" s="41">
        <v>1</v>
      </c>
      <c r="F100" s="41">
        <v>2</v>
      </c>
      <c r="G100" s="41">
        <v>3</v>
      </c>
      <c r="H100" s="340">
        <v>4</v>
      </c>
      <c r="I100" s="41">
        <v>5</v>
      </c>
      <c r="J100" s="41">
        <v>6</v>
      </c>
      <c r="K100" s="41">
        <v>7</v>
      </c>
      <c r="L100" s="41">
        <v>8</v>
      </c>
      <c r="M100" s="41">
        <v>9</v>
      </c>
      <c r="N100" s="41">
        <v>10</v>
      </c>
      <c r="O100" s="41">
        <v>11</v>
      </c>
      <c r="P100" s="41">
        <v>12</v>
      </c>
      <c r="Q100" s="41">
        <v>13</v>
      </c>
      <c r="R100" s="41">
        <v>14</v>
      </c>
      <c r="S100" s="41">
        <v>15</v>
      </c>
      <c r="T100" s="41">
        <v>16</v>
      </c>
      <c r="W100" s="331" t="e">
        <f>IF(K106=0,10000,K106)</f>
        <v>#N/A</v>
      </c>
      <c r="X100" s="68">
        <v>13</v>
      </c>
      <c r="Y100" s="68">
        <v>2</v>
      </c>
      <c r="Z100" s="68"/>
    </row>
    <row r="101" spans="1:48" ht="15" customHeight="1" x14ac:dyDescent="0.25">
      <c r="B101" s="44">
        <v>1</v>
      </c>
      <c r="C101" s="45" t="e">
        <f>IF(D101=0,"",VLOOKUP($D101,seznam!$A$1:$E$5084,2,FALSE))</f>
        <v>#N/A</v>
      </c>
      <c r="D101" s="46" t="e">
        <f>IF(AU101="",0,AU101)</f>
        <v>#N/A</v>
      </c>
      <c r="E101" s="46" t="e">
        <f>IF($D101=0,"",VLOOKUP($D101,'Absolutní-BODY'!$E$2:$W$161,4,FALSE))</f>
        <v>#N/A</v>
      </c>
      <c r="F101" s="46" t="e">
        <f>IF($D101=0,"",VLOOKUP($D101,'Absolutní-BODY'!$E$2:$W$161,5,FALSE))</f>
        <v>#N/A</v>
      </c>
      <c r="G101" s="46" t="e">
        <f>IF($D101=0,"",VLOOKUP($D101,'Absolutní-BODY'!$E$2:$W$161,6,FALSE))</f>
        <v>#N/A</v>
      </c>
      <c r="H101" s="46" t="e">
        <f>IF($D101=0,"",VLOOKUP($D101,'Absolutní-BODY'!$E$2:$W$161,7,FALSE))</f>
        <v>#N/A</v>
      </c>
      <c r="I101" s="47" t="e">
        <f>IF($D101=0,"",VLOOKUP($D101,'Absolutní-BODY'!$E$2:$W$161,8,FALSE))</f>
        <v>#N/A</v>
      </c>
      <c r="J101" s="47" t="e">
        <f>IF($D101=0,"",VLOOKUP($D101,'Absolutní-BODY'!$E$2:$W$161,9,FALSE))</f>
        <v>#N/A</v>
      </c>
      <c r="K101" s="47" t="e">
        <f>IF($D101=0,"",VLOOKUP($D101,'Absolutní-BODY'!$E$2:$W$161,10,FALSE))</f>
        <v>#N/A</v>
      </c>
      <c r="L101" s="47" t="e">
        <f>IF($D101=0,"",VLOOKUP($D101,'Absolutní-BODY'!$E$2:$W$161,11,FALSE))</f>
        <v>#N/A</v>
      </c>
      <c r="M101" s="47" t="e">
        <f>IF($D101=0,"",VLOOKUP($D101,'Absolutní-BODY'!$E$2:$W$161,12,FALSE))</f>
        <v>#N/A</v>
      </c>
      <c r="N101" s="47" t="e">
        <f>IF($D101=0,"",VLOOKUP($D101,'Absolutní-BODY'!$E$2:$W$161,13,FALSE))</f>
        <v>#N/A</v>
      </c>
      <c r="O101" s="47" t="e">
        <f>IF($D101=0,"",VLOOKUP($D101,'Absolutní-BODY'!$E$2:$W$161,14,FALSE))</f>
        <v>#N/A</v>
      </c>
      <c r="P101" s="47" t="e">
        <f>IF($D101=0,"",VLOOKUP($D101,'Absolutní-BODY'!$E$2:$W$161,15,FALSE))</f>
        <v>#N/A</v>
      </c>
      <c r="Q101" s="47" t="e">
        <f>IF($D101=0,"",VLOOKUP($D101,'Absolutní-BODY'!$E$2:$W$161,16,FALSE))</f>
        <v>#N/A</v>
      </c>
      <c r="R101" s="47" t="e">
        <f>IF($D101=0,"",VLOOKUP($D101,'Absolutní-BODY'!$E$2:$W$161,17,FALSE))</f>
        <v>#N/A</v>
      </c>
      <c r="S101" s="47" t="e">
        <f>IF($D101=0,"",VLOOKUP($D101,'Absolutní-BODY'!$E$2:$W$161,18,FALSE))</f>
        <v>#N/A</v>
      </c>
      <c r="T101" s="48" t="e">
        <f>IF($D101=0,"",VLOOKUP($D101,'Absolutní-BODY'!$E$2:$W$161,19,FALSE))</f>
        <v>#N/A</v>
      </c>
      <c r="U101" s="49"/>
      <c r="V101" s="49"/>
      <c r="W101" s="331" t="e">
        <f>IF(K106=0,10000,K106)</f>
        <v>#N/A</v>
      </c>
      <c r="X101" s="68">
        <v>13</v>
      </c>
      <c r="Y101" s="331">
        <v>3</v>
      </c>
      <c r="Z101" s="331"/>
      <c r="AU101" s="49" t="e">
        <f>VLOOKUP(SUM(($B100*10)+B101),'Absolutní-BODY'!$AK$2:$AL$161,2,FALSE)</f>
        <v>#N/A</v>
      </c>
      <c r="AV101" s="49" t="e">
        <f>VLOOKUP(SUM(($B100*10)+C101),'Absolutní-BODY'!$AK$2:$AL$161,2,FALSE)</f>
        <v>#N/A</v>
      </c>
    </row>
    <row r="102" spans="1:48" ht="15" customHeight="1" x14ac:dyDescent="0.25">
      <c r="B102" s="50">
        <v>2</v>
      </c>
      <c r="C102" s="51" t="e">
        <f>IF(D102=0,"",VLOOKUP($D102,seznam!$A$1:$E$5084,2,FALSE))</f>
        <v>#N/A</v>
      </c>
      <c r="D102" s="52" t="e">
        <f>IF(AU102="",0,AU102)</f>
        <v>#N/A</v>
      </c>
      <c r="E102" s="52" t="e">
        <f>IF($D102=0,"",VLOOKUP($D102,'Absolutní-BODY'!$E$2:$W$161,4,FALSE))</f>
        <v>#N/A</v>
      </c>
      <c r="F102" s="52" t="e">
        <f>IF($D102=0,"",VLOOKUP($D102,'Absolutní-BODY'!$E$2:$W$161,5,FALSE))</f>
        <v>#N/A</v>
      </c>
      <c r="G102" s="52" t="e">
        <f>IF($D102=0,"",VLOOKUP($D102,'Absolutní-BODY'!$E$2:$W$161,6,FALSE))</f>
        <v>#N/A</v>
      </c>
      <c r="H102" s="52" t="e">
        <f>IF($D102=0,"",VLOOKUP($D102,'Absolutní-BODY'!$E$2:$W$161,7,FALSE))</f>
        <v>#N/A</v>
      </c>
      <c r="I102" s="53" t="e">
        <f>IF($D102=0,"",VLOOKUP($D102,'Absolutní-BODY'!$E$2:$W$161,8,FALSE))</f>
        <v>#N/A</v>
      </c>
      <c r="J102" s="53" t="e">
        <f>IF($D102=0,"",VLOOKUP($D102,'Absolutní-BODY'!$E$2:$W$161,9,FALSE))</f>
        <v>#N/A</v>
      </c>
      <c r="K102" s="53" t="e">
        <f>IF($D102=0,"",VLOOKUP($D102,'Absolutní-BODY'!$E$2:$W$161,10,FALSE))</f>
        <v>#N/A</v>
      </c>
      <c r="L102" s="53" t="e">
        <f>IF($D102=0,"",VLOOKUP($D102,'Absolutní-BODY'!$E$2:$W$161,11,FALSE))</f>
        <v>#N/A</v>
      </c>
      <c r="M102" s="53" t="e">
        <f>IF($D102=0,"",VLOOKUP($D102,'Absolutní-BODY'!$E$2:$W$161,12,FALSE))</f>
        <v>#N/A</v>
      </c>
      <c r="N102" s="53" t="e">
        <f>IF($D102=0,"",VLOOKUP($D102,'Absolutní-BODY'!$E$2:$W$161,13,FALSE))</f>
        <v>#N/A</v>
      </c>
      <c r="O102" s="53" t="e">
        <f>IF($D102=0,"",VLOOKUP($D102,'Absolutní-BODY'!$E$2:$W$161,14,FALSE))</f>
        <v>#N/A</v>
      </c>
      <c r="P102" s="53" t="e">
        <f>IF($D102=0,"",VLOOKUP($D102,'Absolutní-BODY'!$E$2:$W$161,15,FALSE))</f>
        <v>#N/A</v>
      </c>
      <c r="Q102" s="53" t="e">
        <f>IF($D102=0,"",VLOOKUP($D102,'Absolutní-BODY'!$E$2:$W$161,16,FALSE))</f>
        <v>#N/A</v>
      </c>
      <c r="R102" s="53" t="e">
        <f>IF($D102=0,"",VLOOKUP($D102,'Absolutní-BODY'!$E$2:$W$161,17,FALSE))</f>
        <v>#N/A</v>
      </c>
      <c r="S102" s="53" t="e">
        <f>IF($D102=0,"",VLOOKUP($D102,'Absolutní-BODY'!$E$2:$W$161,18,FALSE))</f>
        <v>#N/A</v>
      </c>
      <c r="T102" s="54" t="e">
        <f>IF($D102=0,"",VLOOKUP($D102,'Absolutní-BODY'!$E$2:$W$161,19,FALSE))</f>
        <v>#N/A</v>
      </c>
      <c r="U102" s="49"/>
      <c r="V102" s="49"/>
      <c r="W102" s="331" t="e">
        <f>IF(K106=0,10000,K106)</f>
        <v>#N/A</v>
      </c>
      <c r="X102" s="68">
        <v>13</v>
      </c>
      <c r="Y102" s="331">
        <v>4</v>
      </c>
      <c r="Z102" s="331"/>
      <c r="AU102" s="49" t="e">
        <f>VLOOKUP(SUM(($B100*10)+B102),'Absolutní-BODY'!$AK$2:$AL$161,2,FALSE)</f>
        <v>#N/A</v>
      </c>
      <c r="AV102" s="49" t="e">
        <f>VLOOKUP(SUM(($B100*10)+C102),'Absolutní-BODY'!$AK$2:$AL$161,2,FALSE)</f>
        <v>#N/A</v>
      </c>
    </row>
    <row r="103" spans="1:48" ht="15" customHeight="1" x14ac:dyDescent="0.25">
      <c r="B103" s="50">
        <v>3</v>
      </c>
      <c r="C103" s="51" t="e">
        <f>IF(D103=0,"",VLOOKUP($D103,seznam!$A$1:$E$5084,2,FALSE))</f>
        <v>#N/A</v>
      </c>
      <c r="D103" s="52" t="e">
        <f>IF(AU103="",0,AU103)</f>
        <v>#N/A</v>
      </c>
      <c r="E103" s="52" t="e">
        <f>IF($D103=0,"",VLOOKUP($D103,'Absolutní-BODY'!$E$2:$W$161,4,FALSE))</f>
        <v>#N/A</v>
      </c>
      <c r="F103" s="52" t="e">
        <f>IF($D103=0,"",VLOOKUP($D103,'Absolutní-BODY'!$E$2:$W$161,5,FALSE))</f>
        <v>#N/A</v>
      </c>
      <c r="G103" s="52" t="e">
        <f>IF($D103=0,"",VLOOKUP($D103,'Absolutní-BODY'!$E$2:$W$161,6,FALSE))</f>
        <v>#N/A</v>
      </c>
      <c r="H103" s="52" t="e">
        <f>IF($D103=0,"",VLOOKUP($D103,'Absolutní-BODY'!$E$2:$W$161,7,FALSE))</f>
        <v>#N/A</v>
      </c>
      <c r="I103" s="53" t="e">
        <f>IF($D103=0,"",VLOOKUP($D103,'Absolutní-BODY'!$E$2:$W$161,8,FALSE))</f>
        <v>#N/A</v>
      </c>
      <c r="J103" s="53" t="e">
        <f>IF($D103=0,"",VLOOKUP($D103,'Absolutní-BODY'!$E$2:$W$161,9,FALSE))</f>
        <v>#N/A</v>
      </c>
      <c r="K103" s="53" t="e">
        <f>IF($D103=0,"",VLOOKUP($D103,'Absolutní-BODY'!$E$2:$W$161,10,FALSE))</f>
        <v>#N/A</v>
      </c>
      <c r="L103" s="53" t="e">
        <f>IF($D103=0,"",VLOOKUP($D103,'Absolutní-BODY'!$E$2:$W$161,11,FALSE))</f>
        <v>#N/A</v>
      </c>
      <c r="M103" s="53" t="e">
        <f>IF($D103=0,"",VLOOKUP($D103,'Absolutní-BODY'!$E$2:$W$161,12,FALSE))</f>
        <v>#N/A</v>
      </c>
      <c r="N103" s="53" t="e">
        <f>IF($D103=0,"",VLOOKUP($D103,'Absolutní-BODY'!$E$2:$W$161,13,FALSE))</f>
        <v>#N/A</v>
      </c>
      <c r="O103" s="53" t="e">
        <f>IF($D103=0,"",VLOOKUP($D103,'Absolutní-BODY'!$E$2:$W$161,14,FALSE))</f>
        <v>#N/A</v>
      </c>
      <c r="P103" s="53" t="e">
        <f>IF($D103=0,"",VLOOKUP($D103,'Absolutní-BODY'!$E$2:$W$161,15,FALSE))</f>
        <v>#N/A</v>
      </c>
      <c r="Q103" s="53" t="e">
        <f>IF($D103=0,"",VLOOKUP($D103,'Absolutní-BODY'!$E$2:$W$161,16,FALSE))</f>
        <v>#N/A</v>
      </c>
      <c r="R103" s="53" t="e">
        <f>IF($D103=0,"",VLOOKUP($D103,'Absolutní-BODY'!$E$2:$W$161,17,FALSE))</f>
        <v>#N/A</v>
      </c>
      <c r="S103" s="53" t="e">
        <f>IF($D103=0,"",VLOOKUP($D103,'Absolutní-BODY'!$E$2:$W$161,18,FALSE))</f>
        <v>#N/A</v>
      </c>
      <c r="T103" s="54" t="e">
        <f>IF($D103=0,"",VLOOKUP($D103,'Absolutní-BODY'!$E$2:$W$161,19,FALSE))</f>
        <v>#N/A</v>
      </c>
      <c r="U103" s="49"/>
      <c r="V103" s="49"/>
      <c r="W103" s="331" t="e">
        <f>IF(K106=0,10000,K106)</f>
        <v>#N/A</v>
      </c>
      <c r="X103" s="68">
        <v>13</v>
      </c>
      <c r="Y103" s="331">
        <v>5</v>
      </c>
      <c r="Z103" s="331"/>
      <c r="AU103" s="49" t="e">
        <f>VLOOKUP(SUM(($B100*10)+B103),'Absolutní-BODY'!$AK$2:$AL$161,2,FALSE)</f>
        <v>#N/A</v>
      </c>
      <c r="AV103" s="49" t="e">
        <f>VLOOKUP(SUM(($B100*10)+C103),'Absolutní-BODY'!$AK$2:$AL$161,2,FALSE)</f>
        <v>#N/A</v>
      </c>
    </row>
    <row r="104" spans="1:48" ht="15" customHeight="1" thickBot="1" x14ac:dyDescent="0.3">
      <c r="B104" s="55" t="s">
        <v>0</v>
      </c>
      <c r="C104" s="56" t="e">
        <f>IF(D104=0,"",VLOOKUP($D104,seznam!$A$1:$E$5084,2,FALSE))</f>
        <v>#N/A</v>
      </c>
      <c r="D104" s="57" t="e">
        <f>IF(AU104="",0,AU104)</f>
        <v>#N/A</v>
      </c>
      <c r="E104" s="57" t="e">
        <f>IF($D104=0,"",VLOOKUP($D104,'Absolutní-BODY'!$E$2:$W$161,4,FALSE))</f>
        <v>#N/A</v>
      </c>
      <c r="F104" s="57" t="e">
        <f>IF($D104=0,"",VLOOKUP($D104,'Absolutní-BODY'!$E$2:$W$161,5,FALSE))</f>
        <v>#N/A</v>
      </c>
      <c r="G104" s="57" t="e">
        <f>IF($D104=0,"",VLOOKUP($D104,'Absolutní-BODY'!$E$2:$W$161,6,FALSE))</f>
        <v>#N/A</v>
      </c>
      <c r="H104" s="57" t="e">
        <f>IF($D104=0,"",VLOOKUP($D104,'Absolutní-BODY'!$E$2:$W$161,7,FALSE))</f>
        <v>#N/A</v>
      </c>
      <c r="I104" s="58" t="e">
        <f>IF($D104=0,"",VLOOKUP($D104,'Absolutní-BODY'!$E$2:$W$161,8,FALSE))</f>
        <v>#N/A</v>
      </c>
      <c r="J104" s="58" t="e">
        <f>IF($D104=0,"",VLOOKUP($D104,'Absolutní-BODY'!$E$2:$W$161,9,FALSE))</f>
        <v>#N/A</v>
      </c>
      <c r="K104" s="58" t="e">
        <f>IF($D104=0,"",VLOOKUP($D104,'Absolutní-BODY'!$E$2:$W$161,10,FALSE))</f>
        <v>#N/A</v>
      </c>
      <c r="L104" s="58" t="e">
        <f>IF($D104=0,"",VLOOKUP($D104,'Absolutní-BODY'!$E$2:$W$161,11,FALSE))</f>
        <v>#N/A</v>
      </c>
      <c r="M104" s="58" t="e">
        <f>IF($D104=0,"",VLOOKUP($D104,'Absolutní-BODY'!$E$2:$W$161,12,FALSE))</f>
        <v>#N/A</v>
      </c>
      <c r="N104" s="58" t="e">
        <f>IF($D104=0,"",VLOOKUP($D104,'Absolutní-BODY'!$E$2:$W$161,13,FALSE))</f>
        <v>#N/A</v>
      </c>
      <c r="O104" s="58" t="e">
        <f>IF($D104=0,"",VLOOKUP($D104,'Absolutní-BODY'!$E$2:$W$161,14,FALSE))</f>
        <v>#N/A</v>
      </c>
      <c r="P104" s="58" t="e">
        <f>IF($D104=0,"",VLOOKUP($D104,'Absolutní-BODY'!$E$2:$W$161,15,FALSE))</f>
        <v>#N/A</v>
      </c>
      <c r="Q104" s="58" t="e">
        <f>IF($D104=0,"",VLOOKUP($D104,'Absolutní-BODY'!$E$2:$W$161,16,FALSE))</f>
        <v>#N/A</v>
      </c>
      <c r="R104" s="58" t="e">
        <f>IF($D104=0,"",VLOOKUP($D104,'Absolutní-BODY'!$E$2:$W$161,17,FALSE))</f>
        <v>#N/A</v>
      </c>
      <c r="S104" s="58" t="e">
        <f>IF($D104=0,"",VLOOKUP($D104,'Absolutní-BODY'!$E$2:$W$161,18,FALSE))</f>
        <v>#N/A</v>
      </c>
      <c r="T104" s="59" t="e">
        <f>IF($D104=0,"",VLOOKUP($D104,'Absolutní-BODY'!$E$2:$W$161,19,FALSE))</f>
        <v>#N/A</v>
      </c>
      <c r="U104" s="49"/>
      <c r="V104" s="49"/>
      <c r="W104" s="331" t="e">
        <f>IF(K106=0,10000,K106)</f>
        <v>#N/A</v>
      </c>
      <c r="X104" s="68">
        <v>13</v>
      </c>
      <c r="Y104" s="331">
        <v>6</v>
      </c>
      <c r="Z104" s="331"/>
      <c r="AU104" s="49" t="e">
        <f>VLOOKUP(SUM(($B100*10)+4),'Absolutní-BODY'!$AK$2:$AL$161,2,FALSE)</f>
        <v>#N/A</v>
      </c>
      <c r="AV104" s="49" t="e">
        <f>VLOOKUP(SUM(($B100*10)+4),'Absolutní-BODY'!$AK$2:$AL$161,2,FALSE)</f>
        <v>#N/A</v>
      </c>
    </row>
    <row r="105" spans="1:48" ht="15" customHeight="1" thickBot="1" x14ac:dyDescent="0.3">
      <c r="B105" s="60"/>
      <c r="C105" s="61"/>
      <c r="D105" s="61"/>
      <c r="E105" s="62" t="e">
        <f t="shared" ref="E105:T105" si="12">SUM(E101:E104)</f>
        <v>#N/A</v>
      </c>
      <c r="F105" s="63" t="e">
        <f t="shared" si="12"/>
        <v>#N/A</v>
      </c>
      <c r="G105" s="63" t="e">
        <f t="shared" si="12"/>
        <v>#N/A</v>
      </c>
      <c r="H105" s="63" t="e">
        <f t="shared" si="12"/>
        <v>#N/A</v>
      </c>
      <c r="I105" s="64" t="e">
        <f t="shared" si="12"/>
        <v>#N/A</v>
      </c>
      <c r="J105" s="64" t="e">
        <f t="shared" si="12"/>
        <v>#N/A</v>
      </c>
      <c r="K105" s="64" t="e">
        <f t="shared" si="12"/>
        <v>#N/A</v>
      </c>
      <c r="L105" s="64" t="e">
        <f t="shared" si="12"/>
        <v>#N/A</v>
      </c>
      <c r="M105" s="64" t="e">
        <f t="shared" si="12"/>
        <v>#N/A</v>
      </c>
      <c r="N105" s="64" t="e">
        <f t="shared" si="12"/>
        <v>#N/A</v>
      </c>
      <c r="O105" s="64" t="e">
        <f t="shared" si="12"/>
        <v>#N/A</v>
      </c>
      <c r="P105" s="64" t="e">
        <f t="shared" si="12"/>
        <v>#N/A</v>
      </c>
      <c r="Q105" s="64" t="e">
        <f t="shared" si="12"/>
        <v>#N/A</v>
      </c>
      <c r="R105" s="64" t="e">
        <f t="shared" si="12"/>
        <v>#N/A</v>
      </c>
      <c r="S105" s="64" t="e">
        <f t="shared" si="12"/>
        <v>#N/A</v>
      </c>
      <c r="T105" s="65" t="e">
        <f t="shared" si="12"/>
        <v>#N/A</v>
      </c>
      <c r="W105" s="331" t="e">
        <f>IF(K106=0,10000,K106)</f>
        <v>#N/A</v>
      </c>
      <c r="X105" s="68">
        <v>13</v>
      </c>
      <c r="Y105" s="68">
        <v>7</v>
      </c>
      <c r="Z105" s="68"/>
    </row>
    <row r="106" spans="1:48" ht="15" customHeight="1" thickBot="1" x14ac:dyDescent="0.3">
      <c r="B106" s="318" t="e">
        <f>C100</f>
        <v>#N/A</v>
      </c>
      <c r="C106" s="315"/>
      <c r="D106" s="345">
        <f>Z106</f>
        <v>0</v>
      </c>
      <c r="E106" s="317" t="s">
        <v>18</v>
      </c>
      <c r="F106" s="66"/>
      <c r="G106" s="66"/>
      <c r="H106" s="443"/>
      <c r="I106" s="435" t="s">
        <v>1</v>
      </c>
      <c r="J106" s="129"/>
      <c r="K106" s="570" t="e">
        <f>SUM(E105:T105)</f>
        <v>#N/A</v>
      </c>
      <c r="L106" s="571"/>
      <c r="M106" s="571"/>
      <c r="N106" s="571"/>
      <c r="O106" s="571"/>
      <c r="P106" s="571"/>
      <c r="Q106" s="571"/>
      <c r="R106" s="571"/>
      <c r="S106" s="571"/>
      <c r="T106" s="572"/>
      <c r="W106" s="331" t="e">
        <f>IF(K106=0,10000,K106)</f>
        <v>#N/A</v>
      </c>
      <c r="X106" s="68">
        <v>13</v>
      </c>
      <c r="Y106" s="68">
        <v>8</v>
      </c>
      <c r="Z106" s="332">
        <f>IF(Z98&lt;1,0,Z98-1)</f>
        <v>0</v>
      </c>
    </row>
    <row r="107" spans="1:48" ht="15" customHeight="1" thickBot="1" x14ac:dyDescent="0.3">
      <c r="A107" s="37" t="s">
        <v>3948</v>
      </c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W107" s="331" t="e">
        <f>IF(K114=0,10000,K114)</f>
        <v>#N/A</v>
      </c>
      <c r="X107" s="68">
        <v>14</v>
      </c>
      <c r="Y107" s="68">
        <v>1</v>
      </c>
      <c r="Z107" s="68"/>
    </row>
    <row r="108" spans="1:48" ht="15" customHeight="1" thickBot="1" x14ac:dyDescent="0.3">
      <c r="B108" s="49">
        <v>14</v>
      </c>
      <c r="C108" s="313" t="e">
        <f>IF(B108="","",VLOOKUP(B108,'Absolutní-BODY'!$AT$2:$AU$57,2,FALSE))</f>
        <v>#N/A</v>
      </c>
      <c r="D108" s="40" t="s">
        <v>9</v>
      </c>
      <c r="E108" s="41">
        <v>1</v>
      </c>
      <c r="F108" s="41">
        <v>2</v>
      </c>
      <c r="G108" s="41">
        <v>3</v>
      </c>
      <c r="H108" s="340">
        <v>4</v>
      </c>
      <c r="I108" s="41">
        <v>5</v>
      </c>
      <c r="J108" s="41">
        <v>6</v>
      </c>
      <c r="K108" s="41">
        <v>7</v>
      </c>
      <c r="L108" s="41">
        <v>8</v>
      </c>
      <c r="M108" s="41">
        <v>9</v>
      </c>
      <c r="N108" s="41">
        <v>10</v>
      </c>
      <c r="O108" s="41">
        <v>11</v>
      </c>
      <c r="P108" s="41">
        <v>12</v>
      </c>
      <c r="Q108" s="41">
        <v>13</v>
      </c>
      <c r="R108" s="41">
        <v>14</v>
      </c>
      <c r="S108" s="41">
        <v>15</v>
      </c>
      <c r="T108" s="41">
        <v>16</v>
      </c>
      <c r="W108" s="331" t="e">
        <f>IF(K114=0,10000,K114)</f>
        <v>#N/A</v>
      </c>
      <c r="X108" s="68">
        <v>14</v>
      </c>
      <c r="Y108" s="68">
        <v>2</v>
      </c>
      <c r="Z108" s="68"/>
    </row>
    <row r="109" spans="1:48" ht="15" customHeight="1" x14ac:dyDescent="0.25">
      <c r="B109" s="44">
        <v>1</v>
      </c>
      <c r="C109" s="45" t="e">
        <f>IF(D109=0,"",VLOOKUP($D109,seznam!$A$1:$E$5084,2,FALSE))</f>
        <v>#N/A</v>
      </c>
      <c r="D109" s="46" t="e">
        <f>IF(AU109="",0,AU109)</f>
        <v>#N/A</v>
      </c>
      <c r="E109" s="46" t="e">
        <f>IF($D109=0,"",VLOOKUP($D109,'Absolutní-BODY'!$E$2:$W$161,4,FALSE))</f>
        <v>#N/A</v>
      </c>
      <c r="F109" s="46" t="e">
        <f>IF($D109=0,"",VLOOKUP($D109,'Absolutní-BODY'!$E$2:$W$161,5,FALSE))</f>
        <v>#N/A</v>
      </c>
      <c r="G109" s="46" t="e">
        <f>IF($D109=0,"",VLOOKUP($D109,'Absolutní-BODY'!$E$2:$W$161,6,FALSE))</f>
        <v>#N/A</v>
      </c>
      <c r="H109" s="46" t="e">
        <f>IF($D109=0,"",VLOOKUP($D109,'Absolutní-BODY'!$E$2:$W$161,7,FALSE))</f>
        <v>#N/A</v>
      </c>
      <c r="I109" s="47" t="e">
        <f>IF($D109=0,"",VLOOKUP($D109,'Absolutní-BODY'!$E$2:$W$161,8,FALSE))</f>
        <v>#N/A</v>
      </c>
      <c r="J109" s="47" t="e">
        <f>IF($D109=0,"",VLOOKUP($D109,'Absolutní-BODY'!$E$2:$W$161,9,FALSE))</f>
        <v>#N/A</v>
      </c>
      <c r="K109" s="47" t="e">
        <f>IF($D109=0,"",VLOOKUP($D109,'Absolutní-BODY'!$E$2:$W$161,10,FALSE))</f>
        <v>#N/A</v>
      </c>
      <c r="L109" s="47" t="e">
        <f>IF($D109=0,"",VLOOKUP($D109,'Absolutní-BODY'!$E$2:$W$161,11,FALSE))</f>
        <v>#N/A</v>
      </c>
      <c r="M109" s="47" t="e">
        <f>IF($D109=0,"",VLOOKUP($D109,'Absolutní-BODY'!$E$2:$W$161,12,FALSE))</f>
        <v>#N/A</v>
      </c>
      <c r="N109" s="47" t="e">
        <f>IF($D109=0,"",VLOOKUP($D109,'Absolutní-BODY'!$E$2:$W$161,13,FALSE))</f>
        <v>#N/A</v>
      </c>
      <c r="O109" s="47" t="e">
        <f>IF($D109=0,"",VLOOKUP($D109,'Absolutní-BODY'!$E$2:$W$161,14,FALSE))</f>
        <v>#N/A</v>
      </c>
      <c r="P109" s="47" t="e">
        <f>IF($D109=0,"",VLOOKUP($D109,'Absolutní-BODY'!$E$2:$W$161,15,FALSE))</f>
        <v>#N/A</v>
      </c>
      <c r="Q109" s="47" t="e">
        <f>IF($D109=0,"",VLOOKUP($D109,'Absolutní-BODY'!$E$2:$W$161,16,FALSE))</f>
        <v>#N/A</v>
      </c>
      <c r="R109" s="47" t="e">
        <f>IF($D109=0,"",VLOOKUP($D109,'Absolutní-BODY'!$E$2:$W$161,17,FALSE))</f>
        <v>#N/A</v>
      </c>
      <c r="S109" s="47" t="e">
        <f>IF($D109=0,"",VLOOKUP($D109,'Absolutní-BODY'!$E$2:$W$161,18,FALSE))</f>
        <v>#N/A</v>
      </c>
      <c r="T109" s="48" t="e">
        <f>IF($D109=0,"",VLOOKUP($D109,'Absolutní-BODY'!$E$2:$W$161,19,FALSE))</f>
        <v>#N/A</v>
      </c>
      <c r="U109" s="49"/>
      <c r="V109" s="49"/>
      <c r="W109" s="331" t="e">
        <f>IF(K114=0,10000,K114)</f>
        <v>#N/A</v>
      </c>
      <c r="X109" s="68">
        <v>14</v>
      </c>
      <c r="Y109" s="331">
        <v>3</v>
      </c>
      <c r="Z109" s="331"/>
      <c r="AU109" s="49" t="e">
        <f>VLOOKUP(SUM(($B108*10)+B109),'Absolutní-BODY'!$AK$2:$AL$161,2,FALSE)</f>
        <v>#N/A</v>
      </c>
      <c r="AV109" s="49" t="e">
        <f>VLOOKUP(SUM(($B108*10)+C109),'Absolutní-BODY'!$AK$2:$AL$161,2,FALSE)</f>
        <v>#N/A</v>
      </c>
    </row>
    <row r="110" spans="1:48" ht="15" customHeight="1" x14ac:dyDescent="0.25">
      <c r="B110" s="50">
        <v>2</v>
      </c>
      <c r="C110" s="51" t="e">
        <f>IF(D110=0,"",VLOOKUP($D110,seznam!$A$1:$E$5084,2,FALSE))</f>
        <v>#N/A</v>
      </c>
      <c r="D110" s="52" t="e">
        <f>IF(AU110="",0,AU110)</f>
        <v>#N/A</v>
      </c>
      <c r="E110" s="52" t="e">
        <f>IF($D110=0,"",VLOOKUP($D110,'Absolutní-BODY'!$E$2:$W$161,4,FALSE))</f>
        <v>#N/A</v>
      </c>
      <c r="F110" s="52" t="e">
        <f>IF($D110=0,"",VLOOKUP($D110,'Absolutní-BODY'!$E$2:$W$161,5,FALSE))</f>
        <v>#N/A</v>
      </c>
      <c r="G110" s="52" t="e">
        <f>IF($D110=0,"",VLOOKUP($D110,'Absolutní-BODY'!$E$2:$W$161,6,FALSE))</f>
        <v>#N/A</v>
      </c>
      <c r="H110" s="52" t="e">
        <f>IF($D110=0,"",VLOOKUP($D110,'Absolutní-BODY'!$E$2:$W$161,7,FALSE))</f>
        <v>#N/A</v>
      </c>
      <c r="I110" s="53" t="e">
        <f>IF($D110=0,"",VLOOKUP($D110,'Absolutní-BODY'!$E$2:$W$161,8,FALSE))</f>
        <v>#N/A</v>
      </c>
      <c r="J110" s="53" t="e">
        <f>IF($D110=0,"",VLOOKUP($D110,'Absolutní-BODY'!$E$2:$W$161,9,FALSE))</f>
        <v>#N/A</v>
      </c>
      <c r="K110" s="53" t="e">
        <f>IF($D110=0,"",VLOOKUP($D110,'Absolutní-BODY'!$E$2:$W$161,10,FALSE))</f>
        <v>#N/A</v>
      </c>
      <c r="L110" s="53" t="e">
        <f>IF($D110=0,"",VLOOKUP($D110,'Absolutní-BODY'!$E$2:$W$161,11,FALSE))</f>
        <v>#N/A</v>
      </c>
      <c r="M110" s="53" t="e">
        <f>IF($D110=0,"",VLOOKUP($D110,'Absolutní-BODY'!$E$2:$W$161,12,FALSE))</f>
        <v>#N/A</v>
      </c>
      <c r="N110" s="53" t="e">
        <f>IF($D110=0,"",VLOOKUP($D110,'Absolutní-BODY'!$E$2:$W$161,13,FALSE))</f>
        <v>#N/A</v>
      </c>
      <c r="O110" s="53" t="e">
        <f>IF($D110=0,"",VLOOKUP($D110,'Absolutní-BODY'!$E$2:$W$161,14,FALSE))</f>
        <v>#N/A</v>
      </c>
      <c r="P110" s="53" t="e">
        <f>IF($D110=0,"",VLOOKUP($D110,'Absolutní-BODY'!$E$2:$W$161,15,FALSE))</f>
        <v>#N/A</v>
      </c>
      <c r="Q110" s="53" t="e">
        <f>IF($D110=0,"",VLOOKUP($D110,'Absolutní-BODY'!$E$2:$W$161,16,FALSE))</f>
        <v>#N/A</v>
      </c>
      <c r="R110" s="53" t="e">
        <f>IF($D110=0,"",VLOOKUP($D110,'Absolutní-BODY'!$E$2:$W$161,17,FALSE))</f>
        <v>#N/A</v>
      </c>
      <c r="S110" s="53" t="e">
        <f>IF($D110=0,"",VLOOKUP($D110,'Absolutní-BODY'!$E$2:$W$161,18,FALSE))</f>
        <v>#N/A</v>
      </c>
      <c r="T110" s="54" t="e">
        <f>IF($D110=0,"",VLOOKUP($D110,'Absolutní-BODY'!$E$2:$W$161,19,FALSE))</f>
        <v>#N/A</v>
      </c>
      <c r="U110" s="49"/>
      <c r="V110" s="49"/>
      <c r="W110" s="331" t="e">
        <f>IF(K114=0,10000,K114)</f>
        <v>#N/A</v>
      </c>
      <c r="X110" s="68">
        <v>14</v>
      </c>
      <c r="Y110" s="331">
        <v>4</v>
      </c>
      <c r="Z110" s="331"/>
      <c r="AU110" s="49" t="e">
        <f>VLOOKUP(SUM(($B108*10)+B110),'Absolutní-BODY'!$AK$2:$AL$161,2,FALSE)</f>
        <v>#N/A</v>
      </c>
      <c r="AV110" s="49" t="e">
        <f>VLOOKUP(SUM(($B108*10)+C110),'Absolutní-BODY'!$AK$2:$AL$161,2,FALSE)</f>
        <v>#N/A</v>
      </c>
    </row>
    <row r="111" spans="1:48" ht="15" customHeight="1" x14ac:dyDescent="0.25">
      <c r="B111" s="50">
        <v>3</v>
      </c>
      <c r="C111" s="51" t="e">
        <f>IF(D111=0,"",VLOOKUP($D111,seznam!$A$1:$E$5084,2,FALSE))</f>
        <v>#N/A</v>
      </c>
      <c r="D111" s="52" t="e">
        <f>IF(AU111="",0,AU111)</f>
        <v>#N/A</v>
      </c>
      <c r="E111" s="52" t="e">
        <f>IF($D111=0,"",VLOOKUP($D111,'Absolutní-BODY'!$E$2:$W$161,4,FALSE))</f>
        <v>#N/A</v>
      </c>
      <c r="F111" s="52" t="e">
        <f>IF($D111=0,"",VLOOKUP($D111,'Absolutní-BODY'!$E$2:$W$161,5,FALSE))</f>
        <v>#N/A</v>
      </c>
      <c r="G111" s="52" t="e">
        <f>IF($D111=0,"",VLOOKUP($D111,'Absolutní-BODY'!$E$2:$W$161,6,FALSE))</f>
        <v>#N/A</v>
      </c>
      <c r="H111" s="52" t="e">
        <f>IF($D111=0,"",VLOOKUP($D111,'Absolutní-BODY'!$E$2:$W$161,7,FALSE))</f>
        <v>#N/A</v>
      </c>
      <c r="I111" s="53" t="e">
        <f>IF($D111=0,"",VLOOKUP($D111,'Absolutní-BODY'!$E$2:$W$161,8,FALSE))</f>
        <v>#N/A</v>
      </c>
      <c r="J111" s="53" t="e">
        <f>IF($D111=0,"",VLOOKUP($D111,'Absolutní-BODY'!$E$2:$W$161,9,FALSE))</f>
        <v>#N/A</v>
      </c>
      <c r="K111" s="53" t="e">
        <f>IF($D111=0,"",VLOOKUP($D111,'Absolutní-BODY'!$E$2:$W$161,10,FALSE))</f>
        <v>#N/A</v>
      </c>
      <c r="L111" s="53" t="e">
        <f>IF($D111=0,"",VLOOKUP($D111,'Absolutní-BODY'!$E$2:$W$161,11,FALSE))</f>
        <v>#N/A</v>
      </c>
      <c r="M111" s="53" t="e">
        <f>IF($D111=0,"",VLOOKUP($D111,'Absolutní-BODY'!$E$2:$W$161,12,FALSE))</f>
        <v>#N/A</v>
      </c>
      <c r="N111" s="53" t="e">
        <f>IF($D111=0,"",VLOOKUP($D111,'Absolutní-BODY'!$E$2:$W$161,13,FALSE))</f>
        <v>#N/A</v>
      </c>
      <c r="O111" s="53" t="e">
        <f>IF($D111=0,"",VLOOKUP($D111,'Absolutní-BODY'!$E$2:$W$161,14,FALSE))</f>
        <v>#N/A</v>
      </c>
      <c r="P111" s="53" t="e">
        <f>IF($D111=0,"",VLOOKUP($D111,'Absolutní-BODY'!$E$2:$W$161,15,FALSE))</f>
        <v>#N/A</v>
      </c>
      <c r="Q111" s="53" t="e">
        <f>IF($D111=0,"",VLOOKUP($D111,'Absolutní-BODY'!$E$2:$W$161,16,FALSE))</f>
        <v>#N/A</v>
      </c>
      <c r="R111" s="53" t="e">
        <f>IF($D111=0,"",VLOOKUP($D111,'Absolutní-BODY'!$E$2:$W$161,17,FALSE))</f>
        <v>#N/A</v>
      </c>
      <c r="S111" s="53" t="e">
        <f>IF($D111=0,"",VLOOKUP($D111,'Absolutní-BODY'!$E$2:$W$161,18,FALSE))</f>
        <v>#N/A</v>
      </c>
      <c r="T111" s="54" t="e">
        <f>IF($D111=0,"",VLOOKUP($D111,'Absolutní-BODY'!$E$2:$W$161,19,FALSE))</f>
        <v>#N/A</v>
      </c>
      <c r="U111" s="49"/>
      <c r="V111" s="49"/>
      <c r="W111" s="331" t="e">
        <f>IF(K114=0,10000,K114)</f>
        <v>#N/A</v>
      </c>
      <c r="X111" s="68">
        <v>14</v>
      </c>
      <c r="Y111" s="331">
        <v>5</v>
      </c>
      <c r="Z111" s="331"/>
      <c r="AU111" s="49" t="e">
        <f>VLOOKUP(SUM(($B108*10)+B111),'Absolutní-BODY'!$AK$2:$AL$161,2,FALSE)</f>
        <v>#N/A</v>
      </c>
      <c r="AV111" s="49" t="e">
        <f>VLOOKUP(SUM(($B108*10)+C111),'Absolutní-BODY'!$AK$2:$AL$161,2,FALSE)</f>
        <v>#N/A</v>
      </c>
    </row>
    <row r="112" spans="1:48" ht="15" customHeight="1" thickBot="1" x14ac:dyDescent="0.3">
      <c r="B112" s="55" t="s">
        <v>0</v>
      </c>
      <c r="C112" s="56" t="e">
        <f>IF(D112=0,"",VLOOKUP($D112,seznam!$A$1:$E$5084,2,FALSE))</f>
        <v>#N/A</v>
      </c>
      <c r="D112" s="57" t="e">
        <f>IF(AU112="",0,AU112)</f>
        <v>#N/A</v>
      </c>
      <c r="E112" s="57" t="e">
        <f>IF($D112=0,"",VLOOKUP($D112,'Absolutní-BODY'!$E$2:$W$161,4,FALSE))</f>
        <v>#N/A</v>
      </c>
      <c r="F112" s="57" t="e">
        <f>IF($D112=0,"",VLOOKUP($D112,'Absolutní-BODY'!$E$2:$W$161,5,FALSE))</f>
        <v>#N/A</v>
      </c>
      <c r="G112" s="57" t="e">
        <f>IF($D112=0,"",VLOOKUP($D112,'Absolutní-BODY'!$E$2:$W$161,6,FALSE))</f>
        <v>#N/A</v>
      </c>
      <c r="H112" s="57" t="e">
        <f>IF($D112=0,"",VLOOKUP($D112,'Absolutní-BODY'!$E$2:$W$161,7,FALSE))</f>
        <v>#N/A</v>
      </c>
      <c r="I112" s="58" t="e">
        <f>IF($D112=0,"",VLOOKUP($D112,'Absolutní-BODY'!$E$2:$W$161,8,FALSE))</f>
        <v>#N/A</v>
      </c>
      <c r="J112" s="58" t="e">
        <f>IF($D112=0,"",VLOOKUP($D112,'Absolutní-BODY'!$E$2:$W$161,9,FALSE))</f>
        <v>#N/A</v>
      </c>
      <c r="K112" s="58" t="e">
        <f>IF($D112=0,"",VLOOKUP($D112,'Absolutní-BODY'!$E$2:$W$161,10,FALSE))</f>
        <v>#N/A</v>
      </c>
      <c r="L112" s="58" t="e">
        <f>IF($D112=0,"",VLOOKUP($D112,'Absolutní-BODY'!$E$2:$W$161,11,FALSE))</f>
        <v>#N/A</v>
      </c>
      <c r="M112" s="58" t="e">
        <f>IF($D112=0,"",VLOOKUP($D112,'Absolutní-BODY'!$E$2:$W$161,12,FALSE))</f>
        <v>#N/A</v>
      </c>
      <c r="N112" s="58" t="e">
        <f>IF($D112=0,"",VLOOKUP($D112,'Absolutní-BODY'!$E$2:$W$161,13,FALSE))</f>
        <v>#N/A</v>
      </c>
      <c r="O112" s="58" t="e">
        <f>IF($D112=0,"",VLOOKUP($D112,'Absolutní-BODY'!$E$2:$W$161,14,FALSE))</f>
        <v>#N/A</v>
      </c>
      <c r="P112" s="58" t="e">
        <f>IF($D112=0,"",VLOOKUP($D112,'Absolutní-BODY'!$E$2:$W$161,15,FALSE))</f>
        <v>#N/A</v>
      </c>
      <c r="Q112" s="58" t="e">
        <f>IF($D112=0,"",VLOOKUP($D112,'Absolutní-BODY'!$E$2:$W$161,16,FALSE))</f>
        <v>#N/A</v>
      </c>
      <c r="R112" s="58" t="e">
        <f>IF($D112=0,"",VLOOKUP($D112,'Absolutní-BODY'!$E$2:$W$161,17,FALSE))</f>
        <v>#N/A</v>
      </c>
      <c r="S112" s="58" t="e">
        <f>IF($D112=0,"",VLOOKUP($D112,'Absolutní-BODY'!$E$2:$W$161,18,FALSE))</f>
        <v>#N/A</v>
      </c>
      <c r="T112" s="59" t="e">
        <f>IF($D112=0,"",VLOOKUP($D112,'Absolutní-BODY'!$E$2:$W$161,19,FALSE))</f>
        <v>#N/A</v>
      </c>
      <c r="U112" s="49"/>
      <c r="V112" s="49"/>
      <c r="W112" s="331" t="e">
        <f>IF(K114=0,10000,K114)</f>
        <v>#N/A</v>
      </c>
      <c r="X112" s="68">
        <v>14</v>
      </c>
      <c r="Y112" s="331">
        <v>6</v>
      </c>
      <c r="Z112" s="331"/>
      <c r="AU112" s="49" t="e">
        <f>VLOOKUP(SUM(($B108*10)+4),'Absolutní-BODY'!$AK$2:$AL$161,2,FALSE)</f>
        <v>#N/A</v>
      </c>
      <c r="AV112" s="49" t="e">
        <f>VLOOKUP(SUM(($B108*10)+4),'Absolutní-BODY'!$AK$2:$AL$161,2,FALSE)</f>
        <v>#N/A</v>
      </c>
    </row>
    <row r="113" spans="1:48" ht="15" customHeight="1" thickBot="1" x14ac:dyDescent="0.3">
      <c r="B113" s="60"/>
      <c r="C113" s="61"/>
      <c r="D113" s="61"/>
      <c r="E113" s="62" t="e">
        <f t="shared" ref="E113:T113" si="13">SUM(E109:E112)</f>
        <v>#N/A</v>
      </c>
      <c r="F113" s="63" t="e">
        <f t="shared" si="13"/>
        <v>#N/A</v>
      </c>
      <c r="G113" s="63" t="e">
        <f t="shared" si="13"/>
        <v>#N/A</v>
      </c>
      <c r="H113" s="63" t="e">
        <f t="shared" si="13"/>
        <v>#N/A</v>
      </c>
      <c r="I113" s="64" t="e">
        <f t="shared" si="13"/>
        <v>#N/A</v>
      </c>
      <c r="J113" s="64" t="e">
        <f t="shared" si="13"/>
        <v>#N/A</v>
      </c>
      <c r="K113" s="64" t="e">
        <f t="shared" si="13"/>
        <v>#N/A</v>
      </c>
      <c r="L113" s="64" t="e">
        <f t="shared" si="13"/>
        <v>#N/A</v>
      </c>
      <c r="M113" s="64" t="e">
        <f t="shared" si="13"/>
        <v>#N/A</v>
      </c>
      <c r="N113" s="64" t="e">
        <f t="shared" si="13"/>
        <v>#N/A</v>
      </c>
      <c r="O113" s="64" t="e">
        <f t="shared" si="13"/>
        <v>#N/A</v>
      </c>
      <c r="P113" s="64" t="e">
        <f t="shared" si="13"/>
        <v>#N/A</v>
      </c>
      <c r="Q113" s="64" t="e">
        <f t="shared" si="13"/>
        <v>#N/A</v>
      </c>
      <c r="R113" s="64" t="e">
        <f t="shared" si="13"/>
        <v>#N/A</v>
      </c>
      <c r="S113" s="64" t="e">
        <f t="shared" si="13"/>
        <v>#N/A</v>
      </c>
      <c r="T113" s="65" t="e">
        <f t="shared" si="13"/>
        <v>#N/A</v>
      </c>
      <c r="W113" s="331" t="e">
        <f>IF(K114=0,10000,K114)</f>
        <v>#N/A</v>
      </c>
      <c r="X113" s="68">
        <v>14</v>
      </c>
      <c r="Y113" s="68">
        <v>7</v>
      </c>
      <c r="Z113" s="68"/>
    </row>
    <row r="114" spans="1:48" ht="15" customHeight="1" thickBot="1" x14ac:dyDescent="0.3">
      <c r="B114" s="318" t="e">
        <f>C108</f>
        <v>#N/A</v>
      </c>
      <c r="C114" s="315"/>
      <c r="D114" s="345">
        <f>Z114</f>
        <v>0</v>
      </c>
      <c r="E114" s="317" t="s">
        <v>18</v>
      </c>
      <c r="F114" s="66"/>
      <c r="G114" s="66"/>
      <c r="H114" s="443"/>
      <c r="I114" s="435" t="s">
        <v>1</v>
      </c>
      <c r="J114" s="129"/>
      <c r="K114" s="570" t="e">
        <f>SUM(E113:T113)</f>
        <v>#N/A</v>
      </c>
      <c r="L114" s="571"/>
      <c r="M114" s="571"/>
      <c r="N114" s="571"/>
      <c r="O114" s="571"/>
      <c r="P114" s="571"/>
      <c r="Q114" s="571"/>
      <c r="R114" s="571"/>
      <c r="S114" s="571"/>
      <c r="T114" s="572"/>
      <c r="W114" s="331" t="e">
        <f>IF(K114=0,10000,K114)</f>
        <v>#N/A</v>
      </c>
      <c r="X114" s="68">
        <v>14</v>
      </c>
      <c r="Y114" s="68">
        <v>8</v>
      </c>
      <c r="Z114" s="332">
        <f>IF(Z106&lt;1,0,Z106-1)</f>
        <v>0</v>
      </c>
    </row>
    <row r="115" spans="1:48" ht="15" customHeight="1" thickBot="1" x14ac:dyDescent="0.3">
      <c r="A115" s="37" t="s">
        <v>3949</v>
      </c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W115" s="331" t="e">
        <f>IF(K122=0,10000,K122)</f>
        <v>#N/A</v>
      </c>
      <c r="X115" s="68">
        <v>15</v>
      </c>
      <c r="Y115" s="68">
        <v>1</v>
      </c>
      <c r="Z115" s="68"/>
    </row>
    <row r="116" spans="1:48" ht="15" customHeight="1" thickBot="1" x14ac:dyDescent="0.3">
      <c r="B116" s="49">
        <v>15</v>
      </c>
      <c r="C116" s="313" t="e">
        <f>IF(B116="","",VLOOKUP(B116,'Absolutní-BODY'!$AT$2:$AU$57,2,FALSE))</f>
        <v>#N/A</v>
      </c>
      <c r="D116" s="40" t="s">
        <v>9</v>
      </c>
      <c r="E116" s="41">
        <v>1</v>
      </c>
      <c r="F116" s="41">
        <v>2</v>
      </c>
      <c r="G116" s="41">
        <v>3</v>
      </c>
      <c r="H116" s="340">
        <v>4</v>
      </c>
      <c r="I116" s="41">
        <v>5</v>
      </c>
      <c r="J116" s="41">
        <v>6</v>
      </c>
      <c r="K116" s="41">
        <v>7</v>
      </c>
      <c r="L116" s="41">
        <v>8</v>
      </c>
      <c r="M116" s="41">
        <v>9</v>
      </c>
      <c r="N116" s="41">
        <v>10</v>
      </c>
      <c r="O116" s="41">
        <v>11</v>
      </c>
      <c r="P116" s="41">
        <v>12</v>
      </c>
      <c r="Q116" s="41">
        <v>13</v>
      </c>
      <c r="R116" s="41">
        <v>14</v>
      </c>
      <c r="S116" s="41">
        <v>15</v>
      </c>
      <c r="T116" s="41">
        <v>16</v>
      </c>
      <c r="W116" s="331" t="e">
        <f>IF(K122=0,10000,K122)</f>
        <v>#N/A</v>
      </c>
      <c r="X116" s="68">
        <v>15</v>
      </c>
      <c r="Y116" s="68">
        <v>2</v>
      </c>
      <c r="Z116" s="68"/>
    </row>
    <row r="117" spans="1:48" ht="15" customHeight="1" x14ac:dyDescent="0.25">
      <c r="B117" s="44">
        <v>1</v>
      </c>
      <c r="C117" s="45" t="e">
        <f>IF(D117=0,"",VLOOKUP($D117,seznam!$A$1:$E$5084,2,FALSE))</f>
        <v>#N/A</v>
      </c>
      <c r="D117" s="46" t="e">
        <f>IF(AU117="",0,AU117)</f>
        <v>#N/A</v>
      </c>
      <c r="E117" s="46" t="e">
        <f>IF($D117=0,"",VLOOKUP($D117,'Absolutní-BODY'!$E$2:$W$161,4,FALSE))</f>
        <v>#N/A</v>
      </c>
      <c r="F117" s="46" t="e">
        <f>IF($D117=0,"",VLOOKUP($D117,'Absolutní-BODY'!$E$2:$W$161,5,FALSE))</f>
        <v>#N/A</v>
      </c>
      <c r="G117" s="46" t="e">
        <f>IF($D117=0,"",VLOOKUP($D117,'Absolutní-BODY'!$E$2:$W$161,6,FALSE))</f>
        <v>#N/A</v>
      </c>
      <c r="H117" s="46" t="e">
        <f>IF($D117=0,"",VLOOKUP($D117,'Absolutní-BODY'!$E$2:$W$161,7,FALSE))</f>
        <v>#N/A</v>
      </c>
      <c r="I117" s="47" t="e">
        <f>IF($D117=0,"",VLOOKUP($D117,'Absolutní-BODY'!$E$2:$W$161,8,FALSE))</f>
        <v>#N/A</v>
      </c>
      <c r="J117" s="47" t="e">
        <f>IF($D117=0,"",VLOOKUP($D117,'Absolutní-BODY'!$E$2:$W$161,9,FALSE))</f>
        <v>#N/A</v>
      </c>
      <c r="K117" s="47" t="e">
        <f>IF($D117=0,"",VLOOKUP($D117,'Absolutní-BODY'!$E$2:$W$161,10,FALSE))</f>
        <v>#N/A</v>
      </c>
      <c r="L117" s="47" t="e">
        <f>IF($D117=0,"",VLOOKUP($D117,'Absolutní-BODY'!$E$2:$W$161,11,FALSE))</f>
        <v>#N/A</v>
      </c>
      <c r="M117" s="47" t="e">
        <f>IF($D117=0,"",VLOOKUP($D117,'Absolutní-BODY'!$E$2:$W$161,12,FALSE))</f>
        <v>#N/A</v>
      </c>
      <c r="N117" s="47" t="e">
        <f>IF($D117=0,"",VLOOKUP($D117,'Absolutní-BODY'!$E$2:$W$161,13,FALSE))</f>
        <v>#N/A</v>
      </c>
      <c r="O117" s="47" t="e">
        <f>IF($D117=0,"",VLOOKUP($D117,'Absolutní-BODY'!$E$2:$W$161,14,FALSE))</f>
        <v>#N/A</v>
      </c>
      <c r="P117" s="47" t="e">
        <f>IF($D117=0,"",VLOOKUP($D117,'Absolutní-BODY'!$E$2:$W$161,15,FALSE))</f>
        <v>#N/A</v>
      </c>
      <c r="Q117" s="47" t="e">
        <f>IF($D117=0,"",VLOOKUP($D117,'Absolutní-BODY'!$E$2:$W$161,16,FALSE))</f>
        <v>#N/A</v>
      </c>
      <c r="R117" s="47" t="e">
        <f>IF($D117=0,"",VLOOKUP($D117,'Absolutní-BODY'!$E$2:$W$161,17,FALSE))</f>
        <v>#N/A</v>
      </c>
      <c r="S117" s="47" t="e">
        <f>IF($D117=0,"",VLOOKUP($D117,'Absolutní-BODY'!$E$2:$W$161,18,FALSE))</f>
        <v>#N/A</v>
      </c>
      <c r="T117" s="48" t="e">
        <f>IF($D117=0,"",VLOOKUP($D117,'Absolutní-BODY'!$E$2:$W$161,19,FALSE))</f>
        <v>#N/A</v>
      </c>
      <c r="U117" s="49"/>
      <c r="V117" s="49"/>
      <c r="W117" s="331" t="e">
        <f>IF(K122=0,10000,K122)</f>
        <v>#N/A</v>
      </c>
      <c r="X117" s="68">
        <v>15</v>
      </c>
      <c r="Y117" s="331">
        <v>3</v>
      </c>
      <c r="Z117" s="331"/>
      <c r="AU117" s="49" t="e">
        <f>VLOOKUP(SUM(($B116*10)+B117),'Absolutní-BODY'!$AK$2:$AL$161,2,FALSE)</f>
        <v>#N/A</v>
      </c>
      <c r="AV117" s="49" t="e">
        <f>VLOOKUP(SUM(($B116*10)+C117),'Absolutní-BODY'!$AK$2:$AL$161,2,FALSE)</f>
        <v>#N/A</v>
      </c>
    </row>
    <row r="118" spans="1:48" ht="15" customHeight="1" x14ac:dyDescent="0.25">
      <c r="B118" s="50">
        <v>2</v>
      </c>
      <c r="C118" s="51" t="e">
        <f>IF(D118=0,"",VLOOKUP($D118,seznam!$A$1:$E$5084,2,FALSE))</f>
        <v>#N/A</v>
      </c>
      <c r="D118" s="52" t="e">
        <f>IF(AU118="",0,AU118)</f>
        <v>#N/A</v>
      </c>
      <c r="E118" s="52" t="e">
        <f>IF($D118=0,"",VLOOKUP($D118,'Absolutní-BODY'!$E$2:$W$161,4,FALSE))</f>
        <v>#N/A</v>
      </c>
      <c r="F118" s="52" t="e">
        <f>IF($D118=0,"",VLOOKUP($D118,'Absolutní-BODY'!$E$2:$W$161,5,FALSE))</f>
        <v>#N/A</v>
      </c>
      <c r="G118" s="52" t="e">
        <f>IF($D118=0,"",VLOOKUP($D118,'Absolutní-BODY'!$E$2:$W$161,6,FALSE))</f>
        <v>#N/A</v>
      </c>
      <c r="H118" s="52" t="e">
        <f>IF($D118=0,"",VLOOKUP($D118,'Absolutní-BODY'!$E$2:$W$161,7,FALSE))</f>
        <v>#N/A</v>
      </c>
      <c r="I118" s="53" t="e">
        <f>IF($D118=0,"",VLOOKUP($D118,'Absolutní-BODY'!$E$2:$W$161,8,FALSE))</f>
        <v>#N/A</v>
      </c>
      <c r="J118" s="53" t="e">
        <f>IF($D118=0,"",VLOOKUP($D118,'Absolutní-BODY'!$E$2:$W$161,9,FALSE))</f>
        <v>#N/A</v>
      </c>
      <c r="K118" s="53" t="e">
        <f>IF($D118=0,"",VLOOKUP($D118,'Absolutní-BODY'!$E$2:$W$161,10,FALSE))</f>
        <v>#N/A</v>
      </c>
      <c r="L118" s="53" t="e">
        <f>IF($D118=0,"",VLOOKUP($D118,'Absolutní-BODY'!$E$2:$W$161,11,FALSE))</f>
        <v>#N/A</v>
      </c>
      <c r="M118" s="53" t="e">
        <f>IF($D118=0,"",VLOOKUP($D118,'Absolutní-BODY'!$E$2:$W$161,12,FALSE))</f>
        <v>#N/A</v>
      </c>
      <c r="N118" s="53" t="e">
        <f>IF($D118=0,"",VLOOKUP($D118,'Absolutní-BODY'!$E$2:$W$161,13,FALSE))</f>
        <v>#N/A</v>
      </c>
      <c r="O118" s="53" t="e">
        <f>IF($D118=0,"",VLOOKUP($D118,'Absolutní-BODY'!$E$2:$W$161,14,FALSE))</f>
        <v>#N/A</v>
      </c>
      <c r="P118" s="53" t="e">
        <f>IF($D118=0,"",VLOOKUP($D118,'Absolutní-BODY'!$E$2:$W$161,15,FALSE))</f>
        <v>#N/A</v>
      </c>
      <c r="Q118" s="53" t="e">
        <f>IF($D118=0,"",VLOOKUP($D118,'Absolutní-BODY'!$E$2:$W$161,16,FALSE))</f>
        <v>#N/A</v>
      </c>
      <c r="R118" s="53" t="e">
        <f>IF($D118=0,"",VLOOKUP($D118,'Absolutní-BODY'!$E$2:$W$161,17,FALSE))</f>
        <v>#N/A</v>
      </c>
      <c r="S118" s="53" t="e">
        <f>IF($D118=0,"",VLOOKUP($D118,'Absolutní-BODY'!$E$2:$W$161,18,FALSE))</f>
        <v>#N/A</v>
      </c>
      <c r="T118" s="54" t="e">
        <f>IF($D118=0,"",VLOOKUP($D118,'Absolutní-BODY'!$E$2:$W$161,19,FALSE))</f>
        <v>#N/A</v>
      </c>
      <c r="U118" s="49"/>
      <c r="V118" s="49"/>
      <c r="W118" s="331" t="e">
        <f>IF(K122=0,10000,K122)</f>
        <v>#N/A</v>
      </c>
      <c r="X118" s="68">
        <v>15</v>
      </c>
      <c r="Y118" s="331">
        <v>4</v>
      </c>
      <c r="Z118" s="331"/>
      <c r="AU118" s="49" t="e">
        <f>VLOOKUP(SUM(($B116*10)+B118),'Absolutní-BODY'!$AK$2:$AL$161,2,FALSE)</f>
        <v>#N/A</v>
      </c>
      <c r="AV118" s="49" t="e">
        <f>VLOOKUP(SUM(($B116*10)+C118),'Absolutní-BODY'!$AK$2:$AL$161,2,FALSE)</f>
        <v>#N/A</v>
      </c>
    </row>
    <row r="119" spans="1:48" ht="15" customHeight="1" x14ac:dyDescent="0.25">
      <c r="B119" s="50">
        <v>3</v>
      </c>
      <c r="C119" s="51" t="e">
        <f>IF(D119=0,"",VLOOKUP($D119,seznam!$A$1:$E$5084,2,FALSE))</f>
        <v>#N/A</v>
      </c>
      <c r="D119" s="52" t="e">
        <f>IF(AU119="",0,AU119)</f>
        <v>#N/A</v>
      </c>
      <c r="E119" s="52" t="e">
        <f>IF($D119=0,"",VLOOKUP($D119,'Absolutní-BODY'!$E$2:$W$161,4,FALSE))</f>
        <v>#N/A</v>
      </c>
      <c r="F119" s="52" t="e">
        <f>IF($D119=0,"",VLOOKUP($D119,'Absolutní-BODY'!$E$2:$W$161,5,FALSE))</f>
        <v>#N/A</v>
      </c>
      <c r="G119" s="52" t="e">
        <f>IF($D119=0,"",VLOOKUP($D119,'Absolutní-BODY'!$E$2:$W$161,6,FALSE))</f>
        <v>#N/A</v>
      </c>
      <c r="H119" s="52" t="e">
        <f>IF($D119=0,"",VLOOKUP($D119,'Absolutní-BODY'!$E$2:$W$161,7,FALSE))</f>
        <v>#N/A</v>
      </c>
      <c r="I119" s="53" t="e">
        <f>IF($D119=0,"",VLOOKUP($D119,'Absolutní-BODY'!$E$2:$W$161,8,FALSE))</f>
        <v>#N/A</v>
      </c>
      <c r="J119" s="53" t="e">
        <f>IF($D119=0,"",VLOOKUP($D119,'Absolutní-BODY'!$E$2:$W$161,9,FALSE))</f>
        <v>#N/A</v>
      </c>
      <c r="K119" s="53" t="e">
        <f>IF($D119=0,"",VLOOKUP($D119,'Absolutní-BODY'!$E$2:$W$161,10,FALSE))</f>
        <v>#N/A</v>
      </c>
      <c r="L119" s="53" t="e">
        <f>IF($D119=0,"",VLOOKUP($D119,'Absolutní-BODY'!$E$2:$W$161,11,FALSE))</f>
        <v>#N/A</v>
      </c>
      <c r="M119" s="53" t="e">
        <f>IF($D119=0,"",VLOOKUP($D119,'Absolutní-BODY'!$E$2:$W$161,12,FALSE))</f>
        <v>#N/A</v>
      </c>
      <c r="N119" s="53" t="e">
        <f>IF($D119=0,"",VLOOKUP($D119,'Absolutní-BODY'!$E$2:$W$161,13,FALSE))</f>
        <v>#N/A</v>
      </c>
      <c r="O119" s="53" t="e">
        <f>IF($D119=0,"",VLOOKUP($D119,'Absolutní-BODY'!$E$2:$W$161,14,FALSE))</f>
        <v>#N/A</v>
      </c>
      <c r="P119" s="53" t="e">
        <f>IF($D119=0,"",VLOOKUP($D119,'Absolutní-BODY'!$E$2:$W$161,15,FALSE))</f>
        <v>#N/A</v>
      </c>
      <c r="Q119" s="53" t="e">
        <f>IF($D119=0,"",VLOOKUP($D119,'Absolutní-BODY'!$E$2:$W$161,16,FALSE))</f>
        <v>#N/A</v>
      </c>
      <c r="R119" s="53" t="e">
        <f>IF($D119=0,"",VLOOKUP($D119,'Absolutní-BODY'!$E$2:$W$161,17,FALSE))</f>
        <v>#N/A</v>
      </c>
      <c r="S119" s="53" t="e">
        <f>IF($D119=0,"",VLOOKUP($D119,'Absolutní-BODY'!$E$2:$W$161,18,FALSE))</f>
        <v>#N/A</v>
      </c>
      <c r="T119" s="54" t="e">
        <f>IF($D119=0,"",VLOOKUP($D119,'Absolutní-BODY'!$E$2:$W$161,19,FALSE))</f>
        <v>#N/A</v>
      </c>
      <c r="U119" s="49"/>
      <c r="V119" s="49"/>
      <c r="W119" s="331" t="e">
        <f>IF(K122=0,10000,K122)</f>
        <v>#N/A</v>
      </c>
      <c r="X119" s="68">
        <v>15</v>
      </c>
      <c r="Y119" s="331">
        <v>5</v>
      </c>
      <c r="Z119" s="331"/>
      <c r="AU119" s="49" t="e">
        <f>VLOOKUP(SUM(($B116*10)+B119),'Absolutní-BODY'!$AK$2:$AL$161,2,FALSE)</f>
        <v>#N/A</v>
      </c>
      <c r="AV119" s="49" t="e">
        <f>VLOOKUP(SUM(($B116*10)+C119),'Absolutní-BODY'!$AK$2:$AL$161,2,FALSE)</f>
        <v>#N/A</v>
      </c>
    </row>
    <row r="120" spans="1:48" ht="15" customHeight="1" thickBot="1" x14ac:dyDescent="0.3">
      <c r="B120" s="55" t="s">
        <v>0</v>
      </c>
      <c r="C120" s="56" t="e">
        <f>IF(D120=0,"",VLOOKUP($D120,seznam!$A$1:$E$5084,2,FALSE))</f>
        <v>#N/A</v>
      </c>
      <c r="D120" s="57" t="e">
        <f>IF(AU120="",0,AU120)</f>
        <v>#N/A</v>
      </c>
      <c r="E120" s="57" t="e">
        <f>IF($D120=0,"",VLOOKUP($D120,'Absolutní-BODY'!$E$2:$W$161,4,FALSE))</f>
        <v>#N/A</v>
      </c>
      <c r="F120" s="57" t="e">
        <f>IF($D120=0,"",VLOOKUP($D120,'Absolutní-BODY'!$E$2:$W$161,5,FALSE))</f>
        <v>#N/A</v>
      </c>
      <c r="G120" s="57" t="e">
        <f>IF($D120=0,"",VLOOKUP($D120,'Absolutní-BODY'!$E$2:$W$161,6,FALSE))</f>
        <v>#N/A</v>
      </c>
      <c r="H120" s="57" t="e">
        <f>IF($D120=0,"",VLOOKUP($D120,'Absolutní-BODY'!$E$2:$W$161,7,FALSE))</f>
        <v>#N/A</v>
      </c>
      <c r="I120" s="58" t="e">
        <f>IF($D120=0,"",VLOOKUP($D120,'Absolutní-BODY'!$E$2:$W$161,8,FALSE))</f>
        <v>#N/A</v>
      </c>
      <c r="J120" s="58" t="e">
        <f>IF($D120=0,"",VLOOKUP($D120,'Absolutní-BODY'!$E$2:$W$161,9,FALSE))</f>
        <v>#N/A</v>
      </c>
      <c r="K120" s="58" t="e">
        <f>IF($D120=0,"",VLOOKUP($D120,'Absolutní-BODY'!$E$2:$W$161,10,FALSE))</f>
        <v>#N/A</v>
      </c>
      <c r="L120" s="58" t="e">
        <f>IF($D120=0,"",VLOOKUP($D120,'Absolutní-BODY'!$E$2:$W$161,11,FALSE))</f>
        <v>#N/A</v>
      </c>
      <c r="M120" s="58" t="e">
        <f>IF($D120=0,"",VLOOKUP($D120,'Absolutní-BODY'!$E$2:$W$161,12,FALSE))</f>
        <v>#N/A</v>
      </c>
      <c r="N120" s="58" t="e">
        <f>IF($D120=0,"",VLOOKUP($D120,'Absolutní-BODY'!$E$2:$W$161,13,FALSE))</f>
        <v>#N/A</v>
      </c>
      <c r="O120" s="58" t="e">
        <f>IF($D120=0,"",VLOOKUP($D120,'Absolutní-BODY'!$E$2:$W$161,14,FALSE))</f>
        <v>#N/A</v>
      </c>
      <c r="P120" s="58" t="e">
        <f>IF($D120=0,"",VLOOKUP($D120,'Absolutní-BODY'!$E$2:$W$161,15,FALSE))</f>
        <v>#N/A</v>
      </c>
      <c r="Q120" s="58" t="e">
        <f>IF($D120=0,"",VLOOKUP($D120,'Absolutní-BODY'!$E$2:$W$161,16,FALSE))</f>
        <v>#N/A</v>
      </c>
      <c r="R120" s="58" t="e">
        <f>IF($D120=0,"",VLOOKUP($D120,'Absolutní-BODY'!$E$2:$W$161,17,FALSE))</f>
        <v>#N/A</v>
      </c>
      <c r="S120" s="58" t="e">
        <f>IF($D120=0,"",VLOOKUP($D120,'Absolutní-BODY'!$E$2:$W$161,18,FALSE))</f>
        <v>#N/A</v>
      </c>
      <c r="T120" s="59" t="e">
        <f>IF($D120=0,"",VLOOKUP($D120,'Absolutní-BODY'!$E$2:$W$161,19,FALSE))</f>
        <v>#N/A</v>
      </c>
      <c r="U120" s="49"/>
      <c r="V120" s="49"/>
      <c r="W120" s="331" t="e">
        <f>IF(K122=0,10000,K122)</f>
        <v>#N/A</v>
      </c>
      <c r="X120" s="68">
        <v>15</v>
      </c>
      <c r="Y120" s="331">
        <v>6</v>
      </c>
      <c r="Z120" s="331"/>
      <c r="AU120" s="49" t="e">
        <f>VLOOKUP(SUM(($B116*10)+4),'Absolutní-BODY'!$AK$2:$AL$161,2,FALSE)</f>
        <v>#N/A</v>
      </c>
      <c r="AV120" s="49" t="e">
        <f>VLOOKUP(SUM(($B116*10)+4),'Absolutní-BODY'!$AK$2:$AL$161,2,FALSE)</f>
        <v>#N/A</v>
      </c>
    </row>
    <row r="121" spans="1:48" ht="15" customHeight="1" thickBot="1" x14ac:dyDescent="0.3">
      <c r="B121" s="60"/>
      <c r="C121" s="61"/>
      <c r="D121" s="61"/>
      <c r="E121" s="62" t="e">
        <f t="shared" ref="E121:T121" si="14">SUM(E117:E120)</f>
        <v>#N/A</v>
      </c>
      <c r="F121" s="63" t="e">
        <f t="shared" si="14"/>
        <v>#N/A</v>
      </c>
      <c r="G121" s="63" t="e">
        <f t="shared" si="14"/>
        <v>#N/A</v>
      </c>
      <c r="H121" s="63" t="e">
        <f t="shared" si="14"/>
        <v>#N/A</v>
      </c>
      <c r="I121" s="64" t="e">
        <f t="shared" si="14"/>
        <v>#N/A</v>
      </c>
      <c r="J121" s="64" t="e">
        <f t="shared" si="14"/>
        <v>#N/A</v>
      </c>
      <c r="K121" s="64" t="e">
        <f t="shared" si="14"/>
        <v>#N/A</v>
      </c>
      <c r="L121" s="64" t="e">
        <f t="shared" si="14"/>
        <v>#N/A</v>
      </c>
      <c r="M121" s="64" t="e">
        <f t="shared" si="14"/>
        <v>#N/A</v>
      </c>
      <c r="N121" s="64" t="e">
        <f t="shared" si="14"/>
        <v>#N/A</v>
      </c>
      <c r="O121" s="64" t="e">
        <f t="shared" si="14"/>
        <v>#N/A</v>
      </c>
      <c r="P121" s="64" t="e">
        <f t="shared" si="14"/>
        <v>#N/A</v>
      </c>
      <c r="Q121" s="64" t="e">
        <f t="shared" si="14"/>
        <v>#N/A</v>
      </c>
      <c r="R121" s="64" t="e">
        <f t="shared" si="14"/>
        <v>#N/A</v>
      </c>
      <c r="S121" s="64" t="e">
        <f t="shared" si="14"/>
        <v>#N/A</v>
      </c>
      <c r="T121" s="65" t="e">
        <f t="shared" si="14"/>
        <v>#N/A</v>
      </c>
      <c r="W121" s="331" t="e">
        <f>IF(K122=0,10000,K122)</f>
        <v>#N/A</v>
      </c>
      <c r="X121" s="68">
        <v>15</v>
      </c>
      <c r="Y121" s="68">
        <v>7</v>
      </c>
      <c r="Z121" s="68"/>
    </row>
    <row r="122" spans="1:48" ht="15" customHeight="1" thickBot="1" x14ac:dyDescent="0.3">
      <c r="B122" s="318" t="e">
        <f>C116</f>
        <v>#N/A</v>
      </c>
      <c r="C122" s="315"/>
      <c r="D122" s="345">
        <f>Z122</f>
        <v>0</v>
      </c>
      <c r="E122" s="317" t="s">
        <v>18</v>
      </c>
      <c r="F122" s="66"/>
      <c r="G122" s="66"/>
      <c r="H122" s="443"/>
      <c r="I122" s="435" t="s">
        <v>1</v>
      </c>
      <c r="J122" s="129"/>
      <c r="K122" s="570" t="e">
        <f>SUM(E121:T121)</f>
        <v>#N/A</v>
      </c>
      <c r="L122" s="571"/>
      <c r="M122" s="571"/>
      <c r="N122" s="571"/>
      <c r="O122" s="571"/>
      <c r="P122" s="571"/>
      <c r="Q122" s="571"/>
      <c r="R122" s="571"/>
      <c r="S122" s="571"/>
      <c r="T122" s="572"/>
      <c r="W122" s="331" t="e">
        <f>IF(K122=0,10000,K122)</f>
        <v>#N/A</v>
      </c>
      <c r="X122" s="68">
        <v>15</v>
      </c>
      <c r="Y122" s="68">
        <v>8</v>
      </c>
      <c r="Z122" s="332">
        <f>IF(Z114&lt;1,0,Z114-1)</f>
        <v>0</v>
      </c>
    </row>
    <row r="123" spans="1:48" ht="15" customHeight="1" thickBot="1" x14ac:dyDescent="0.3">
      <c r="A123" s="37" t="s">
        <v>3950</v>
      </c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W123" s="331" t="e">
        <f>IF(K130=0,10000,K130)</f>
        <v>#N/A</v>
      </c>
      <c r="X123" s="68">
        <v>16</v>
      </c>
      <c r="Y123" s="68">
        <v>1</v>
      </c>
      <c r="Z123" s="68"/>
    </row>
    <row r="124" spans="1:48" ht="15" customHeight="1" thickBot="1" x14ac:dyDescent="0.3">
      <c r="B124" s="49">
        <v>16</v>
      </c>
      <c r="C124" s="313" t="e">
        <f>IF(B124="","",VLOOKUP(B124,'Absolutní-BODY'!$AT$2:$AU$57,2,FALSE))</f>
        <v>#N/A</v>
      </c>
      <c r="D124" s="40" t="s">
        <v>9</v>
      </c>
      <c r="E124" s="41">
        <v>1</v>
      </c>
      <c r="F124" s="41">
        <v>2</v>
      </c>
      <c r="G124" s="41">
        <v>3</v>
      </c>
      <c r="H124" s="340">
        <v>4</v>
      </c>
      <c r="I124" s="41">
        <v>5</v>
      </c>
      <c r="J124" s="41">
        <v>6</v>
      </c>
      <c r="K124" s="41">
        <v>7</v>
      </c>
      <c r="L124" s="41">
        <v>8</v>
      </c>
      <c r="M124" s="41">
        <v>9</v>
      </c>
      <c r="N124" s="41">
        <v>10</v>
      </c>
      <c r="O124" s="41">
        <v>11</v>
      </c>
      <c r="P124" s="41">
        <v>12</v>
      </c>
      <c r="Q124" s="41">
        <v>13</v>
      </c>
      <c r="R124" s="41">
        <v>14</v>
      </c>
      <c r="S124" s="41">
        <v>15</v>
      </c>
      <c r="T124" s="41">
        <v>16</v>
      </c>
      <c r="W124" s="331" t="e">
        <f>IF(K130=0,10000,K130)</f>
        <v>#N/A</v>
      </c>
      <c r="X124" s="68">
        <v>16</v>
      </c>
      <c r="Y124" s="68">
        <v>2</v>
      </c>
      <c r="Z124" s="68"/>
    </row>
    <row r="125" spans="1:48" ht="15" customHeight="1" x14ac:dyDescent="0.25">
      <c r="B125" s="44">
        <v>1</v>
      </c>
      <c r="C125" s="45" t="e">
        <f>IF(D125=0,"",VLOOKUP($D125,seznam!$A$1:$E$5084,2,FALSE))</f>
        <v>#N/A</v>
      </c>
      <c r="D125" s="46" t="e">
        <f>IF(AU125="",0,AU125)</f>
        <v>#N/A</v>
      </c>
      <c r="E125" s="46" t="e">
        <f>IF($D125=0,"",VLOOKUP($D125,'Absolutní-BODY'!$E$2:$W$161,4,FALSE))</f>
        <v>#N/A</v>
      </c>
      <c r="F125" s="46" t="e">
        <f>IF($D125=0,"",VLOOKUP($D125,'Absolutní-BODY'!$E$2:$W$161,5,FALSE))</f>
        <v>#N/A</v>
      </c>
      <c r="G125" s="46" t="e">
        <f>IF($D125=0,"",VLOOKUP($D125,'Absolutní-BODY'!$E$2:$W$161,6,FALSE))</f>
        <v>#N/A</v>
      </c>
      <c r="H125" s="46" t="e">
        <f>IF($D125=0,"",VLOOKUP($D125,'Absolutní-BODY'!$E$2:$W$161,7,FALSE))</f>
        <v>#N/A</v>
      </c>
      <c r="I125" s="47" t="e">
        <f>IF($D125=0,"",VLOOKUP($D125,'Absolutní-BODY'!$E$2:$W$161,8,FALSE))</f>
        <v>#N/A</v>
      </c>
      <c r="J125" s="47" t="e">
        <f>IF($D125=0,"",VLOOKUP($D125,'Absolutní-BODY'!$E$2:$W$161,9,FALSE))</f>
        <v>#N/A</v>
      </c>
      <c r="K125" s="47" t="e">
        <f>IF($D125=0,"",VLOOKUP($D125,'Absolutní-BODY'!$E$2:$W$161,10,FALSE))</f>
        <v>#N/A</v>
      </c>
      <c r="L125" s="47" t="e">
        <f>IF($D125=0,"",VLOOKUP($D125,'Absolutní-BODY'!$E$2:$W$161,11,FALSE))</f>
        <v>#N/A</v>
      </c>
      <c r="M125" s="47" t="e">
        <f>IF($D125=0,"",VLOOKUP($D125,'Absolutní-BODY'!$E$2:$W$161,12,FALSE))</f>
        <v>#N/A</v>
      </c>
      <c r="N125" s="47" t="e">
        <f>IF($D125=0,"",VLOOKUP($D125,'Absolutní-BODY'!$E$2:$W$161,13,FALSE))</f>
        <v>#N/A</v>
      </c>
      <c r="O125" s="47" t="e">
        <f>IF($D125=0,"",VLOOKUP($D125,'Absolutní-BODY'!$E$2:$W$161,14,FALSE))</f>
        <v>#N/A</v>
      </c>
      <c r="P125" s="47" t="e">
        <f>IF($D125=0,"",VLOOKUP($D125,'Absolutní-BODY'!$E$2:$W$161,15,FALSE))</f>
        <v>#N/A</v>
      </c>
      <c r="Q125" s="47" t="e">
        <f>IF($D125=0,"",VLOOKUP($D125,'Absolutní-BODY'!$E$2:$W$161,16,FALSE))</f>
        <v>#N/A</v>
      </c>
      <c r="R125" s="47" t="e">
        <f>IF($D125=0,"",VLOOKUP($D125,'Absolutní-BODY'!$E$2:$W$161,17,FALSE))</f>
        <v>#N/A</v>
      </c>
      <c r="S125" s="47" t="e">
        <f>IF($D125=0,"",VLOOKUP($D125,'Absolutní-BODY'!$E$2:$W$161,18,FALSE))</f>
        <v>#N/A</v>
      </c>
      <c r="T125" s="48" t="e">
        <f>IF($D125=0,"",VLOOKUP($D125,'Absolutní-BODY'!$E$2:$W$161,19,FALSE))</f>
        <v>#N/A</v>
      </c>
      <c r="U125" s="49"/>
      <c r="V125" s="49"/>
      <c r="W125" s="331" t="e">
        <f>IF(K130=0,10000,K130)</f>
        <v>#N/A</v>
      </c>
      <c r="X125" s="68">
        <v>16</v>
      </c>
      <c r="Y125" s="331">
        <v>3</v>
      </c>
      <c r="Z125" s="331"/>
      <c r="AU125" s="49" t="e">
        <f>VLOOKUP(SUM(($B124*10)+B125),'Absolutní-BODY'!$AK$2:$AL$161,2,FALSE)</f>
        <v>#N/A</v>
      </c>
      <c r="AV125" s="49" t="e">
        <f>VLOOKUP(SUM(($B124*10)+C125),'Absolutní-BODY'!$AK$2:$AL$161,2,FALSE)</f>
        <v>#N/A</v>
      </c>
    </row>
    <row r="126" spans="1:48" ht="15" customHeight="1" x14ac:dyDescent="0.25">
      <c r="B126" s="50">
        <v>2</v>
      </c>
      <c r="C126" s="51" t="e">
        <f>IF(D126=0,"",VLOOKUP($D126,seznam!$A$1:$E$5084,2,FALSE))</f>
        <v>#N/A</v>
      </c>
      <c r="D126" s="52" t="e">
        <f>IF(AU126="",0,AU126)</f>
        <v>#N/A</v>
      </c>
      <c r="E126" s="52" t="e">
        <f>IF($D126=0,"",VLOOKUP($D126,'Absolutní-BODY'!$E$2:$W$161,4,FALSE))</f>
        <v>#N/A</v>
      </c>
      <c r="F126" s="52" t="e">
        <f>IF($D126=0,"",VLOOKUP($D126,'Absolutní-BODY'!$E$2:$W$161,5,FALSE))</f>
        <v>#N/A</v>
      </c>
      <c r="G126" s="52" t="e">
        <f>IF($D126=0,"",VLOOKUP($D126,'Absolutní-BODY'!$E$2:$W$161,6,FALSE))</f>
        <v>#N/A</v>
      </c>
      <c r="H126" s="52" t="e">
        <f>IF($D126=0,"",VLOOKUP($D126,'Absolutní-BODY'!$E$2:$W$161,7,FALSE))</f>
        <v>#N/A</v>
      </c>
      <c r="I126" s="53" t="e">
        <f>IF($D126=0,"",VLOOKUP($D126,'Absolutní-BODY'!$E$2:$W$161,8,FALSE))</f>
        <v>#N/A</v>
      </c>
      <c r="J126" s="53" t="e">
        <f>IF($D126=0,"",VLOOKUP($D126,'Absolutní-BODY'!$E$2:$W$161,9,FALSE))</f>
        <v>#N/A</v>
      </c>
      <c r="K126" s="53" t="e">
        <f>IF($D126=0,"",VLOOKUP($D126,'Absolutní-BODY'!$E$2:$W$161,10,FALSE))</f>
        <v>#N/A</v>
      </c>
      <c r="L126" s="53" t="e">
        <f>IF($D126=0,"",VLOOKUP($D126,'Absolutní-BODY'!$E$2:$W$161,11,FALSE))</f>
        <v>#N/A</v>
      </c>
      <c r="M126" s="53" t="e">
        <f>IF($D126=0,"",VLOOKUP($D126,'Absolutní-BODY'!$E$2:$W$161,12,FALSE))</f>
        <v>#N/A</v>
      </c>
      <c r="N126" s="53" t="e">
        <f>IF($D126=0,"",VLOOKUP($D126,'Absolutní-BODY'!$E$2:$W$161,13,FALSE))</f>
        <v>#N/A</v>
      </c>
      <c r="O126" s="53" t="e">
        <f>IF($D126=0,"",VLOOKUP($D126,'Absolutní-BODY'!$E$2:$W$161,14,FALSE))</f>
        <v>#N/A</v>
      </c>
      <c r="P126" s="53" t="e">
        <f>IF($D126=0,"",VLOOKUP($D126,'Absolutní-BODY'!$E$2:$W$161,15,FALSE))</f>
        <v>#N/A</v>
      </c>
      <c r="Q126" s="53" t="e">
        <f>IF($D126=0,"",VLOOKUP($D126,'Absolutní-BODY'!$E$2:$W$161,16,FALSE))</f>
        <v>#N/A</v>
      </c>
      <c r="R126" s="53" t="e">
        <f>IF($D126=0,"",VLOOKUP($D126,'Absolutní-BODY'!$E$2:$W$161,17,FALSE))</f>
        <v>#N/A</v>
      </c>
      <c r="S126" s="53" t="e">
        <f>IF($D126=0,"",VLOOKUP($D126,'Absolutní-BODY'!$E$2:$W$161,18,FALSE))</f>
        <v>#N/A</v>
      </c>
      <c r="T126" s="54" t="e">
        <f>IF($D126=0,"",VLOOKUP($D126,'Absolutní-BODY'!$E$2:$W$161,19,FALSE))</f>
        <v>#N/A</v>
      </c>
      <c r="U126" s="49"/>
      <c r="V126" s="49"/>
      <c r="W126" s="331" t="e">
        <f>IF(K130=0,10000,K130)</f>
        <v>#N/A</v>
      </c>
      <c r="X126" s="68">
        <v>16</v>
      </c>
      <c r="Y126" s="331">
        <v>4</v>
      </c>
      <c r="Z126" s="331"/>
      <c r="AU126" s="49" t="e">
        <f>VLOOKUP(SUM(($B124*10)+B126),'Absolutní-BODY'!$AK$2:$AL$161,2,FALSE)</f>
        <v>#N/A</v>
      </c>
      <c r="AV126" s="49" t="e">
        <f>VLOOKUP(SUM(($B124*10)+C126),'Absolutní-BODY'!$AK$2:$AL$161,2,FALSE)</f>
        <v>#N/A</v>
      </c>
    </row>
    <row r="127" spans="1:48" ht="15" customHeight="1" x14ac:dyDescent="0.25">
      <c r="B127" s="50">
        <v>3</v>
      </c>
      <c r="C127" s="51" t="e">
        <f>IF(D127=0,"",VLOOKUP($D127,seznam!$A$1:$E$5084,2,FALSE))</f>
        <v>#N/A</v>
      </c>
      <c r="D127" s="52" t="e">
        <f>IF(AU127="",0,AU127)</f>
        <v>#N/A</v>
      </c>
      <c r="E127" s="52" t="e">
        <f>IF($D127=0,"",VLOOKUP($D127,'Absolutní-BODY'!$E$2:$W$161,4,FALSE))</f>
        <v>#N/A</v>
      </c>
      <c r="F127" s="52" t="e">
        <f>IF($D127=0,"",VLOOKUP($D127,'Absolutní-BODY'!$E$2:$W$161,5,FALSE))</f>
        <v>#N/A</v>
      </c>
      <c r="G127" s="52" t="e">
        <f>IF($D127=0,"",VLOOKUP($D127,'Absolutní-BODY'!$E$2:$W$161,6,FALSE))</f>
        <v>#N/A</v>
      </c>
      <c r="H127" s="52" t="e">
        <f>IF($D127=0,"",VLOOKUP($D127,'Absolutní-BODY'!$E$2:$W$161,7,FALSE))</f>
        <v>#N/A</v>
      </c>
      <c r="I127" s="53" t="e">
        <f>IF($D127=0,"",VLOOKUP($D127,'Absolutní-BODY'!$E$2:$W$161,8,FALSE))</f>
        <v>#N/A</v>
      </c>
      <c r="J127" s="53" t="e">
        <f>IF($D127=0,"",VLOOKUP($D127,'Absolutní-BODY'!$E$2:$W$161,9,FALSE))</f>
        <v>#N/A</v>
      </c>
      <c r="K127" s="53" t="e">
        <f>IF($D127=0,"",VLOOKUP($D127,'Absolutní-BODY'!$E$2:$W$161,10,FALSE))</f>
        <v>#N/A</v>
      </c>
      <c r="L127" s="53" t="e">
        <f>IF($D127=0,"",VLOOKUP($D127,'Absolutní-BODY'!$E$2:$W$161,11,FALSE))</f>
        <v>#N/A</v>
      </c>
      <c r="M127" s="53" t="e">
        <f>IF($D127=0,"",VLOOKUP($D127,'Absolutní-BODY'!$E$2:$W$161,12,FALSE))</f>
        <v>#N/A</v>
      </c>
      <c r="N127" s="53" t="e">
        <f>IF($D127=0,"",VLOOKUP($D127,'Absolutní-BODY'!$E$2:$W$161,13,FALSE))</f>
        <v>#N/A</v>
      </c>
      <c r="O127" s="53" t="e">
        <f>IF($D127=0,"",VLOOKUP($D127,'Absolutní-BODY'!$E$2:$W$161,14,FALSE))</f>
        <v>#N/A</v>
      </c>
      <c r="P127" s="53" t="e">
        <f>IF($D127=0,"",VLOOKUP($D127,'Absolutní-BODY'!$E$2:$W$161,15,FALSE))</f>
        <v>#N/A</v>
      </c>
      <c r="Q127" s="53" t="e">
        <f>IF($D127=0,"",VLOOKUP($D127,'Absolutní-BODY'!$E$2:$W$161,16,FALSE))</f>
        <v>#N/A</v>
      </c>
      <c r="R127" s="53" t="e">
        <f>IF($D127=0,"",VLOOKUP($D127,'Absolutní-BODY'!$E$2:$W$161,17,FALSE))</f>
        <v>#N/A</v>
      </c>
      <c r="S127" s="53" t="e">
        <f>IF($D127=0,"",VLOOKUP($D127,'Absolutní-BODY'!$E$2:$W$161,18,FALSE))</f>
        <v>#N/A</v>
      </c>
      <c r="T127" s="54" t="e">
        <f>IF($D127=0,"",VLOOKUP($D127,'Absolutní-BODY'!$E$2:$W$161,19,FALSE))</f>
        <v>#N/A</v>
      </c>
      <c r="U127" s="49"/>
      <c r="V127" s="49"/>
      <c r="W127" s="331" t="e">
        <f>IF(K130=0,10000,K130)</f>
        <v>#N/A</v>
      </c>
      <c r="X127" s="68">
        <v>16</v>
      </c>
      <c r="Y127" s="331">
        <v>5</v>
      </c>
      <c r="Z127" s="331"/>
      <c r="AU127" s="49" t="e">
        <f>VLOOKUP(SUM(($B124*10)+B127),'Absolutní-BODY'!$AK$2:$AL$161,2,FALSE)</f>
        <v>#N/A</v>
      </c>
      <c r="AV127" s="49" t="e">
        <f>VLOOKUP(SUM(($B124*10)+C127),'Absolutní-BODY'!$AK$2:$AL$161,2,FALSE)</f>
        <v>#N/A</v>
      </c>
    </row>
    <row r="128" spans="1:48" ht="15" customHeight="1" thickBot="1" x14ac:dyDescent="0.3">
      <c r="B128" s="55" t="s">
        <v>0</v>
      </c>
      <c r="C128" s="56" t="e">
        <f>IF(D128=0,"",VLOOKUP($D128,seznam!$A$1:$E$5084,2,FALSE))</f>
        <v>#N/A</v>
      </c>
      <c r="D128" s="57" t="e">
        <f>IF(AU128="",0,AU128)</f>
        <v>#N/A</v>
      </c>
      <c r="E128" s="57" t="e">
        <f>IF($D128=0,"",VLOOKUP($D128,'Absolutní-BODY'!$E$2:$W$161,4,FALSE))</f>
        <v>#N/A</v>
      </c>
      <c r="F128" s="57" t="e">
        <f>IF($D128=0,"",VLOOKUP($D128,'Absolutní-BODY'!$E$2:$W$161,5,FALSE))</f>
        <v>#N/A</v>
      </c>
      <c r="G128" s="57" t="e">
        <f>IF($D128=0,"",VLOOKUP($D128,'Absolutní-BODY'!$E$2:$W$161,6,FALSE))</f>
        <v>#N/A</v>
      </c>
      <c r="H128" s="57" t="e">
        <f>IF($D128=0,"",VLOOKUP($D128,'Absolutní-BODY'!$E$2:$W$161,7,FALSE))</f>
        <v>#N/A</v>
      </c>
      <c r="I128" s="58" t="e">
        <f>IF($D128=0,"",VLOOKUP($D128,'Absolutní-BODY'!$E$2:$W$161,8,FALSE))</f>
        <v>#N/A</v>
      </c>
      <c r="J128" s="58" t="e">
        <f>IF($D128=0,"",VLOOKUP($D128,'Absolutní-BODY'!$E$2:$W$161,9,FALSE))</f>
        <v>#N/A</v>
      </c>
      <c r="K128" s="58" t="e">
        <f>IF($D128=0,"",VLOOKUP($D128,'Absolutní-BODY'!$E$2:$W$161,10,FALSE))</f>
        <v>#N/A</v>
      </c>
      <c r="L128" s="58" t="e">
        <f>IF($D128=0,"",VLOOKUP($D128,'Absolutní-BODY'!$E$2:$W$161,11,FALSE))</f>
        <v>#N/A</v>
      </c>
      <c r="M128" s="58" t="e">
        <f>IF($D128=0,"",VLOOKUP($D128,'Absolutní-BODY'!$E$2:$W$161,12,FALSE))</f>
        <v>#N/A</v>
      </c>
      <c r="N128" s="58" t="e">
        <f>IF($D128=0,"",VLOOKUP($D128,'Absolutní-BODY'!$E$2:$W$161,13,FALSE))</f>
        <v>#N/A</v>
      </c>
      <c r="O128" s="58" t="e">
        <f>IF($D128=0,"",VLOOKUP($D128,'Absolutní-BODY'!$E$2:$W$161,14,FALSE))</f>
        <v>#N/A</v>
      </c>
      <c r="P128" s="58" t="e">
        <f>IF($D128=0,"",VLOOKUP($D128,'Absolutní-BODY'!$E$2:$W$161,15,FALSE))</f>
        <v>#N/A</v>
      </c>
      <c r="Q128" s="58" t="e">
        <f>IF($D128=0,"",VLOOKUP($D128,'Absolutní-BODY'!$E$2:$W$161,16,FALSE))</f>
        <v>#N/A</v>
      </c>
      <c r="R128" s="58" t="e">
        <f>IF($D128=0,"",VLOOKUP($D128,'Absolutní-BODY'!$E$2:$W$161,17,FALSE))</f>
        <v>#N/A</v>
      </c>
      <c r="S128" s="58" t="e">
        <f>IF($D128=0,"",VLOOKUP($D128,'Absolutní-BODY'!$E$2:$W$161,18,FALSE))</f>
        <v>#N/A</v>
      </c>
      <c r="T128" s="59" t="e">
        <f>IF($D128=0,"",VLOOKUP($D128,'Absolutní-BODY'!$E$2:$W$161,19,FALSE))</f>
        <v>#N/A</v>
      </c>
      <c r="U128" s="49"/>
      <c r="V128" s="49"/>
      <c r="W128" s="331" t="e">
        <f>IF(K130=0,10000,K130)</f>
        <v>#N/A</v>
      </c>
      <c r="X128" s="68">
        <v>16</v>
      </c>
      <c r="Y128" s="331">
        <v>6</v>
      </c>
      <c r="Z128" s="331"/>
      <c r="AU128" s="49" t="e">
        <f>VLOOKUP(SUM(($B124*10)+4),'Absolutní-BODY'!$AK$2:$AL$161,2,FALSE)</f>
        <v>#N/A</v>
      </c>
      <c r="AV128" s="49" t="e">
        <f>VLOOKUP(SUM(($B124*10)+4),'Absolutní-BODY'!$AK$2:$AL$161,2,FALSE)</f>
        <v>#N/A</v>
      </c>
    </row>
    <row r="129" spans="1:48" ht="15" customHeight="1" thickBot="1" x14ac:dyDescent="0.3">
      <c r="B129" s="60"/>
      <c r="C129" s="61"/>
      <c r="D129" s="61"/>
      <c r="E129" s="62" t="e">
        <f t="shared" ref="E129:T129" si="15">SUM(E125:E128)</f>
        <v>#N/A</v>
      </c>
      <c r="F129" s="63" t="e">
        <f t="shared" si="15"/>
        <v>#N/A</v>
      </c>
      <c r="G129" s="63" t="e">
        <f t="shared" si="15"/>
        <v>#N/A</v>
      </c>
      <c r="H129" s="63" t="e">
        <f t="shared" si="15"/>
        <v>#N/A</v>
      </c>
      <c r="I129" s="64" t="e">
        <f t="shared" si="15"/>
        <v>#N/A</v>
      </c>
      <c r="J129" s="64" t="e">
        <f t="shared" si="15"/>
        <v>#N/A</v>
      </c>
      <c r="K129" s="64" t="e">
        <f t="shared" si="15"/>
        <v>#N/A</v>
      </c>
      <c r="L129" s="64" t="e">
        <f t="shared" si="15"/>
        <v>#N/A</v>
      </c>
      <c r="M129" s="64" t="e">
        <f t="shared" si="15"/>
        <v>#N/A</v>
      </c>
      <c r="N129" s="64" t="e">
        <f t="shared" si="15"/>
        <v>#N/A</v>
      </c>
      <c r="O129" s="64" t="e">
        <f t="shared" si="15"/>
        <v>#N/A</v>
      </c>
      <c r="P129" s="64" t="e">
        <f t="shared" si="15"/>
        <v>#N/A</v>
      </c>
      <c r="Q129" s="64" t="e">
        <f t="shared" si="15"/>
        <v>#N/A</v>
      </c>
      <c r="R129" s="64" t="e">
        <f t="shared" si="15"/>
        <v>#N/A</v>
      </c>
      <c r="S129" s="64" t="e">
        <f t="shared" si="15"/>
        <v>#N/A</v>
      </c>
      <c r="T129" s="65" t="e">
        <f t="shared" si="15"/>
        <v>#N/A</v>
      </c>
      <c r="W129" s="331" t="e">
        <f>IF(K130=0,10000,K130)</f>
        <v>#N/A</v>
      </c>
      <c r="X129" s="68">
        <v>16</v>
      </c>
      <c r="Y129" s="68">
        <v>7</v>
      </c>
      <c r="Z129" s="68"/>
    </row>
    <row r="130" spans="1:48" ht="15" customHeight="1" thickBot="1" x14ac:dyDescent="0.3">
      <c r="B130" s="318" t="e">
        <f>C124</f>
        <v>#N/A</v>
      </c>
      <c r="C130" s="315"/>
      <c r="D130" s="345">
        <f>Z130</f>
        <v>0</v>
      </c>
      <c r="E130" s="317" t="s">
        <v>18</v>
      </c>
      <c r="F130" s="66"/>
      <c r="G130" s="66"/>
      <c r="H130" s="443"/>
      <c r="I130" s="435" t="s">
        <v>1</v>
      </c>
      <c r="J130" s="129"/>
      <c r="K130" s="570" t="e">
        <f>SUM(E129:T129)</f>
        <v>#N/A</v>
      </c>
      <c r="L130" s="571"/>
      <c r="M130" s="571"/>
      <c r="N130" s="571"/>
      <c r="O130" s="571"/>
      <c r="P130" s="571"/>
      <c r="Q130" s="571"/>
      <c r="R130" s="571"/>
      <c r="S130" s="571"/>
      <c r="T130" s="572"/>
      <c r="W130" s="331" t="e">
        <f>IF(K130=0,10000,K130)</f>
        <v>#N/A</v>
      </c>
      <c r="X130" s="68">
        <v>16</v>
      </c>
      <c r="Y130" s="68">
        <v>8</v>
      </c>
      <c r="Z130" s="332">
        <f>IF(Z122&lt;1,0,Z122-1)</f>
        <v>0</v>
      </c>
    </row>
    <row r="131" spans="1:48" ht="15" customHeight="1" thickBot="1" x14ac:dyDescent="0.3">
      <c r="A131" s="37" t="s">
        <v>3951</v>
      </c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W131" s="331" t="e">
        <f>IF(K138=0,10000,K138)</f>
        <v>#N/A</v>
      </c>
      <c r="X131" s="68">
        <v>17</v>
      </c>
      <c r="Y131" s="68">
        <v>1</v>
      </c>
      <c r="Z131" s="68"/>
    </row>
    <row r="132" spans="1:48" ht="15" customHeight="1" thickBot="1" x14ac:dyDescent="0.3">
      <c r="B132" s="49">
        <v>17</v>
      </c>
      <c r="C132" s="313" t="e">
        <f>IF(B132="","",VLOOKUP(B132,'Absolutní-BODY'!$AT$2:$AU$57,2,FALSE))</f>
        <v>#N/A</v>
      </c>
      <c r="D132" s="40" t="s">
        <v>9</v>
      </c>
      <c r="E132" s="41">
        <v>1</v>
      </c>
      <c r="F132" s="41">
        <v>2</v>
      </c>
      <c r="G132" s="41">
        <v>3</v>
      </c>
      <c r="H132" s="340">
        <v>4</v>
      </c>
      <c r="I132" s="41">
        <v>5</v>
      </c>
      <c r="J132" s="41">
        <v>6</v>
      </c>
      <c r="K132" s="41">
        <v>7</v>
      </c>
      <c r="L132" s="41">
        <v>8</v>
      </c>
      <c r="M132" s="41">
        <v>9</v>
      </c>
      <c r="N132" s="41">
        <v>10</v>
      </c>
      <c r="O132" s="41">
        <v>11</v>
      </c>
      <c r="P132" s="41">
        <v>12</v>
      </c>
      <c r="Q132" s="41">
        <v>13</v>
      </c>
      <c r="R132" s="41">
        <v>14</v>
      </c>
      <c r="S132" s="41">
        <v>15</v>
      </c>
      <c r="T132" s="41">
        <v>16</v>
      </c>
      <c r="W132" s="331" t="e">
        <f>IF(K138=0,10000,K138)</f>
        <v>#N/A</v>
      </c>
      <c r="X132" s="68">
        <v>17</v>
      </c>
      <c r="Y132" s="68">
        <v>2</v>
      </c>
      <c r="Z132" s="68"/>
    </row>
    <row r="133" spans="1:48" ht="15" customHeight="1" x14ac:dyDescent="0.25">
      <c r="B133" s="44">
        <v>1</v>
      </c>
      <c r="C133" s="45" t="e">
        <f>IF(D133=0,"",VLOOKUP($D133,seznam!$A$1:$E$5084,2,FALSE))</f>
        <v>#N/A</v>
      </c>
      <c r="D133" s="46" t="e">
        <f>IF(AU133="",0,AU133)</f>
        <v>#N/A</v>
      </c>
      <c r="E133" s="46" t="e">
        <f>IF($D133=0,"",VLOOKUP($D133,'Absolutní-BODY'!$E$2:$W$161,4,FALSE))</f>
        <v>#N/A</v>
      </c>
      <c r="F133" s="46" t="e">
        <f>IF($D133=0,"",VLOOKUP($D133,'Absolutní-BODY'!$E$2:$W$161,5,FALSE))</f>
        <v>#N/A</v>
      </c>
      <c r="G133" s="46" t="e">
        <f>IF($D133=0,"",VLOOKUP($D133,'Absolutní-BODY'!$E$2:$W$161,6,FALSE))</f>
        <v>#N/A</v>
      </c>
      <c r="H133" s="46" t="e">
        <f>IF($D133=0,"",VLOOKUP($D133,'Absolutní-BODY'!$E$2:$W$161,7,FALSE))</f>
        <v>#N/A</v>
      </c>
      <c r="I133" s="47" t="e">
        <f>IF($D133=0,"",VLOOKUP($D133,'Absolutní-BODY'!$E$2:$W$161,8,FALSE))</f>
        <v>#N/A</v>
      </c>
      <c r="J133" s="47" t="e">
        <f>IF($D133=0,"",VLOOKUP($D133,'Absolutní-BODY'!$E$2:$W$161,9,FALSE))</f>
        <v>#N/A</v>
      </c>
      <c r="K133" s="47" t="e">
        <f>IF($D133=0,"",VLOOKUP($D133,'Absolutní-BODY'!$E$2:$W$161,10,FALSE))</f>
        <v>#N/A</v>
      </c>
      <c r="L133" s="47" t="e">
        <f>IF($D133=0,"",VLOOKUP($D133,'Absolutní-BODY'!$E$2:$W$161,11,FALSE))</f>
        <v>#N/A</v>
      </c>
      <c r="M133" s="47" t="e">
        <f>IF($D133=0,"",VLOOKUP($D133,'Absolutní-BODY'!$E$2:$W$161,12,FALSE))</f>
        <v>#N/A</v>
      </c>
      <c r="N133" s="47" t="e">
        <f>IF($D133=0,"",VLOOKUP($D133,'Absolutní-BODY'!$E$2:$W$161,13,FALSE))</f>
        <v>#N/A</v>
      </c>
      <c r="O133" s="47" t="e">
        <f>IF($D133=0,"",VLOOKUP($D133,'Absolutní-BODY'!$E$2:$W$161,14,FALSE))</f>
        <v>#N/A</v>
      </c>
      <c r="P133" s="47" t="e">
        <f>IF($D133=0,"",VLOOKUP($D133,'Absolutní-BODY'!$E$2:$W$161,15,FALSE))</f>
        <v>#N/A</v>
      </c>
      <c r="Q133" s="47" t="e">
        <f>IF($D133=0,"",VLOOKUP($D133,'Absolutní-BODY'!$E$2:$W$161,16,FALSE))</f>
        <v>#N/A</v>
      </c>
      <c r="R133" s="47" t="e">
        <f>IF($D133=0,"",VLOOKUP($D133,'Absolutní-BODY'!$E$2:$W$161,17,FALSE))</f>
        <v>#N/A</v>
      </c>
      <c r="S133" s="47" t="e">
        <f>IF($D133=0,"",VLOOKUP($D133,'Absolutní-BODY'!$E$2:$W$161,18,FALSE))</f>
        <v>#N/A</v>
      </c>
      <c r="T133" s="48" t="e">
        <f>IF($D133=0,"",VLOOKUP($D133,'Absolutní-BODY'!$E$2:$W$161,19,FALSE))</f>
        <v>#N/A</v>
      </c>
      <c r="U133" s="49"/>
      <c r="V133" s="49"/>
      <c r="W133" s="331" t="e">
        <f>IF(K138=0,10000,K138)</f>
        <v>#N/A</v>
      </c>
      <c r="X133" s="68">
        <v>17</v>
      </c>
      <c r="Y133" s="331">
        <v>3</v>
      </c>
      <c r="Z133" s="331"/>
      <c r="AU133" s="49" t="e">
        <f>VLOOKUP(SUM(($B132*10)+B133),'Absolutní-BODY'!$AK$2:$AL$161,2,FALSE)</f>
        <v>#N/A</v>
      </c>
      <c r="AV133" s="49" t="e">
        <f>VLOOKUP(SUM(($B132*10)+C133),'Absolutní-BODY'!$AK$2:$AL$161,2,FALSE)</f>
        <v>#N/A</v>
      </c>
    </row>
    <row r="134" spans="1:48" ht="15" customHeight="1" x14ac:dyDescent="0.25">
      <c r="B134" s="50">
        <v>2</v>
      </c>
      <c r="C134" s="51" t="e">
        <f>IF(D134=0,"",VLOOKUP($D134,seznam!$A$1:$E$5084,2,FALSE))</f>
        <v>#N/A</v>
      </c>
      <c r="D134" s="52" t="e">
        <f>IF(AU134="",0,AU134)</f>
        <v>#N/A</v>
      </c>
      <c r="E134" s="52" t="e">
        <f>IF($D134=0,"",VLOOKUP($D134,'Absolutní-BODY'!$E$2:$W$161,4,FALSE))</f>
        <v>#N/A</v>
      </c>
      <c r="F134" s="52" t="e">
        <f>IF($D134=0,"",VLOOKUP($D134,'Absolutní-BODY'!$E$2:$W$161,5,FALSE))</f>
        <v>#N/A</v>
      </c>
      <c r="G134" s="52" t="e">
        <f>IF($D134=0,"",VLOOKUP($D134,'Absolutní-BODY'!$E$2:$W$161,6,FALSE))</f>
        <v>#N/A</v>
      </c>
      <c r="H134" s="52" t="e">
        <f>IF($D134=0,"",VLOOKUP($D134,'Absolutní-BODY'!$E$2:$W$161,7,FALSE))</f>
        <v>#N/A</v>
      </c>
      <c r="I134" s="53" t="e">
        <f>IF($D134=0,"",VLOOKUP($D134,'Absolutní-BODY'!$E$2:$W$161,8,FALSE))</f>
        <v>#N/A</v>
      </c>
      <c r="J134" s="53" t="e">
        <f>IF($D134=0,"",VLOOKUP($D134,'Absolutní-BODY'!$E$2:$W$161,9,FALSE))</f>
        <v>#N/A</v>
      </c>
      <c r="K134" s="53" t="e">
        <f>IF($D134=0,"",VLOOKUP($D134,'Absolutní-BODY'!$E$2:$W$161,10,FALSE))</f>
        <v>#N/A</v>
      </c>
      <c r="L134" s="53" t="e">
        <f>IF($D134=0,"",VLOOKUP($D134,'Absolutní-BODY'!$E$2:$W$161,11,FALSE))</f>
        <v>#N/A</v>
      </c>
      <c r="M134" s="53" t="e">
        <f>IF($D134=0,"",VLOOKUP($D134,'Absolutní-BODY'!$E$2:$W$161,12,FALSE))</f>
        <v>#N/A</v>
      </c>
      <c r="N134" s="53" t="e">
        <f>IF($D134=0,"",VLOOKUP($D134,'Absolutní-BODY'!$E$2:$W$161,13,FALSE))</f>
        <v>#N/A</v>
      </c>
      <c r="O134" s="53" t="e">
        <f>IF($D134=0,"",VLOOKUP($D134,'Absolutní-BODY'!$E$2:$W$161,14,FALSE))</f>
        <v>#N/A</v>
      </c>
      <c r="P134" s="53" t="e">
        <f>IF($D134=0,"",VLOOKUP($D134,'Absolutní-BODY'!$E$2:$W$161,15,FALSE))</f>
        <v>#N/A</v>
      </c>
      <c r="Q134" s="53" t="e">
        <f>IF($D134=0,"",VLOOKUP($D134,'Absolutní-BODY'!$E$2:$W$161,16,FALSE))</f>
        <v>#N/A</v>
      </c>
      <c r="R134" s="53" t="e">
        <f>IF($D134=0,"",VLOOKUP($D134,'Absolutní-BODY'!$E$2:$W$161,17,FALSE))</f>
        <v>#N/A</v>
      </c>
      <c r="S134" s="53" t="e">
        <f>IF($D134=0,"",VLOOKUP($D134,'Absolutní-BODY'!$E$2:$W$161,18,FALSE))</f>
        <v>#N/A</v>
      </c>
      <c r="T134" s="54" t="e">
        <f>IF($D134=0,"",VLOOKUP($D134,'Absolutní-BODY'!$E$2:$W$161,19,FALSE))</f>
        <v>#N/A</v>
      </c>
      <c r="U134" s="49"/>
      <c r="V134" s="49"/>
      <c r="W134" s="331" t="e">
        <f>IF(K138=0,10000,K138)</f>
        <v>#N/A</v>
      </c>
      <c r="X134" s="68">
        <v>17</v>
      </c>
      <c r="Y134" s="331">
        <v>4</v>
      </c>
      <c r="Z134" s="331"/>
      <c r="AU134" s="49" t="e">
        <f>VLOOKUP(SUM(($B132*10)+B134),'Absolutní-BODY'!$AK$2:$AL$161,2,FALSE)</f>
        <v>#N/A</v>
      </c>
      <c r="AV134" s="49" t="e">
        <f>VLOOKUP(SUM(($B132*10)+C134),'Absolutní-BODY'!$AK$2:$AL$161,2,FALSE)</f>
        <v>#N/A</v>
      </c>
    </row>
    <row r="135" spans="1:48" ht="15" customHeight="1" x14ac:dyDescent="0.25">
      <c r="B135" s="50">
        <v>3</v>
      </c>
      <c r="C135" s="51" t="e">
        <f>IF(D135=0,"",VLOOKUP($D135,seznam!$A$1:$E$5084,2,FALSE))</f>
        <v>#N/A</v>
      </c>
      <c r="D135" s="52" t="e">
        <f>IF(AU135="",0,AU135)</f>
        <v>#N/A</v>
      </c>
      <c r="E135" s="52" t="e">
        <f>IF($D135=0,"",VLOOKUP($D135,'Absolutní-BODY'!$E$2:$W$161,4,FALSE))</f>
        <v>#N/A</v>
      </c>
      <c r="F135" s="52" t="e">
        <f>IF($D135=0,"",VLOOKUP($D135,'Absolutní-BODY'!$E$2:$W$161,5,FALSE))</f>
        <v>#N/A</v>
      </c>
      <c r="G135" s="52" t="e">
        <f>IF($D135=0,"",VLOOKUP($D135,'Absolutní-BODY'!$E$2:$W$161,6,FALSE))</f>
        <v>#N/A</v>
      </c>
      <c r="H135" s="52" t="e">
        <f>IF($D135=0,"",VLOOKUP($D135,'Absolutní-BODY'!$E$2:$W$161,7,FALSE))</f>
        <v>#N/A</v>
      </c>
      <c r="I135" s="53" t="e">
        <f>IF($D135=0,"",VLOOKUP($D135,'Absolutní-BODY'!$E$2:$W$161,8,FALSE))</f>
        <v>#N/A</v>
      </c>
      <c r="J135" s="53" t="e">
        <f>IF($D135=0,"",VLOOKUP($D135,'Absolutní-BODY'!$E$2:$W$161,9,FALSE))</f>
        <v>#N/A</v>
      </c>
      <c r="K135" s="53" t="e">
        <f>IF($D135=0,"",VLOOKUP($D135,'Absolutní-BODY'!$E$2:$W$161,10,FALSE))</f>
        <v>#N/A</v>
      </c>
      <c r="L135" s="53" t="e">
        <f>IF($D135=0,"",VLOOKUP($D135,'Absolutní-BODY'!$E$2:$W$161,11,FALSE))</f>
        <v>#N/A</v>
      </c>
      <c r="M135" s="53" t="e">
        <f>IF($D135=0,"",VLOOKUP($D135,'Absolutní-BODY'!$E$2:$W$161,12,FALSE))</f>
        <v>#N/A</v>
      </c>
      <c r="N135" s="53" t="e">
        <f>IF($D135=0,"",VLOOKUP($D135,'Absolutní-BODY'!$E$2:$W$161,13,FALSE))</f>
        <v>#N/A</v>
      </c>
      <c r="O135" s="53" t="e">
        <f>IF($D135=0,"",VLOOKUP($D135,'Absolutní-BODY'!$E$2:$W$161,14,FALSE))</f>
        <v>#N/A</v>
      </c>
      <c r="P135" s="53" t="e">
        <f>IF($D135=0,"",VLOOKUP($D135,'Absolutní-BODY'!$E$2:$W$161,15,FALSE))</f>
        <v>#N/A</v>
      </c>
      <c r="Q135" s="53" t="e">
        <f>IF($D135=0,"",VLOOKUP($D135,'Absolutní-BODY'!$E$2:$W$161,16,FALSE))</f>
        <v>#N/A</v>
      </c>
      <c r="R135" s="53" t="e">
        <f>IF($D135=0,"",VLOOKUP($D135,'Absolutní-BODY'!$E$2:$W$161,17,FALSE))</f>
        <v>#N/A</v>
      </c>
      <c r="S135" s="53" t="e">
        <f>IF($D135=0,"",VLOOKUP($D135,'Absolutní-BODY'!$E$2:$W$161,18,FALSE))</f>
        <v>#N/A</v>
      </c>
      <c r="T135" s="54" t="e">
        <f>IF($D135=0,"",VLOOKUP($D135,'Absolutní-BODY'!$E$2:$W$161,19,FALSE))</f>
        <v>#N/A</v>
      </c>
      <c r="U135" s="49"/>
      <c r="V135" s="49"/>
      <c r="W135" s="331" t="e">
        <f>IF(K138=0,10000,K138)</f>
        <v>#N/A</v>
      </c>
      <c r="X135" s="68">
        <v>17</v>
      </c>
      <c r="Y135" s="331">
        <v>5</v>
      </c>
      <c r="Z135" s="331"/>
      <c r="AU135" s="49" t="e">
        <f>VLOOKUP(SUM(($B132*10)+B135),'Absolutní-BODY'!$AK$2:$AL$161,2,FALSE)</f>
        <v>#N/A</v>
      </c>
      <c r="AV135" s="49" t="e">
        <f>VLOOKUP(SUM(($B132*10)+C135),'Absolutní-BODY'!$AK$2:$AL$161,2,FALSE)</f>
        <v>#N/A</v>
      </c>
    </row>
    <row r="136" spans="1:48" ht="15" customHeight="1" thickBot="1" x14ac:dyDescent="0.3">
      <c r="B136" s="55" t="s">
        <v>0</v>
      </c>
      <c r="C136" s="56" t="e">
        <f>IF(D136=0,"",VLOOKUP($D136,seznam!$A$1:$E$5084,2,FALSE))</f>
        <v>#N/A</v>
      </c>
      <c r="D136" s="57" t="e">
        <f>IF(AU136="",0,AU136)</f>
        <v>#N/A</v>
      </c>
      <c r="E136" s="57" t="e">
        <f>IF($D136=0,"",VLOOKUP($D136,'Absolutní-BODY'!$E$2:$W$161,4,FALSE))</f>
        <v>#N/A</v>
      </c>
      <c r="F136" s="57" t="e">
        <f>IF($D136=0,"",VLOOKUP($D136,'Absolutní-BODY'!$E$2:$W$161,5,FALSE))</f>
        <v>#N/A</v>
      </c>
      <c r="G136" s="57" t="e">
        <f>IF($D136=0,"",VLOOKUP($D136,'Absolutní-BODY'!$E$2:$W$161,6,FALSE))</f>
        <v>#N/A</v>
      </c>
      <c r="H136" s="57" t="e">
        <f>IF($D136=0,"",VLOOKUP($D136,'Absolutní-BODY'!$E$2:$W$161,7,FALSE))</f>
        <v>#N/A</v>
      </c>
      <c r="I136" s="58" t="e">
        <f>IF($D136=0,"",VLOOKUP($D136,'Absolutní-BODY'!$E$2:$W$161,8,FALSE))</f>
        <v>#N/A</v>
      </c>
      <c r="J136" s="58" t="e">
        <f>IF($D136=0,"",VLOOKUP($D136,'Absolutní-BODY'!$E$2:$W$161,9,FALSE))</f>
        <v>#N/A</v>
      </c>
      <c r="K136" s="58" t="e">
        <f>IF($D136=0,"",VLOOKUP($D136,'Absolutní-BODY'!$E$2:$W$161,10,FALSE))</f>
        <v>#N/A</v>
      </c>
      <c r="L136" s="58" t="e">
        <f>IF($D136=0,"",VLOOKUP($D136,'Absolutní-BODY'!$E$2:$W$161,11,FALSE))</f>
        <v>#N/A</v>
      </c>
      <c r="M136" s="58" t="e">
        <f>IF($D136=0,"",VLOOKUP($D136,'Absolutní-BODY'!$E$2:$W$161,12,FALSE))</f>
        <v>#N/A</v>
      </c>
      <c r="N136" s="58" t="e">
        <f>IF($D136=0,"",VLOOKUP($D136,'Absolutní-BODY'!$E$2:$W$161,13,FALSE))</f>
        <v>#N/A</v>
      </c>
      <c r="O136" s="58" t="e">
        <f>IF($D136=0,"",VLOOKUP($D136,'Absolutní-BODY'!$E$2:$W$161,14,FALSE))</f>
        <v>#N/A</v>
      </c>
      <c r="P136" s="58" t="e">
        <f>IF($D136=0,"",VLOOKUP($D136,'Absolutní-BODY'!$E$2:$W$161,15,FALSE))</f>
        <v>#N/A</v>
      </c>
      <c r="Q136" s="58" t="e">
        <f>IF($D136=0,"",VLOOKUP($D136,'Absolutní-BODY'!$E$2:$W$161,16,FALSE))</f>
        <v>#N/A</v>
      </c>
      <c r="R136" s="58" t="e">
        <f>IF($D136=0,"",VLOOKUP($D136,'Absolutní-BODY'!$E$2:$W$161,17,FALSE))</f>
        <v>#N/A</v>
      </c>
      <c r="S136" s="58" t="e">
        <f>IF($D136=0,"",VLOOKUP($D136,'Absolutní-BODY'!$E$2:$W$161,18,FALSE))</f>
        <v>#N/A</v>
      </c>
      <c r="T136" s="59" t="e">
        <f>IF($D136=0,"",VLOOKUP($D136,'Absolutní-BODY'!$E$2:$W$161,19,FALSE))</f>
        <v>#N/A</v>
      </c>
      <c r="U136" s="49"/>
      <c r="V136" s="49"/>
      <c r="W136" s="331" t="e">
        <f>IF(K138=0,10000,K138)</f>
        <v>#N/A</v>
      </c>
      <c r="X136" s="68">
        <v>17</v>
      </c>
      <c r="Y136" s="331">
        <v>6</v>
      </c>
      <c r="Z136" s="331"/>
      <c r="AU136" s="49" t="e">
        <f>VLOOKUP(SUM(($B132*10)+4),'Absolutní-BODY'!$AK$2:$AL$161,2,FALSE)</f>
        <v>#N/A</v>
      </c>
      <c r="AV136" s="49" t="e">
        <f>VLOOKUP(SUM(($B132*10)+4),'Absolutní-BODY'!$AK$2:$AL$161,2,FALSE)</f>
        <v>#N/A</v>
      </c>
    </row>
    <row r="137" spans="1:48" ht="15" customHeight="1" thickBot="1" x14ac:dyDescent="0.3">
      <c r="B137" s="60"/>
      <c r="C137" s="61"/>
      <c r="D137" s="61"/>
      <c r="E137" s="62" t="e">
        <f t="shared" ref="E137:T137" si="16">SUM(E133:E136)</f>
        <v>#N/A</v>
      </c>
      <c r="F137" s="63" t="e">
        <f t="shared" si="16"/>
        <v>#N/A</v>
      </c>
      <c r="G137" s="63" t="e">
        <f t="shared" si="16"/>
        <v>#N/A</v>
      </c>
      <c r="H137" s="63" t="e">
        <f t="shared" si="16"/>
        <v>#N/A</v>
      </c>
      <c r="I137" s="64" t="e">
        <f t="shared" si="16"/>
        <v>#N/A</v>
      </c>
      <c r="J137" s="64" t="e">
        <f t="shared" si="16"/>
        <v>#N/A</v>
      </c>
      <c r="K137" s="64" t="e">
        <f t="shared" si="16"/>
        <v>#N/A</v>
      </c>
      <c r="L137" s="64" t="e">
        <f t="shared" si="16"/>
        <v>#N/A</v>
      </c>
      <c r="M137" s="64" t="e">
        <f t="shared" si="16"/>
        <v>#N/A</v>
      </c>
      <c r="N137" s="64" t="e">
        <f t="shared" si="16"/>
        <v>#N/A</v>
      </c>
      <c r="O137" s="64" t="e">
        <f t="shared" si="16"/>
        <v>#N/A</v>
      </c>
      <c r="P137" s="64" t="e">
        <f t="shared" si="16"/>
        <v>#N/A</v>
      </c>
      <c r="Q137" s="64" t="e">
        <f t="shared" si="16"/>
        <v>#N/A</v>
      </c>
      <c r="R137" s="64" t="e">
        <f t="shared" si="16"/>
        <v>#N/A</v>
      </c>
      <c r="S137" s="64" t="e">
        <f t="shared" si="16"/>
        <v>#N/A</v>
      </c>
      <c r="T137" s="65" t="e">
        <f t="shared" si="16"/>
        <v>#N/A</v>
      </c>
      <c r="W137" s="331" t="e">
        <f>IF(K138=0,10000,K138)</f>
        <v>#N/A</v>
      </c>
      <c r="X137" s="68">
        <v>17</v>
      </c>
      <c r="Y137" s="68">
        <v>7</v>
      </c>
      <c r="Z137" s="68"/>
    </row>
    <row r="138" spans="1:48" ht="15" customHeight="1" thickBot="1" x14ac:dyDescent="0.3">
      <c r="B138" s="318" t="e">
        <f>C132</f>
        <v>#N/A</v>
      </c>
      <c r="C138" s="315"/>
      <c r="D138" s="345">
        <f>Z138</f>
        <v>0</v>
      </c>
      <c r="E138" s="317" t="s">
        <v>18</v>
      </c>
      <c r="F138" s="66"/>
      <c r="G138" s="66"/>
      <c r="H138" s="443"/>
      <c r="I138" s="435" t="s">
        <v>1</v>
      </c>
      <c r="J138" s="129"/>
      <c r="K138" s="570" t="e">
        <f>SUM(E137:T137)</f>
        <v>#N/A</v>
      </c>
      <c r="L138" s="571"/>
      <c r="M138" s="571"/>
      <c r="N138" s="571"/>
      <c r="O138" s="571"/>
      <c r="P138" s="571"/>
      <c r="Q138" s="571"/>
      <c r="R138" s="571"/>
      <c r="S138" s="571"/>
      <c r="T138" s="572"/>
      <c r="W138" s="331" t="e">
        <f>IF(K138=0,10000,K138)</f>
        <v>#N/A</v>
      </c>
      <c r="X138" s="68">
        <v>17</v>
      </c>
      <c r="Y138" s="68">
        <v>8</v>
      </c>
      <c r="Z138" s="332">
        <f>IF(Z130&lt;1,0,Z130-1)</f>
        <v>0</v>
      </c>
    </row>
    <row r="139" spans="1:48" ht="15" customHeight="1" thickBot="1" x14ac:dyDescent="0.3">
      <c r="A139" s="37" t="s">
        <v>3952</v>
      </c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W139" s="331" t="e">
        <f>IF(K146=0,10000,K146)</f>
        <v>#N/A</v>
      </c>
      <c r="X139" s="68">
        <v>18</v>
      </c>
      <c r="Y139" s="68">
        <v>1</v>
      </c>
      <c r="Z139" s="68"/>
    </row>
    <row r="140" spans="1:48" ht="15" customHeight="1" thickBot="1" x14ac:dyDescent="0.3">
      <c r="B140" s="49">
        <v>18</v>
      </c>
      <c r="C140" s="313" t="e">
        <f>IF(B140="","",VLOOKUP(B140,'Absolutní-BODY'!$AT$2:$AU$57,2,FALSE))</f>
        <v>#N/A</v>
      </c>
      <c r="D140" s="40" t="s">
        <v>9</v>
      </c>
      <c r="E140" s="41">
        <v>1</v>
      </c>
      <c r="F140" s="41">
        <v>2</v>
      </c>
      <c r="G140" s="41">
        <v>3</v>
      </c>
      <c r="H140" s="340">
        <v>4</v>
      </c>
      <c r="I140" s="41">
        <v>5</v>
      </c>
      <c r="J140" s="41">
        <v>6</v>
      </c>
      <c r="K140" s="41">
        <v>7</v>
      </c>
      <c r="L140" s="41">
        <v>8</v>
      </c>
      <c r="M140" s="41">
        <v>9</v>
      </c>
      <c r="N140" s="41">
        <v>10</v>
      </c>
      <c r="O140" s="41">
        <v>11</v>
      </c>
      <c r="P140" s="41">
        <v>12</v>
      </c>
      <c r="Q140" s="41">
        <v>13</v>
      </c>
      <c r="R140" s="41">
        <v>14</v>
      </c>
      <c r="S140" s="41">
        <v>15</v>
      </c>
      <c r="T140" s="41">
        <v>16</v>
      </c>
      <c r="W140" s="331" t="e">
        <f>IF(K146=0,10000,K146)</f>
        <v>#N/A</v>
      </c>
      <c r="X140" s="68">
        <v>18</v>
      </c>
      <c r="Y140" s="68">
        <v>2</v>
      </c>
      <c r="Z140" s="68"/>
    </row>
    <row r="141" spans="1:48" ht="15" customHeight="1" x14ac:dyDescent="0.25">
      <c r="B141" s="44">
        <v>1</v>
      </c>
      <c r="C141" s="45" t="e">
        <f>IF(D141=0,"",VLOOKUP($D141,seznam!$A$1:$E$5084,2,FALSE))</f>
        <v>#N/A</v>
      </c>
      <c r="D141" s="46" t="e">
        <f>IF(AU141="",0,AU141)</f>
        <v>#N/A</v>
      </c>
      <c r="E141" s="46" t="e">
        <f>IF($D141=0,"",VLOOKUP($D141,'Absolutní-BODY'!$E$2:$W$161,4,FALSE))</f>
        <v>#N/A</v>
      </c>
      <c r="F141" s="46" t="e">
        <f>IF($D141=0,"",VLOOKUP($D141,'Absolutní-BODY'!$E$2:$W$161,5,FALSE))</f>
        <v>#N/A</v>
      </c>
      <c r="G141" s="46" t="e">
        <f>IF($D141=0,"",VLOOKUP($D141,'Absolutní-BODY'!$E$2:$W$161,6,FALSE))</f>
        <v>#N/A</v>
      </c>
      <c r="H141" s="46" t="e">
        <f>IF($D141=0,"",VLOOKUP($D141,'Absolutní-BODY'!$E$2:$W$161,7,FALSE))</f>
        <v>#N/A</v>
      </c>
      <c r="I141" s="47" t="e">
        <f>IF($D141=0,"",VLOOKUP($D141,'Absolutní-BODY'!$E$2:$W$161,8,FALSE))</f>
        <v>#N/A</v>
      </c>
      <c r="J141" s="47" t="e">
        <f>IF($D141=0,"",VLOOKUP($D141,'Absolutní-BODY'!$E$2:$W$161,9,FALSE))</f>
        <v>#N/A</v>
      </c>
      <c r="K141" s="47" t="e">
        <f>IF($D141=0,"",VLOOKUP($D141,'Absolutní-BODY'!$E$2:$W$161,10,FALSE))</f>
        <v>#N/A</v>
      </c>
      <c r="L141" s="47" t="e">
        <f>IF($D141=0,"",VLOOKUP($D141,'Absolutní-BODY'!$E$2:$W$161,11,FALSE))</f>
        <v>#N/A</v>
      </c>
      <c r="M141" s="47" t="e">
        <f>IF($D141=0,"",VLOOKUP($D141,'Absolutní-BODY'!$E$2:$W$161,12,FALSE))</f>
        <v>#N/A</v>
      </c>
      <c r="N141" s="47" t="e">
        <f>IF($D141=0,"",VLOOKUP($D141,'Absolutní-BODY'!$E$2:$W$161,13,FALSE))</f>
        <v>#N/A</v>
      </c>
      <c r="O141" s="47" t="e">
        <f>IF($D141=0,"",VLOOKUP($D141,'Absolutní-BODY'!$E$2:$W$161,14,FALSE))</f>
        <v>#N/A</v>
      </c>
      <c r="P141" s="47" t="e">
        <f>IF($D141=0,"",VLOOKUP($D141,'Absolutní-BODY'!$E$2:$W$161,15,FALSE))</f>
        <v>#N/A</v>
      </c>
      <c r="Q141" s="47" t="e">
        <f>IF($D141=0,"",VLOOKUP($D141,'Absolutní-BODY'!$E$2:$W$161,16,FALSE))</f>
        <v>#N/A</v>
      </c>
      <c r="R141" s="47" t="e">
        <f>IF($D141=0,"",VLOOKUP($D141,'Absolutní-BODY'!$E$2:$W$161,17,FALSE))</f>
        <v>#N/A</v>
      </c>
      <c r="S141" s="47" t="e">
        <f>IF($D141=0,"",VLOOKUP($D141,'Absolutní-BODY'!$E$2:$W$161,18,FALSE))</f>
        <v>#N/A</v>
      </c>
      <c r="T141" s="48" t="e">
        <f>IF($D141=0,"",VLOOKUP($D141,'Absolutní-BODY'!$E$2:$W$161,19,FALSE))</f>
        <v>#N/A</v>
      </c>
      <c r="U141" s="49"/>
      <c r="V141" s="49"/>
      <c r="W141" s="331" t="e">
        <f>IF(K146=0,10000,K146)</f>
        <v>#N/A</v>
      </c>
      <c r="X141" s="68">
        <v>18</v>
      </c>
      <c r="Y141" s="331">
        <v>3</v>
      </c>
      <c r="Z141" s="331"/>
      <c r="AU141" s="49" t="e">
        <f>VLOOKUP(SUM(($B140*10)+B141),'Absolutní-BODY'!$AK$2:$AL$161,2,FALSE)</f>
        <v>#N/A</v>
      </c>
      <c r="AV141" s="49" t="e">
        <f>VLOOKUP(SUM(($B140*10)+C141),'Absolutní-BODY'!$AK$2:$AL$161,2,FALSE)</f>
        <v>#N/A</v>
      </c>
    </row>
    <row r="142" spans="1:48" ht="15" customHeight="1" x14ac:dyDescent="0.25">
      <c r="B142" s="50">
        <v>2</v>
      </c>
      <c r="C142" s="51" t="e">
        <f>IF(D142=0,"",VLOOKUP($D142,seznam!$A$1:$E$5084,2,FALSE))</f>
        <v>#N/A</v>
      </c>
      <c r="D142" s="52" t="e">
        <f>IF(AU142="",0,AU142)</f>
        <v>#N/A</v>
      </c>
      <c r="E142" s="52" t="e">
        <f>IF($D142=0,"",VLOOKUP($D142,'Absolutní-BODY'!$E$2:$W$161,4,FALSE))</f>
        <v>#N/A</v>
      </c>
      <c r="F142" s="52" t="e">
        <f>IF($D142=0,"",VLOOKUP($D142,'Absolutní-BODY'!$E$2:$W$161,5,FALSE))</f>
        <v>#N/A</v>
      </c>
      <c r="G142" s="52" t="e">
        <f>IF($D142=0,"",VLOOKUP($D142,'Absolutní-BODY'!$E$2:$W$161,6,FALSE))</f>
        <v>#N/A</v>
      </c>
      <c r="H142" s="52" t="e">
        <f>IF($D142=0,"",VLOOKUP($D142,'Absolutní-BODY'!$E$2:$W$161,7,FALSE))</f>
        <v>#N/A</v>
      </c>
      <c r="I142" s="53" t="e">
        <f>IF($D142=0,"",VLOOKUP($D142,'Absolutní-BODY'!$E$2:$W$161,8,FALSE))</f>
        <v>#N/A</v>
      </c>
      <c r="J142" s="53" t="e">
        <f>IF($D142=0,"",VLOOKUP($D142,'Absolutní-BODY'!$E$2:$W$161,9,FALSE))</f>
        <v>#N/A</v>
      </c>
      <c r="K142" s="53" t="e">
        <f>IF($D142=0,"",VLOOKUP($D142,'Absolutní-BODY'!$E$2:$W$161,10,FALSE))</f>
        <v>#N/A</v>
      </c>
      <c r="L142" s="53" t="e">
        <f>IF($D142=0,"",VLOOKUP($D142,'Absolutní-BODY'!$E$2:$W$161,11,FALSE))</f>
        <v>#N/A</v>
      </c>
      <c r="M142" s="53" t="e">
        <f>IF($D142=0,"",VLOOKUP($D142,'Absolutní-BODY'!$E$2:$W$161,12,FALSE))</f>
        <v>#N/A</v>
      </c>
      <c r="N142" s="53" t="e">
        <f>IF($D142=0,"",VLOOKUP($D142,'Absolutní-BODY'!$E$2:$W$161,13,FALSE))</f>
        <v>#N/A</v>
      </c>
      <c r="O142" s="53" t="e">
        <f>IF($D142=0,"",VLOOKUP($D142,'Absolutní-BODY'!$E$2:$W$161,14,FALSE))</f>
        <v>#N/A</v>
      </c>
      <c r="P142" s="53" t="e">
        <f>IF($D142=0,"",VLOOKUP($D142,'Absolutní-BODY'!$E$2:$W$161,15,FALSE))</f>
        <v>#N/A</v>
      </c>
      <c r="Q142" s="53" t="e">
        <f>IF($D142=0,"",VLOOKUP($D142,'Absolutní-BODY'!$E$2:$W$161,16,FALSE))</f>
        <v>#N/A</v>
      </c>
      <c r="R142" s="53" t="e">
        <f>IF($D142=0,"",VLOOKUP($D142,'Absolutní-BODY'!$E$2:$W$161,17,FALSE))</f>
        <v>#N/A</v>
      </c>
      <c r="S142" s="53" t="e">
        <f>IF($D142=0,"",VLOOKUP($D142,'Absolutní-BODY'!$E$2:$W$161,18,FALSE))</f>
        <v>#N/A</v>
      </c>
      <c r="T142" s="54" t="e">
        <f>IF($D142=0,"",VLOOKUP($D142,'Absolutní-BODY'!$E$2:$W$161,19,FALSE))</f>
        <v>#N/A</v>
      </c>
      <c r="U142" s="49"/>
      <c r="V142" s="49"/>
      <c r="W142" s="331" t="e">
        <f>IF(K146=0,10000,K146)</f>
        <v>#N/A</v>
      </c>
      <c r="X142" s="68">
        <v>18</v>
      </c>
      <c r="Y142" s="331">
        <v>4</v>
      </c>
      <c r="Z142" s="331"/>
      <c r="AU142" s="49" t="e">
        <f>VLOOKUP(SUM(($B140*10)+B142),'Absolutní-BODY'!$AK$2:$AL$161,2,FALSE)</f>
        <v>#N/A</v>
      </c>
      <c r="AV142" s="49" t="e">
        <f>VLOOKUP(SUM(($B140*10)+C142),'Absolutní-BODY'!$AK$2:$AL$161,2,FALSE)</f>
        <v>#N/A</v>
      </c>
    </row>
    <row r="143" spans="1:48" ht="15" customHeight="1" x14ac:dyDescent="0.25">
      <c r="B143" s="50">
        <v>3</v>
      </c>
      <c r="C143" s="51" t="e">
        <f>IF(D143=0,"",VLOOKUP($D143,seznam!$A$1:$E$5084,2,FALSE))</f>
        <v>#N/A</v>
      </c>
      <c r="D143" s="52" t="e">
        <f>IF(AU143="",0,AU143)</f>
        <v>#N/A</v>
      </c>
      <c r="E143" s="52" t="e">
        <f>IF($D143=0,"",VLOOKUP($D143,'Absolutní-BODY'!$E$2:$W$161,4,FALSE))</f>
        <v>#N/A</v>
      </c>
      <c r="F143" s="52" t="e">
        <f>IF($D143=0,"",VLOOKUP($D143,'Absolutní-BODY'!$E$2:$W$161,5,FALSE))</f>
        <v>#N/A</v>
      </c>
      <c r="G143" s="52" t="e">
        <f>IF($D143=0,"",VLOOKUP($D143,'Absolutní-BODY'!$E$2:$W$161,6,FALSE))</f>
        <v>#N/A</v>
      </c>
      <c r="H143" s="52" t="e">
        <f>IF($D143=0,"",VLOOKUP($D143,'Absolutní-BODY'!$E$2:$W$161,7,FALSE))</f>
        <v>#N/A</v>
      </c>
      <c r="I143" s="53" t="e">
        <f>IF($D143=0,"",VLOOKUP($D143,'Absolutní-BODY'!$E$2:$W$161,8,FALSE))</f>
        <v>#N/A</v>
      </c>
      <c r="J143" s="53" t="e">
        <f>IF($D143=0,"",VLOOKUP($D143,'Absolutní-BODY'!$E$2:$W$161,9,FALSE))</f>
        <v>#N/A</v>
      </c>
      <c r="K143" s="53" t="e">
        <f>IF($D143=0,"",VLOOKUP($D143,'Absolutní-BODY'!$E$2:$W$161,10,FALSE))</f>
        <v>#N/A</v>
      </c>
      <c r="L143" s="53" t="e">
        <f>IF($D143=0,"",VLOOKUP($D143,'Absolutní-BODY'!$E$2:$W$161,11,FALSE))</f>
        <v>#N/A</v>
      </c>
      <c r="M143" s="53" t="e">
        <f>IF($D143=0,"",VLOOKUP($D143,'Absolutní-BODY'!$E$2:$W$161,12,FALSE))</f>
        <v>#N/A</v>
      </c>
      <c r="N143" s="53" t="e">
        <f>IF($D143=0,"",VLOOKUP($D143,'Absolutní-BODY'!$E$2:$W$161,13,FALSE))</f>
        <v>#N/A</v>
      </c>
      <c r="O143" s="53" t="e">
        <f>IF($D143=0,"",VLOOKUP($D143,'Absolutní-BODY'!$E$2:$W$161,14,FALSE))</f>
        <v>#N/A</v>
      </c>
      <c r="P143" s="53" t="e">
        <f>IF($D143=0,"",VLOOKUP($D143,'Absolutní-BODY'!$E$2:$W$161,15,FALSE))</f>
        <v>#N/A</v>
      </c>
      <c r="Q143" s="53" t="e">
        <f>IF($D143=0,"",VLOOKUP($D143,'Absolutní-BODY'!$E$2:$W$161,16,FALSE))</f>
        <v>#N/A</v>
      </c>
      <c r="R143" s="53" t="e">
        <f>IF($D143=0,"",VLOOKUP($D143,'Absolutní-BODY'!$E$2:$W$161,17,FALSE))</f>
        <v>#N/A</v>
      </c>
      <c r="S143" s="53" t="e">
        <f>IF($D143=0,"",VLOOKUP($D143,'Absolutní-BODY'!$E$2:$W$161,18,FALSE))</f>
        <v>#N/A</v>
      </c>
      <c r="T143" s="54" t="e">
        <f>IF($D143=0,"",VLOOKUP($D143,'Absolutní-BODY'!$E$2:$W$161,19,FALSE))</f>
        <v>#N/A</v>
      </c>
      <c r="U143" s="49"/>
      <c r="V143" s="49"/>
      <c r="W143" s="331" t="e">
        <f>IF(K146=0,10000,K146)</f>
        <v>#N/A</v>
      </c>
      <c r="X143" s="68">
        <v>18</v>
      </c>
      <c r="Y143" s="331">
        <v>5</v>
      </c>
      <c r="Z143" s="331"/>
      <c r="AU143" s="49" t="e">
        <f>VLOOKUP(SUM(($B140*10)+B143),'Absolutní-BODY'!$AK$2:$AL$161,2,FALSE)</f>
        <v>#N/A</v>
      </c>
      <c r="AV143" s="49" t="e">
        <f>VLOOKUP(SUM(($B140*10)+C143),'Absolutní-BODY'!$AK$2:$AL$161,2,FALSE)</f>
        <v>#N/A</v>
      </c>
    </row>
    <row r="144" spans="1:48" ht="15" customHeight="1" thickBot="1" x14ac:dyDescent="0.3">
      <c r="B144" s="55" t="s">
        <v>0</v>
      </c>
      <c r="C144" s="56" t="e">
        <f>IF(D144=0,"",VLOOKUP($D144,seznam!$A$1:$E$5084,2,FALSE))</f>
        <v>#N/A</v>
      </c>
      <c r="D144" s="57" t="e">
        <f>IF(AU144="",0,AU144)</f>
        <v>#N/A</v>
      </c>
      <c r="E144" s="57" t="e">
        <f>IF($D144=0,"",VLOOKUP($D144,'Absolutní-BODY'!$E$2:$W$161,4,FALSE))</f>
        <v>#N/A</v>
      </c>
      <c r="F144" s="57" t="e">
        <f>IF($D144=0,"",VLOOKUP($D144,'Absolutní-BODY'!$E$2:$W$161,5,FALSE))</f>
        <v>#N/A</v>
      </c>
      <c r="G144" s="57" t="e">
        <f>IF($D144=0,"",VLOOKUP($D144,'Absolutní-BODY'!$E$2:$W$161,6,FALSE))</f>
        <v>#N/A</v>
      </c>
      <c r="H144" s="57" t="e">
        <f>IF($D144=0,"",VLOOKUP($D144,'Absolutní-BODY'!$E$2:$W$161,7,FALSE))</f>
        <v>#N/A</v>
      </c>
      <c r="I144" s="58" t="e">
        <f>IF($D144=0,"",VLOOKUP($D144,'Absolutní-BODY'!$E$2:$W$161,8,FALSE))</f>
        <v>#N/A</v>
      </c>
      <c r="J144" s="58" t="e">
        <f>IF($D144=0,"",VLOOKUP($D144,'Absolutní-BODY'!$E$2:$W$161,9,FALSE))</f>
        <v>#N/A</v>
      </c>
      <c r="K144" s="58" t="e">
        <f>IF($D144=0,"",VLOOKUP($D144,'Absolutní-BODY'!$E$2:$W$161,10,FALSE))</f>
        <v>#N/A</v>
      </c>
      <c r="L144" s="58" t="e">
        <f>IF($D144=0,"",VLOOKUP($D144,'Absolutní-BODY'!$E$2:$W$161,11,FALSE))</f>
        <v>#N/A</v>
      </c>
      <c r="M144" s="58" t="e">
        <f>IF($D144=0,"",VLOOKUP($D144,'Absolutní-BODY'!$E$2:$W$161,12,FALSE))</f>
        <v>#N/A</v>
      </c>
      <c r="N144" s="58" t="e">
        <f>IF($D144=0,"",VLOOKUP($D144,'Absolutní-BODY'!$E$2:$W$161,13,FALSE))</f>
        <v>#N/A</v>
      </c>
      <c r="O144" s="58" t="e">
        <f>IF($D144=0,"",VLOOKUP($D144,'Absolutní-BODY'!$E$2:$W$161,14,FALSE))</f>
        <v>#N/A</v>
      </c>
      <c r="P144" s="58" t="e">
        <f>IF($D144=0,"",VLOOKUP($D144,'Absolutní-BODY'!$E$2:$W$161,15,FALSE))</f>
        <v>#N/A</v>
      </c>
      <c r="Q144" s="58" t="e">
        <f>IF($D144=0,"",VLOOKUP($D144,'Absolutní-BODY'!$E$2:$W$161,16,FALSE))</f>
        <v>#N/A</v>
      </c>
      <c r="R144" s="58" t="e">
        <f>IF($D144=0,"",VLOOKUP($D144,'Absolutní-BODY'!$E$2:$W$161,17,FALSE))</f>
        <v>#N/A</v>
      </c>
      <c r="S144" s="58" t="e">
        <f>IF($D144=0,"",VLOOKUP($D144,'Absolutní-BODY'!$E$2:$W$161,18,FALSE))</f>
        <v>#N/A</v>
      </c>
      <c r="T144" s="59" t="e">
        <f>IF($D144=0,"",VLOOKUP($D144,'Absolutní-BODY'!$E$2:$W$161,19,FALSE))</f>
        <v>#N/A</v>
      </c>
      <c r="U144" s="49"/>
      <c r="V144" s="49"/>
      <c r="W144" s="331" t="e">
        <f>IF(K146=0,10000,K146)</f>
        <v>#N/A</v>
      </c>
      <c r="X144" s="68">
        <v>18</v>
      </c>
      <c r="Y144" s="331">
        <v>6</v>
      </c>
      <c r="Z144" s="331"/>
      <c r="AU144" s="49" t="e">
        <f>VLOOKUP(SUM(($B140*10)+4),'Absolutní-BODY'!$AK$2:$AL$161,2,FALSE)</f>
        <v>#N/A</v>
      </c>
      <c r="AV144" s="49" t="e">
        <f>VLOOKUP(SUM(($B140*10)+4),'Absolutní-BODY'!$AK$2:$AL$161,2,FALSE)</f>
        <v>#N/A</v>
      </c>
    </row>
    <row r="145" spans="1:48" ht="15" customHeight="1" thickBot="1" x14ac:dyDescent="0.3">
      <c r="B145" s="60"/>
      <c r="C145" s="61"/>
      <c r="D145" s="61"/>
      <c r="E145" s="62" t="e">
        <f t="shared" ref="E145:T145" si="17">SUM(E141:E144)</f>
        <v>#N/A</v>
      </c>
      <c r="F145" s="63" t="e">
        <f t="shared" si="17"/>
        <v>#N/A</v>
      </c>
      <c r="G145" s="63" t="e">
        <f t="shared" si="17"/>
        <v>#N/A</v>
      </c>
      <c r="H145" s="63" t="e">
        <f t="shared" si="17"/>
        <v>#N/A</v>
      </c>
      <c r="I145" s="64" t="e">
        <f t="shared" si="17"/>
        <v>#N/A</v>
      </c>
      <c r="J145" s="64" t="e">
        <f t="shared" si="17"/>
        <v>#N/A</v>
      </c>
      <c r="K145" s="64" t="e">
        <f t="shared" si="17"/>
        <v>#N/A</v>
      </c>
      <c r="L145" s="64" t="e">
        <f t="shared" si="17"/>
        <v>#N/A</v>
      </c>
      <c r="M145" s="64" t="e">
        <f t="shared" si="17"/>
        <v>#N/A</v>
      </c>
      <c r="N145" s="64" t="e">
        <f t="shared" si="17"/>
        <v>#N/A</v>
      </c>
      <c r="O145" s="64" t="e">
        <f t="shared" si="17"/>
        <v>#N/A</v>
      </c>
      <c r="P145" s="64" t="e">
        <f t="shared" si="17"/>
        <v>#N/A</v>
      </c>
      <c r="Q145" s="64" t="e">
        <f t="shared" si="17"/>
        <v>#N/A</v>
      </c>
      <c r="R145" s="64" t="e">
        <f t="shared" si="17"/>
        <v>#N/A</v>
      </c>
      <c r="S145" s="64" t="e">
        <f t="shared" si="17"/>
        <v>#N/A</v>
      </c>
      <c r="T145" s="65" t="e">
        <f t="shared" si="17"/>
        <v>#N/A</v>
      </c>
      <c r="W145" s="331" t="e">
        <f>IF(K146=0,10000,K146)</f>
        <v>#N/A</v>
      </c>
      <c r="X145" s="68">
        <v>18</v>
      </c>
      <c r="Y145" s="68">
        <v>7</v>
      </c>
      <c r="Z145" s="68"/>
    </row>
    <row r="146" spans="1:48" ht="15" customHeight="1" thickBot="1" x14ac:dyDescent="0.3">
      <c r="B146" s="318" t="e">
        <f>C140</f>
        <v>#N/A</v>
      </c>
      <c r="C146" s="315"/>
      <c r="D146" s="345">
        <f>Z146</f>
        <v>0</v>
      </c>
      <c r="E146" s="317" t="s">
        <v>18</v>
      </c>
      <c r="F146" s="66"/>
      <c r="G146" s="66"/>
      <c r="H146" s="443"/>
      <c r="I146" s="435" t="s">
        <v>1</v>
      </c>
      <c r="J146" s="129"/>
      <c r="K146" s="570" t="e">
        <f>SUM(E145:T145)</f>
        <v>#N/A</v>
      </c>
      <c r="L146" s="571"/>
      <c r="M146" s="571"/>
      <c r="N146" s="571"/>
      <c r="O146" s="571"/>
      <c r="P146" s="571"/>
      <c r="Q146" s="571"/>
      <c r="R146" s="571"/>
      <c r="S146" s="571"/>
      <c r="T146" s="572"/>
      <c r="W146" s="331" t="e">
        <f>IF(K146=0,10000,K146)</f>
        <v>#N/A</v>
      </c>
      <c r="X146" s="68">
        <v>18</v>
      </c>
      <c r="Y146" s="68">
        <v>8</v>
      </c>
      <c r="Z146" s="332">
        <f>IF(Z138&lt;1,0,Z138-1)</f>
        <v>0</v>
      </c>
    </row>
    <row r="147" spans="1:48" ht="15" customHeight="1" thickBot="1" x14ac:dyDescent="0.3">
      <c r="A147" s="37" t="s">
        <v>3953</v>
      </c>
      <c r="C147" s="335"/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W147" s="331" t="e">
        <f>IF(K154=0,10000,K154)</f>
        <v>#N/A</v>
      </c>
      <c r="X147" s="68">
        <v>19</v>
      </c>
      <c r="Y147" s="68">
        <v>1</v>
      </c>
      <c r="Z147" s="68"/>
    </row>
    <row r="148" spans="1:48" ht="15" customHeight="1" thickBot="1" x14ac:dyDescent="0.3">
      <c r="B148" s="49">
        <v>19</v>
      </c>
      <c r="C148" s="313" t="e">
        <f>IF(B148="","",VLOOKUP(B148,'Absolutní-BODY'!$AT$2:$AU$57,2,FALSE))</f>
        <v>#N/A</v>
      </c>
      <c r="D148" s="40" t="s">
        <v>9</v>
      </c>
      <c r="E148" s="41">
        <v>1</v>
      </c>
      <c r="F148" s="41">
        <v>2</v>
      </c>
      <c r="G148" s="41">
        <v>3</v>
      </c>
      <c r="H148" s="340">
        <v>4</v>
      </c>
      <c r="I148" s="41">
        <v>5</v>
      </c>
      <c r="J148" s="41">
        <v>6</v>
      </c>
      <c r="K148" s="41">
        <v>7</v>
      </c>
      <c r="L148" s="41">
        <v>8</v>
      </c>
      <c r="M148" s="41">
        <v>9</v>
      </c>
      <c r="N148" s="41">
        <v>10</v>
      </c>
      <c r="O148" s="41">
        <v>11</v>
      </c>
      <c r="P148" s="41">
        <v>12</v>
      </c>
      <c r="Q148" s="41">
        <v>13</v>
      </c>
      <c r="R148" s="41">
        <v>14</v>
      </c>
      <c r="S148" s="41">
        <v>15</v>
      </c>
      <c r="T148" s="41">
        <v>16</v>
      </c>
      <c r="W148" s="331" t="e">
        <f>IF(K154=0,10000,K154)</f>
        <v>#N/A</v>
      </c>
      <c r="X148" s="68">
        <v>19</v>
      </c>
      <c r="Y148" s="68">
        <v>2</v>
      </c>
      <c r="Z148" s="68"/>
    </row>
    <row r="149" spans="1:48" ht="15" customHeight="1" x14ac:dyDescent="0.25">
      <c r="B149" s="44">
        <v>1</v>
      </c>
      <c r="C149" s="45" t="e">
        <f>IF(D149=0,"",VLOOKUP($D149,seznam!$A$1:$E$5084,2,FALSE))</f>
        <v>#N/A</v>
      </c>
      <c r="D149" s="46" t="e">
        <f>IF(AU149="",0,AU149)</f>
        <v>#N/A</v>
      </c>
      <c r="E149" s="46" t="e">
        <f>IF($D149=0,"",VLOOKUP($D149,'Absolutní-BODY'!$E$2:$W$161,4,FALSE))</f>
        <v>#N/A</v>
      </c>
      <c r="F149" s="46" t="e">
        <f>IF($D149=0,"",VLOOKUP($D149,'Absolutní-BODY'!$E$2:$W$161,5,FALSE))</f>
        <v>#N/A</v>
      </c>
      <c r="G149" s="46" t="e">
        <f>IF($D149=0,"",VLOOKUP($D149,'Absolutní-BODY'!$E$2:$W$161,6,FALSE))</f>
        <v>#N/A</v>
      </c>
      <c r="H149" s="46" t="e">
        <f>IF($D149=0,"",VLOOKUP($D149,'Absolutní-BODY'!$E$2:$W$161,7,FALSE))</f>
        <v>#N/A</v>
      </c>
      <c r="I149" s="47" t="e">
        <f>IF($D149=0,"",VLOOKUP($D149,'Absolutní-BODY'!$E$2:$W$161,8,FALSE))</f>
        <v>#N/A</v>
      </c>
      <c r="J149" s="47" t="e">
        <f>IF($D149=0,"",VLOOKUP($D149,'Absolutní-BODY'!$E$2:$W$161,9,FALSE))</f>
        <v>#N/A</v>
      </c>
      <c r="K149" s="47" t="e">
        <f>IF($D149=0,"",VLOOKUP($D149,'Absolutní-BODY'!$E$2:$W$161,10,FALSE))</f>
        <v>#N/A</v>
      </c>
      <c r="L149" s="47" t="e">
        <f>IF($D149=0,"",VLOOKUP($D149,'Absolutní-BODY'!$E$2:$W$161,11,FALSE))</f>
        <v>#N/A</v>
      </c>
      <c r="M149" s="47" t="e">
        <f>IF($D149=0,"",VLOOKUP($D149,'Absolutní-BODY'!$E$2:$W$161,12,FALSE))</f>
        <v>#N/A</v>
      </c>
      <c r="N149" s="47" t="e">
        <f>IF($D149=0,"",VLOOKUP($D149,'Absolutní-BODY'!$E$2:$W$161,13,FALSE))</f>
        <v>#N/A</v>
      </c>
      <c r="O149" s="47" t="e">
        <f>IF($D149=0,"",VLOOKUP($D149,'Absolutní-BODY'!$E$2:$W$161,14,FALSE))</f>
        <v>#N/A</v>
      </c>
      <c r="P149" s="47" t="e">
        <f>IF($D149=0,"",VLOOKUP($D149,'Absolutní-BODY'!$E$2:$W$161,15,FALSE))</f>
        <v>#N/A</v>
      </c>
      <c r="Q149" s="47" t="e">
        <f>IF($D149=0,"",VLOOKUP($D149,'Absolutní-BODY'!$E$2:$W$161,16,FALSE))</f>
        <v>#N/A</v>
      </c>
      <c r="R149" s="47" t="e">
        <f>IF($D149=0,"",VLOOKUP($D149,'Absolutní-BODY'!$E$2:$W$161,17,FALSE))</f>
        <v>#N/A</v>
      </c>
      <c r="S149" s="47" t="e">
        <f>IF($D149=0,"",VLOOKUP($D149,'Absolutní-BODY'!$E$2:$W$161,18,FALSE))</f>
        <v>#N/A</v>
      </c>
      <c r="T149" s="48" t="e">
        <f>IF($D149=0,"",VLOOKUP($D149,'Absolutní-BODY'!$E$2:$W$161,19,FALSE))</f>
        <v>#N/A</v>
      </c>
      <c r="U149" s="49"/>
      <c r="V149" s="49"/>
      <c r="W149" s="331" t="e">
        <f>IF(K154=0,10000,K154)</f>
        <v>#N/A</v>
      </c>
      <c r="X149" s="68">
        <v>19</v>
      </c>
      <c r="Y149" s="331">
        <v>3</v>
      </c>
      <c r="Z149" s="331"/>
      <c r="AU149" s="49" t="e">
        <f>VLOOKUP(SUM(($B148*10)+B149),'Absolutní-BODY'!$AK$2:$AL$161,2,FALSE)</f>
        <v>#N/A</v>
      </c>
      <c r="AV149" s="49" t="e">
        <f>VLOOKUP(SUM(($B148*10)+C149),'Absolutní-BODY'!$AK$2:$AL$161,2,FALSE)</f>
        <v>#N/A</v>
      </c>
    </row>
    <row r="150" spans="1:48" ht="15" customHeight="1" x14ac:dyDescent="0.25">
      <c r="B150" s="50">
        <v>2</v>
      </c>
      <c r="C150" s="51" t="e">
        <f>IF(D150=0,"",VLOOKUP($D150,seznam!$A$1:$E$5084,2,FALSE))</f>
        <v>#N/A</v>
      </c>
      <c r="D150" s="52" t="e">
        <f>IF(AU150="",0,AU150)</f>
        <v>#N/A</v>
      </c>
      <c r="E150" s="52" t="e">
        <f>IF($D150=0,"",VLOOKUP($D150,'Absolutní-BODY'!$E$2:$W$161,4,FALSE))</f>
        <v>#N/A</v>
      </c>
      <c r="F150" s="52" t="e">
        <f>IF($D150=0,"",VLOOKUP($D150,'Absolutní-BODY'!$E$2:$W$161,5,FALSE))</f>
        <v>#N/A</v>
      </c>
      <c r="G150" s="52" t="e">
        <f>IF($D150=0,"",VLOOKUP($D150,'Absolutní-BODY'!$E$2:$W$161,6,FALSE))</f>
        <v>#N/A</v>
      </c>
      <c r="H150" s="52" t="e">
        <f>IF($D150=0,"",VLOOKUP($D150,'Absolutní-BODY'!$E$2:$W$161,7,FALSE))</f>
        <v>#N/A</v>
      </c>
      <c r="I150" s="53" t="e">
        <f>IF($D150=0,"",VLOOKUP($D150,'Absolutní-BODY'!$E$2:$W$161,8,FALSE))</f>
        <v>#N/A</v>
      </c>
      <c r="J150" s="53" t="e">
        <f>IF($D150=0,"",VLOOKUP($D150,'Absolutní-BODY'!$E$2:$W$161,9,FALSE))</f>
        <v>#N/A</v>
      </c>
      <c r="K150" s="53" t="e">
        <f>IF($D150=0,"",VLOOKUP($D150,'Absolutní-BODY'!$E$2:$W$161,10,FALSE))</f>
        <v>#N/A</v>
      </c>
      <c r="L150" s="53" t="e">
        <f>IF($D150=0,"",VLOOKUP($D150,'Absolutní-BODY'!$E$2:$W$161,11,FALSE))</f>
        <v>#N/A</v>
      </c>
      <c r="M150" s="53" t="e">
        <f>IF($D150=0,"",VLOOKUP($D150,'Absolutní-BODY'!$E$2:$W$161,12,FALSE))</f>
        <v>#N/A</v>
      </c>
      <c r="N150" s="53" t="e">
        <f>IF($D150=0,"",VLOOKUP($D150,'Absolutní-BODY'!$E$2:$W$161,13,FALSE))</f>
        <v>#N/A</v>
      </c>
      <c r="O150" s="53" t="e">
        <f>IF($D150=0,"",VLOOKUP($D150,'Absolutní-BODY'!$E$2:$W$161,14,FALSE))</f>
        <v>#N/A</v>
      </c>
      <c r="P150" s="53" t="e">
        <f>IF($D150=0,"",VLOOKUP($D150,'Absolutní-BODY'!$E$2:$W$161,15,FALSE))</f>
        <v>#N/A</v>
      </c>
      <c r="Q150" s="53" t="e">
        <f>IF($D150=0,"",VLOOKUP($D150,'Absolutní-BODY'!$E$2:$W$161,16,FALSE))</f>
        <v>#N/A</v>
      </c>
      <c r="R150" s="53" t="e">
        <f>IF($D150=0,"",VLOOKUP($D150,'Absolutní-BODY'!$E$2:$W$161,17,FALSE))</f>
        <v>#N/A</v>
      </c>
      <c r="S150" s="53" t="e">
        <f>IF($D150=0,"",VLOOKUP($D150,'Absolutní-BODY'!$E$2:$W$161,18,FALSE))</f>
        <v>#N/A</v>
      </c>
      <c r="T150" s="54" t="e">
        <f>IF($D150=0,"",VLOOKUP($D150,'Absolutní-BODY'!$E$2:$W$161,19,FALSE))</f>
        <v>#N/A</v>
      </c>
      <c r="U150" s="49"/>
      <c r="V150" s="49"/>
      <c r="W150" s="331" t="e">
        <f>IF(K154=0,10000,K154)</f>
        <v>#N/A</v>
      </c>
      <c r="X150" s="68">
        <v>19</v>
      </c>
      <c r="Y150" s="331">
        <v>4</v>
      </c>
      <c r="Z150" s="331"/>
      <c r="AU150" s="49" t="e">
        <f>VLOOKUP(SUM(($B148*10)+B150),'Absolutní-BODY'!$AK$2:$AL$161,2,FALSE)</f>
        <v>#N/A</v>
      </c>
      <c r="AV150" s="49" t="e">
        <f>VLOOKUP(SUM(($B148*10)+C150),'Absolutní-BODY'!$AK$2:$AL$161,2,FALSE)</f>
        <v>#N/A</v>
      </c>
    </row>
    <row r="151" spans="1:48" ht="15" customHeight="1" x14ac:dyDescent="0.25">
      <c r="B151" s="50">
        <v>3</v>
      </c>
      <c r="C151" s="51" t="e">
        <f>IF(D151=0,"",VLOOKUP($D151,seznam!$A$1:$E$5084,2,FALSE))</f>
        <v>#N/A</v>
      </c>
      <c r="D151" s="52" t="e">
        <f>IF(AU151="",0,AU151)</f>
        <v>#N/A</v>
      </c>
      <c r="E151" s="52" t="e">
        <f>IF($D151=0,"",VLOOKUP($D151,'Absolutní-BODY'!$E$2:$W$161,4,FALSE))</f>
        <v>#N/A</v>
      </c>
      <c r="F151" s="52" t="e">
        <f>IF($D151=0,"",VLOOKUP($D151,'Absolutní-BODY'!$E$2:$W$161,5,FALSE))</f>
        <v>#N/A</v>
      </c>
      <c r="G151" s="52" t="e">
        <f>IF($D151=0,"",VLOOKUP($D151,'Absolutní-BODY'!$E$2:$W$161,6,FALSE))</f>
        <v>#N/A</v>
      </c>
      <c r="H151" s="52" t="e">
        <f>IF($D151=0,"",VLOOKUP($D151,'Absolutní-BODY'!$E$2:$W$161,7,FALSE))</f>
        <v>#N/A</v>
      </c>
      <c r="I151" s="53" t="e">
        <f>IF($D151=0,"",VLOOKUP($D151,'Absolutní-BODY'!$E$2:$W$161,8,FALSE))</f>
        <v>#N/A</v>
      </c>
      <c r="J151" s="53" t="e">
        <f>IF($D151=0,"",VLOOKUP($D151,'Absolutní-BODY'!$E$2:$W$161,9,FALSE))</f>
        <v>#N/A</v>
      </c>
      <c r="K151" s="53" t="e">
        <f>IF($D151=0,"",VLOOKUP($D151,'Absolutní-BODY'!$E$2:$W$161,10,FALSE))</f>
        <v>#N/A</v>
      </c>
      <c r="L151" s="53" t="e">
        <f>IF($D151=0,"",VLOOKUP($D151,'Absolutní-BODY'!$E$2:$W$161,11,FALSE))</f>
        <v>#N/A</v>
      </c>
      <c r="M151" s="53" t="e">
        <f>IF($D151=0,"",VLOOKUP($D151,'Absolutní-BODY'!$E$2:$W$161,12,FALSE))</f>
        <v>#N/A</v>
      </c>
      <c r="N151" s="53" t="e">
        <f>IF($D151=0,"",VLOOKUP($D151,'Absolutní-BODY'!$E$2:$W$161,13,FALSE))</f>
        <v>#N/A</v>
      </c>
      <c r="O151" s="53" t="e">
        <f>IF($D151=0,"",VLOOKUP($D151,'Absolutní-BODY'!$E$2:$W$161,14,FALSE))</f>
        <v>#N/A</v>
      </c>
      <c r="P151" s="53" t="e">
        <f>IF($D151=0,"",VLOOKUP($D151,'Absolutní-BODY'!$E$2:$W$161,15,FALSE))</f>
        <v>#N/A</v>
      </c>
      <c r="Q151" s="53" t="e">
        <f>IF($D151=0,"",VLOOKUP($D151,'Absolutní-BODY'!$E$2:$W$161,16,FALSE))</f>
        <v>#N/A</v>
      </c>
      <c r="R151" s="53" t="e">
        <f>IF($D151=0,"",VLOOKUP($D151,'Absolutní-BODY'!$E$2:$W$161,17,FALSE))</f>
        <v>#N/A</v>
      </c>
      <c r="S151" s="53" t="e">
        <f>IF($D151=0,"",VLOOKUP($D151,'Absolutní-BODY'!$E$2:$W$161,18,FALSE))</f>
        <v>#N/A</v>
      </c>
      <c r="T151" s="54" t="e">
        <f>IF($D151=0,"",VLOOKUP($D151,'Absolutní-BODY'!$E$2:$W$161,19,FALSE))</f>
        <v>#N/A</v>
      </c>
      <c r="U151" s="49"/>
      <c r="V151" s="49"/>
      <c r="W151" s="331" t="e">
        <f>IF(K154=0,10000,K154)</f>
        <v>#N/A</v>
      </c>
      <c r="X151" s="68">
        <v>19</v>
      </c>
      <c r="Y151" s="331">
        <v>5</v>
      </c>
      <c r="Z151" s="331"/>
      <c r="AU151" s="49" t="e">
        <f>VLOOKUP(SUM(($B148*10)+B151),'Absolutní-BODY'!$AK$2:$AL$161,2,FALSE)</f>
        <v>#N/A</v>
      </c>
      <c r="AV151" s="49" t="e">
        <f>VLOOKUP(SUM(($B148*10)+C151),'Absolutní-BODY'!$AK$2:$AL$161,2,FALSE)</f>
        <v>#N/A</v>
      </c>
    </row>
    <row r="152" spans="1:48" ht="15" customHeight="1" thickBot="1" x14ac:dyDescent="0.3">
      <c r="B152" s="55" t="s">
        <v>0</v>
      </c>
      <c r="C152" s="56" t="e">
        <f>IF(D152=0,"",VLOOKUP($D152,seznam!$A$1:$E$5084,2,FALSE))</f>
        <v>#N/A</v>
      </c>
      <c r="D152" s="57" t="e">
        <f>IF(AU152="",0,AU152)</f>
        <v>#N/A</v>
      </c>
      <c r="E152" s="57" t="e">
        <f>IF($D152=0,"",VLOOKUP($D152,'Absolutní-BODY'!$E$2:$W$161,4,FALSE))</f>
        <v>#N/A</v>
      </c>
      <c r="F152" s="57" t="e">
        <f>IF($D152=0,"",VLOOKUP($D152,'Absolutní-BODY'!$E$2:$W$161,5,FALSE))</f>
        <v>#N/A</v>
      </c>
      <c r="G152" s="57" t="e">
        <f>IF($D152=0,"",VLOOKUP($D152,'Absolutní-BODY'!$E$2:$W$161,6,FALSE))</f>
        <v>#N/A</v>
      </c>
      <c r="H152" s="57" t="e">
        <f>IF($D152=0,"",VLOOKUP($D152,'Absolutní-BODY'!$E$2:$W$161,7,FALSE))</f>
        <v>#N/A</v>
      </c>
      <c r="I152" s="58" t="e">
        <f>IF($D152=0,"",VLOOKUP($D152,'Absolutní-BODY'!$E$2:$W$161,8,FALSE))</f>
        <v>#N/A</v>
      </c>
      <c r="J152" s="58" t="e">
        <f>IF($D152=0,"",VLOOKUP($D152,'Absolutní-BODY'!$E$2:$W$161,9,FALSE))</f>
        <v>#N/A</v>
      </c>
      <c r="K152" s="58" t="e">
        <f>IF($D152=0,"",VLOOKUP($D152,'Absolutní-BODY'!$E$2:$W$161,10,FALSE))</f>
        <v>#N/A</v>
      </c>
      <c r="L152" s="58" t="e">
        <f>IF($D152=0,"",VLOOKUP($D152,'Absolutní-BODY'!$E$2:$W$161,11,FALSE))</f>
        <v>#N/A</v>
      </c>
      <c r="M152" s="58" t="e">
        <f>IF($D152=0,"",VLOOKUP($D152,'Absolutní-BODY'!$E$2:$W$161,12,FALSE))</f>
        <v>#N/A</v>
      </c>
      <c r="N152" s="58" t="e">
        <f>IF($D152=0,"",VLOOKUP($D152,'Absolutní-BODY'!$E$2:$W$161,13,FALSE))</f>
        <v>#N/A</v>
      </c>
      <c r="O152" s="58" t="e">
        <f>IF($D152=0,"",VLOOKUP($D152,'Absolutní-BODY'!$E$2:$W$161,14,FALSE))</f>
        <v>#N/A</v>
      </c>
      <c r="P152" s="58" t="e">
        <f>IF($D152=0,"",VLOOKUP($D152,'Absolutní-BODY'!$E$2:$W$161,15,FALSE))</f>
        <v>#N/A</v>
      </c>
      <c r="Q152" s="58" t="e">
        <f>IF($D152=0,"",VLOOKUP($D152,'Absolutní-BODY'!$E$2:$W$161,16,FALSE))</f>
        <v>#N/A</v>
      </c>
      <c r="R152" s="58" t="e">
        <f>IF($D152=0,"",VLOOKUP($D152,'Absolutní-BODY'!$E$2:$W$161,17,FALSE))</f>
        <v>#N/A</v>
      </c>
      <c r="S152" s="58" t="e">
        <f>IF($D152=0,"",VLOOKUP($D152,'Absolutní-BODY'!$E$2:$W$161,18,FALSE))</f>
        <v>#N/A</v>
      </c>
      <c r="T152" s="59" t="e">
        <f>IF($D152=0,"",VLOOKUP($D152,'Absolutní-BODY'!$E$2:$W$161,19,FALSE))</f>
        <v>#N/A</v>
      </c>
      <c r="U152" s="49"/>
      <c r="V152" s="49"/>
      <c r="W152" s="331" t="e">
        <f>IF(K154=0,10000,K154)</f>
        <v>#N/A</v>
      </c>
      <c r="X152" s="68">
        <v>19</v>
      </c>
      <c r="Y152" s="331">
        <v>6</v>
      </c>
      <c r="Z152" s="331"/>
      <c r="AU152" s="49" t="e">
        <f>VLOOKUP(SUM(($B148*10)+4),'Absolutní-BODY'!$AK$2:$AL$161,2,FALSE)</f>
        <v>#N/A</v>
      </c>
      <c r="AV152" s="49" t="e">
        <f>VLOOKUP(SUM(($B148*10)+4),'Absolutní-BODY'!$AK$2:$AL$161,2,FALSE)</f>
        <v>#N/A</v>
      </c>
    </row>
    <row r="153" spans="1:48" ht="15" customHeight="1" thickBot="1" x14ac:dyDescent="0.3">
      <c r="B153" s="60"/>
      <c r="C153" s="61"/>
      <c r="D153" s="61"/>
      <c r="E153" s="62" t="e">
        <f t="shared" ref="E153:T153" si="18">SUM(E149:E152)</f>
        <v>#N/A</v>
      </c>
      <c r="F153" s="63" t="e">
        <f t="shared" si="18"/>
        <v>#N/A</v>
      </c>
      <c r="G153" s="63" t="e">
        <f t="shared" si="18"/>
        <v>#N/A</v>
      </c>
      <c r="H153" s="63" t="e">
        <f t="shared" si="18"/>
        <v>#N/A</v>
      </c>
      <c r="I153" s="64" t="e">
        <f t="shared" si="18"/>
        <v>#N/A</v>
      </c>
      <c r="J153" s="64" t="e">
        <f t="shared" si="18"/>
        <v>#N/A</v>
      </c>
      <c r="K153" s="64" t="e">
        <f t="shared" si="18"/>
        <v>#N/A</v>
      </c>
      <c r="L153" s="64" t="e">
        <f t="shared" si="18"/>
        <v>#N/A</v>
      </c>
      <c r="M153" s="64" t="e">
        <f t="shared" si="18"/>
        <v>#N/A</v>
      </c>
      <c r="N153" s="64" t="e">
        <f t="shared" si="18"/>
        <v>#N/A</v>
      </c>
      <c r="O153" s="64" t="e">
        <f t="shared" si="18"/>
        <v>#N/A</v>
      </c>
      <c r="P153" s="64" t="e">
        <f t="shared" si="18"/>
        <v>#N/A</v>
      </c>
      <c r="Q153" s="64" t="e">
        <f t="shared" si="18"/>
        <v>#N/A</v>
      </c>
      <c r="R153" s="64" t="e">
        <f t="shared" si="18"/>
        <v>#N/A</v>
      </c>
      <c r="S153" s="64" t="e">
        <f t="shared" si="18"/>
        <v>#N/A</v>
      </c>
      <c r="T153" s="65" t="e">
        <f t="shared" si="18"/>
        <v>#N/A</v>
      </c>
      <c r="W153" s="331" t="e">
        <f>IF(K154=0,10000,K154)</f>
        <v>#N/A</v>
      </c>
      <c r="X153" s="68">
        <v>19</v>
      </c>
      <c r="Y153" s="68">
        <v>7</v>
      </c>
      <c r="Z153" s="68"/>
    </row>
    <row r="154" spans="1:48" ht="15" customHeight="1" thickBot="1" x14ac:dyDescent="0.3">
      <c r="B154" s="318" t="e">
        <f>C148</f>
        <v>#N/A</v>
      </c>
      <c r="C154" s="315"/>
      <c r="D154" s="345">
        <f>Z154</f>
        <v>0</v>
      </c>
      <c r="E154" s="317" t="s">
        <v>18</v>
      </c>
      <c r="F154" s="66"/>
      <c r="G154" s="66"/>
      <c r="H154" s="443"/>
      <c r="I154" s="435" t="s">
        <v>1</v>
      </c>
      <c r="J154" s="129"/>
      <c r="K154" s="570" t="e">
        <f>SUM(E153:T153)</f>
        <v>#N/A</v>
      </c>
      <c r="L154" s="571"/>
      <c r="M154" s="571"/>
      <c r="N154" s="571"/>
      <c r="O154" s="571"/>
      <c r="P154" s="571"/>
      <c r="Q154" s="571"/>
      <c r="R154" s="571"/>
      <c r="S154" s="571"/>
      <c r="T154" s="572"/>
      <c r="W154" s="331" t="e">
        <f>IF(K154=0,10000,K154)</f>
        <v>#N/A</v>
      </c>
      <c r="X154" s="68">
        <v>19</v>
      </c>
      <c r="Y154" s="68">
        <v>8</v>
      </c>
      <c r="Z154" s="332">
        <f>IF(Z146&lt;1,0,Z146-1)</f>
        <v>0</v>
      </c>
    </row>
    <row r="155" spans="1:48" ht="15" customHeight="1" thickBot="1" x14ac:dyDescent="0.3">
      <c r="A155" s="37" t="s">
        <v>3954</v>
      </c>
      <c r="C155" s="335"/>
      <c r="D155" s="335"/>
      <c r="E155" s="335"/>
      <c r="F155" s="335"/>
      <c r="G155" s="335"/>
      <c r="H155" s="335"/>
      <c r="I155" s="335"/>
      <c r="J155" s="335"/>
      <c r="K155" s="335"/>
      <c r="L155" s="335"/>
      <c r="M155" s="335"/>
      <c r="N155" s="335"/>
      <c r="O155" s="335"/>
      <c r="P155" s="335"/>
      <c r="Q155" s="335"/>
      <c r="R155" s="335"/>
      <c r="S155" s="335"/>
      <c r="T155" s="335"/>
      <c r="W155" s="331" t="e">
        <f>IF(K162=0,10000,K162)</f>
        <v>#N/A</v>
      </c>
      <c r="X155" s="68">
        <v>20</v>
      </c>
      <c r="Y155" s="68">
        <v>1</v>
      </c>
      <c r="Z155" s="68"/>
    </row>
    <row r="156" spans="1:48" ht="15" customHeight="1" thickBot="1" x14ac:dyDescent="0.3">
      <c r="B156" s="49">
        <v>20</v>
      </c>
      <c r="C156" s="313" t="e">
        <f>IF(B156="","",VLOOKUP(B156,'Absolutní-BODY'!$AT$2:$AU$57,2,FALSE))</f>
        <v>#N/A</v>
      </c>
      <c r="D156" s="40" t="s">
        <v>9</v>
      </c>
      <c r="E156" s="41">
        <v>1</v>
      </c>
      <c r="F156" s="41">
        <v>2</v>
      </c>
      <c r="G156" s="41">
        <v>3</v>
      </c>
      <c r="H156" s="340">
        <v>4</v>
      </c>
      <c r="I156" s="41">
        <v>5</v>
      </c>
      <c r="J156" s="41">
        <v>6</v>
      </c>
      <c r="K156" s="41">
        <v>7</v>
      </c>
      <c r="L156" s="41">
        <v>8</v>
      </c>
      <c r="M156" s="41">
        <v>9</v>
      </c>
      <c r="N156" s="41">
        <v>10</v>
      </c>
      <c r="O156" s="41">
        <v>11</v>
      </c>
      <c r="P156" s="41">
        <v>12</v>
      </c>
      <c r="Q156" s="41">
        <v>13</v>
      </c>
      <c r="R156" s="41">
        <v>14</v>
      </c>
      <c r="S156" s="41">
        <v>15</v>
      </c>
      <c r="T156" s="41">
        <v>16</v>
      </c>
      <c r="W156" s="331" t="e">
        <f>IF(K162=0,10000,K162)</f>
        <v>#N/A</v>
      </c>
      <c r="X156" s="68">
        <v>20</v>
      </c>
      <c r="Y156" s="68">
        <v>2</v>
      </c>
      <c r="Z156" s="68"/>
    </row>
    <row r="157" spans="1:48" ht="15" customHeight="1" x14ac:dyDescent="0.25">
      <c r="B157" s="44">
        <v>1</v>
      </c>
      <c r="C157" s="45" t="e">
        <f>IF(D157=0,"",VLOOKUP($D157,seznam!$A$1:$E$5084,2,FALSE))</f>
        <v>#N/A</v>
      </c>
      <c r="D157" s="46" t="e">
        <f>IF(AU157="",0,AU157)</f>
        <v>#N/A</v>
      </c>
      <c r="E157" s="46" t="e">
        <f>IF($D157=0,"",VLOOKUP($D157,'Absolutní-BODY'!$E$2:$W$161,4,FALSE))</f>
        <v>#N/A</v>
      </c>
      <c r="F157" s="46" t="e">
        <f>IF($D157=0,"",VLOOKUP($D157,'Absolutní-BODY'!$E$2:$W$161,5,FALSE))</f>
        <v>#N/A</v>
      </c>
      <c r="G157" s="46" t="e">
        <f>IF($D157=0,"",VLOOKUP($D157,'Absolutní-BODY'!$E$2:$W$161,6,FALSE))</f>
        <v>#N/A</v>
      </c>
      <c r="H157" s="46" t="e">
        <f>IF($D157=0,"",VLOOKUP($D157,'Absolutní-BODY'!$E$2:$W$161,7,FALSE))</f>
        <v>#N/A</v>
      </c>
      <c r="I157" s="47" t="e">
        <f>IF($D157=0,"",VLOOKUP($D157,'Absolutní-BODY'!$E$2:$W$161,8,FALSE))</f>
        <v>#N/A</v>
      </c>
      <c r="J157" s="47" t="e">
        <f>IF($D157=0,"",VLOOKUP($D157,'Absolutní-BODY'!$E$2:$W$161,9,FALSE))</f>
        <v>#N/A</v>
      </c>
      <c r="K157" s="47" t="e">
        <f>IF($D157=0,"",VLOOKUP($D157,'Absolutní-BODY'!$E$2:$W$161,10,FALSE))</f>
        <v>#N/A</v>
      </c>
      <c r="L157" s="47" t="e">
        <f>IF($D157=0,"",VLOOKUP($D157,'Absolutní-BODY'!$E$2:$W$161,11,FALSE))</f>
        <v>#N/A</v>
      </c>
      <c r="M157" s="47" t="e">
        <f>IF($D157=0,"",VLOOKUP($D157,'Absolutní-BODY'!$E$2:$W$161,12,FALSE))</f>
        <v>#N/A</v>
      </c>
      <c r="N157" s="47" t="e">
        <f>IF($D157=0,"",VLOOKUP($D157,'Absolutní-BODY'!$E$2:$W$161,13,FALSE))</f>
        <v>#N/A</v>
      </c>
      <c r="O157" s="47" t="e">
        <f>IF($D157=0,"",VLOOKUP($D157,'Absolutní-BODY'!$E$2:$W$161,14,FALSE))</f>
        <v>#N/A</v>
      </c>
      <c r="P157" s="47" t="e">
        <f>IF($D157=0,"",VLOOKUP($D157,'Absolutní-BODY'!$E$2:$W$161,15,FALSE))</f>
        <v>#N/A</v>
      </c>
      <c r="Q157" s="47" t="e">
        <f>IF($D157=0,"",VLOOKUP($D157,'Absolutní-BODY'!$E$2:$W$161,16,FALSE))</f>
        <v>#N/A</v>
      </c>
      <c r="R157" s="47" t="e">
        <f>IF($D157=0,"",VLOOKUP($D157,'Absolutní-BODY'!$E$2:$W$161,17,FALSE))</f>
        <v>#N/A</v>
      </c>
      <c r="S157" s="47" t="e">
        <f>IF($D157=0,"",VLOOKUP($D157,'Absolutní-BODY'!$E$2:$W$161,18,FALSE))</f>
        <v>#N/A</v>
      </c>
      <c r="T157" s="48" t="e">
        <f>IF($D157=0,"",VLOOKUP($D157,'Absolutní-BODY'!$E$2:$W$161,19,FALSE))</f>
        <v>#N/A</v>
      </c>
      <c r="U157" s="49"/>
      <c r="V157" s="49"/>
      <c r="W157" s="331" t="e">
        <f>IF(K162=0,10000,K162)</f>
        <v>#N/A</v>
      </c>
      <c r="X157" s="68">
        <v>20</v>
      </c>
      <c r="Y157" s="331">
        <v>3</v>
      </c>
      <c r="Z157" s="331"/>
      <c r="AU157" s="49" t="e">
        <f>VLOOKUP(SUM(($B156*10)+B157),'Absolutní-BODY'!$AK$2:$AL$161,2,FALSE)</f>
        <v>#N/A</v>
      </c>
      <c r="AV157" s="49" t="e">
        <f>VLOOKUP(SUM(($B156*10)+C157),'Absolutní-BODY'!$AK$2:$AL$161,2,FALSE)</f>
        <v>#N/A</v>
      </c>
    </row>
    <row r="158" spans="1:48" ht="15" customHeight="1" x14ac:dyDescent="0.25">
      <c r="B158" s="50">
        <v>2</v>
      </c>
      <c r="C158" s="51" t="e">
        <f>IF(D158=0,"",VLOOKUP($D158,seznam!$A$1:$E$5084,2,FALSE))</f>
        <v>#N/A</v>
      </c>
      <c r="D158" s="52" t="e">
        <f>IF(AU158="",0,AU158)</f>
        <v>#N/A</v>
      </c>
      <c r="E158" s="52" t="e">
        <f>IF($D158=0,"",VLOOKUP($D158,'Absolutní-BODY'!$E$2:$W$161,4,FALSE))</f>
        <v>#N/A</v>
      </c>
      <c r="F158" s="52" t="e">
        <f>IF($D158=0,"",VLOOKUP($D158,'Absolutní-BODY'!$E$2:$W$161,5,FALSE))</f>
        <v>#N/A</v>
      </c>
      <c r="G158" s="52" t="e">
        <f>IF($D158=0,"",VLOOKUP($D158,'Absolutní-BODY'!$E$2:$W$161,6,FALSE))</f>
        <v>#N/A</v>
      </c>
      <c r="H158" s="52" t="e">
        <f>IF($D158=0,"",VLOOKUP($D158,'Absolutní-BODY'!$E$2:$W$161,7,FALSE))</f>
        <v>#N/A</v>
      </c>
      <c r="I158" s="53" t="e">
        <f>IF($D158=0,"",VLOOKUP($D158,'Absolutní-BODY'!$E$2:$W$161,8,FALSE))</f>
        <v>#N/A</v>
      </c>
      <c r="J158" s="53" t="e">
        <f>IF($D158=0,"",VLOOKUP($D158,'Absolutní-BODY'!$E$2:$W$161,9,FALSE))</f>
        <v>#N/A</v>
      </c>
      <c r="K158" s="53" t="e">
        <f>IF($D158=0,"",VLOOKUP($D158,'Absolutní-BODY'!$E$2:$W$161,10,FALSE))</f>
        <v>#N/A</v>
      </c>
      <c r="L158" s="53" t="e">
        <f>IF($D158=0,"",VLOOKUP($D158,'Absolutní-BODY'!$E$2:$W$161,11,FALSE))</f>
        <v>#N/A</v>
      </c>
      <c r="M158" s="53" t="e">
        <f>IF($D158=0,"",VLOOKUP($D158,'Absolutní-BODY'!$E$2:$W$161,12,FALSE))</f>
        <v>#N/A</v>
      </c>
      <c r="N158" s="53" t="e">
        <f>IF($D158=0,"",VLOOKUP($D158,'Absolutní-BODY'!$E$2:$W$161,13,FALSE))</f>
        <v>#N/A</v>
      </c>
      <c r="O158" s="53" t="e">
        <f>IF($D158=0,"",VLOOKUP($D158,'Absolutní-BODY'!$E$2:$W$161,14,FALSE))</f>
        <v>#N/A</v>
      </c>
      <c r="P158" s="53" t="e">
        <f>IF($D158=0,"",VLOOKUP($D158,'Absolutní-BODY'!$E$2:$W$161,15,FALSE))</f>
        <v>#N/A</v>
      </c>
      <c r="Q158" s="53" t="e">
        <f>IF($D158=0,"",VLOOKUP($D158,'Absolutní-BODY'!$E$2:$W$161,16,FALSE))</f>
        <v>#N/A</v>
      </c>
      <c r="R158" s="53" t="e">
        <f>IF($D158=0,"",VLOOKUP($D158,'Absolutní-BODY'!$E$2:$W$161,17,FALSE))</f>
        <v>#N/A</v>
      </c>
      <c r="S158" s="53" t="e">
        <f>IF($D158=0,"",VLOOKUP($D158,'Absolutní-BODY'!$E$2:$W$161,18,FALSE))</f>
        <v>#N/A</v>
      </c>
      <c r="T158" s="54" t="e">
        <f>IF($D158=0,"",VLOOKUP($D158,'Absolutní-BODY'!$E$2:$W$161,19,FALSE))</f>
        <v>#N/A</v>
      </c>
      <c r="U158" s="49"/>
      <c r="V158" s="49"/>
      <c r="W158" s="331" t="e">
        <f>IF(K162=0,10000,K162)</f>
        <v>#N/A</v>
      </c>
      <c r="X158" s="68">
        <v>20</v>
      </c>
      <c r="Y158" s="331">
        <v>4</v>
      </c>
      <c r="Z158" s="331"/>
      <c r="AU158" s="49" t="e">
        <f>VLOOKUP(SUM(($B156*10)+B158),'Absolutní-BODY'!$AK$2:$AL$161,2,FALSE)</f>
        <v>#N/A</v>
      </c>
      <c r="AV158" s="49" t="e">
        <f>VLOOKUP(SUM(($B156*10)+C158),'Absolutní-BODY'!$AK$2:$AL$161,2,FALSE)</f>
        <v>#N/A</v>
      </c>
    </row>
    <row r="159" spans="1:48" ht="15" customHeight="1" x14ac:dyDescent="0.25">
      <c r="B159" s="50">
        <v>3</v>
      </c>
      <c r="C159" s="51" t="e">
        <f>IF(D159=0,"",VLOOKUP($D159,seznam!$A$1:$E$5084,2,FALSE))</f>
        <v>#N/A</v>
      </c>
      <c r="D159" s="52" t="e">
        <f>IF(AU159="",0,AU159)</f>
        <v>#N/A</v>
      </c>
      <c r="E159" s="52" t="e">
        <f>IF($D159=0,"",VLOOKUP($D159,'Absolutní-BODY'!$E$2:$W$161,4,FALSE))</f>
        <v>#N/A</v>
      </c>
      <c r="F159" s="52" t="e">
        <f>IF($D159=0,"",VLOOKUP($D159,'Absolutní-BODY'!$E$2:$W$161,5,FALSE))</f>
        <v>#N/A</v>
      </c>
      <c r="G159" s="52" t="e">
        <f>IF($D159=0,"",VLOOKUP($D159,'Absolutní-BODY'!$E$2:$W$161,6,FALSE))</f>
        <v>#N/A</v>
      </c>
      <c r="H159" s="52" t="e">
        <f>IF($D159=0,"",VLOOKUP($D159,'Absolutní-BODY'!$E$2:$W$161,7,FALSE))</f>
        <v>#N/A</v>
      </c>
      <c r="I159" s="53" t="e">
        <f>IF($D159=0,"",VLOOKUP($D159,'Absolutní-BODY'!$E$2:$W$161,8,FALSE))</f>
        <v>#N/A</v>
      </c>
      <c r="J159" s="53" t="e">
        <f>IF($D159=0,"",VLOOKUP($D159,'Absolutní-BODY'!$E$2:$W$161,9,FALSE))</f>
        <v>#N/A</v>
      </c>
      <c r="K159" s="53" t="e">
        <f>IF($D159=0,"",VLOOKUP($D159,'Absolutní-BODY'!$E$2:$W$161,10,FALSE))</f>
        <v>#N/A</v>
      </c>
      <c r="L159" s="53" t="e">
        <f>IF($D159=0,"",VLOOKUP($D159,'Absolutní-BODY'!$E$2:$W$161,11,FALSE))</f>
        <v>#N/A</v>
      </c>
      <c r="M159" s="53" t="e">
        <f>IF($D159=0,"",VLOOKUP($D159,'Absolutní-BODY'!$E$2:$W$161,12,FALSE))</f>
        <v>#N/A</v>
      </c>
      <c r="N159" s="53" t="e">
        <f>IF($D159=0,"",VLOOKUP($D159,'Absolutní-BODY'!$E$2:$W$161,13,FALSE))</f>
        <v>#N/A</v>
      </c>
      <c r="O159" s="53" t="e">
        <f>IF($D159=0,"",VLOOKUP($D159,'Absolutní-BODY'!$E$2:$W$161,14,FALSE))</f>
        <v>#N/A</v>
      </c>
      <c r="P159" s="53" t="e">
        <f>IF($D159=0,"",VLOOKUP($D159,'Absolutní-BODY'!$E$2:$W$161,15,FALSE))</f>
        <v>#N/A</v>
      </c>
      <c r="Q159" s="53" t="e">
        <f>IF($D159=0,"",VLOOKUP($D159,'Absolutní-BODY'!$E$2:$W$161,16,FALSE))</f>
        <v>#N/A</v>
      </c>
      <c r="R159" s="53" t="e">
        <f>IF($D159=0,"",VLOOKUP($D159,'Absolutní-BODY'!$E$2:$W$161,17,FALSE))</f>
        <v>#N/A</v>
      </c>
      <c r="S159" s="53" t="e">
        <f>IF($D159=0,"",VLOOKUP($D159,'Absolutní-BODY'!$E$2:$W$161,18,FALSE))</f>
        <v>#N/A</v>
      </c>
      <c r="T159" s="54" t="e">
        <f>IF($D159=0,"",VLOOKUP($D159,'Absolutní-BODY'!$E$2:$W$161,19,FALSE))</f>
        <v>#N/A</v>
      </c>
      <c r="U159" s="49"/>
      <c r="V159" s="49"/>
      <c r="W159" s="331" t="e">
        <f>IF(K162=0,10000,K162)</f>
        <v>#N/A</v>
      </c>
      <c r="X159" s="68">
        <v>20</v>
      </c>
      <c r="Y159" s="331">
        <v>5</v>
      </c>
      <c r="Z159" s="331"/>
      <c r="AU159" s="49" t="e">
        <f>VLOOKUP(SUM(($B156*10)+B159),'Absolutní-BODY'!$AK$2:$AL$161,2,FALSE)</f>
        <v>#N/A</v>
      </c>
      <c r="AV159" s="49" t="e">
        <f>VLOOKUP(SUM(($B156*10)+C159),'Absolutní-BODY'!$AK$2:$AL$161,2,FALSE)</f>
        <v>#N/A</v>
      </c>
    </row>
    <row r="160" spans="1:48" ht="15" customHeight="1" thickBot="1" x14ac:dyDescent="0.3">
      <c r="B160" s="55" t="s">
        <v>0</v>
      </c>
      <c r="C160" s="56" t="e">
        <f>IF(D160=0,"",VLOOKUP($D160,seznam!$A$1:$E$5084,2,FALSE))</f>
        <v>#N/A</v>
      </c>
      <c r="D160" s="57" t="e">
        <f>IF(AU160="",0,AU160)</f>
        <v>#N/A</v>
      </c>
      <c r="E160" s="57" t="e">
        <f>IF($D160=0,"",VLOOKUP($D160,'Absolutní-BODY'!$E$2:$W$161,4,FALSE))</f>
        <v>#N/A</v>
      </c>
      <c r="F160" s="57" t="e">
        <f>IF($D160=0,"",VLOOKUP($D160,'Absolutní-BODY'!$E$2:$W$161,5,FALSE))</f>
        <v>#N/A</v>
      </c>
      <c r="G160" s="57" t="e">
        <f>IF($D160=0,"",VLOOKUP($D160,'Absolutní-BODY'!$E$2:$W$161,6,FALSE))</f>
        <v>#N/A</v>
      </c>
      <c r="H160" s="57" t="e">
        <f>IF($D160=0,"",VLOOKUP($D160,'Absolutní-BODY'!$E$2:$W$161,7,FALSE))</f>
        <v>#N/A</v>
      </c>
      <c r="I160" s="58" t="e">
        <f>IF($D160=0,"",VLOOKUP($D160,'Absolutní-BODY'!$E$2:$W$161,8,FALSE))</f>
        <v>#N/A</v>
      </c>
      <c r="J160" s="58" t="e">
        <f>IF($D160=0,"",VLOOKUP($D160,'Absolutní-BODY'!$E$2:$W$161,9,FALSE))</f>
        <v>#N/A</v>
      </c>
      <c r="K160" s="58" t="e">
        <f>IF($D160=0,"",VLOOKUP($D160,'Absolutní-BODY'!$E$2:$W$161,10,FALSE))</f>
        <v>#N/A</v>
      </c>
      <c r="L160" s="58" t="e">
        <f>IF($D160=0,"",VLOOKUP($D160,'Absolutní-BODY'!$E$2:$W$161,11,FALSE))</f>
        <v>#N/A</v>
      </c>
      <c r="M160" s="58" t="e">
        <f>IF($D160=0,"",VLOOKUP($D160,'Absolutní-BODY'!$E$2:$W$161,12,FALSE))</f>
        <v>#N/A</v>
      </c>
      <c r="N160" s="58" t="e">
        <f>IF($D160=0,"",VLOOKUP($D160,'Absolutní-BODY'!$E$2:$W$161,13,FALSE))</f>
        <v>#N/A</v>
      </c>
      <c r="O160" s="58" t="e">
        <f>IF($D160=0,"",VLOOKUP($D160,'Absolutní-BODY'!$E$2:$W$161,14,FALSE))</f>
        <v>#N/A</v>
      </c>
      <c r="P160" s="58" t="e">
        <f>IF($D160=0,"",VLOOKUP($D160,'Absolutní-BODY'!$E$2:$W$161,15,FALSE))</f>
        <v>#N/A</v>
      </c>
      <c r="Q160" s="58" t="e">
        <f>IF($D160=0,"",VLOOKUP($D160,'Absolutní-BODY'!$E$2:$W$161,16,FALSE))</f>
        <v>#N/A</v>
      </c>
      <c r="R160" s="58" t="e">
        <f>IF($D160=0,"",VLOOKUP($D160,'Absolutní-BODY'!$E$2:$W$161,17,FALSE))</f>
        <v>#N/A</v>
      </c>
      <c r="S160" s="58" t="e">
        <f>IF($D160=0,"",VLOOKUP($D160,'Absolutní-BODY'!$E$2:$W$161,18,FALSE))</f>
        <v>#N/A</v>
      </c>
      <c r="T160" s="59" t="e">
        <f>IF($D160=0,"",VLOOKUP($D160,'Absolutní-BODY'!$E$2:$W$161,19,FALSE))</f>
        <v>#N/A</v>
      </c>
      <c r="U160" s="49"/>
      <c r="V160" s="49"/>
      <c r="W160" s="331" t="e">
        <f>IF(K162=0,10000,K162)</f>
        <v>#N/A</v>
      </c>
      <c r="X160" s="68">
        <v>20</v>
      </c>
      <c r="Y160" s="331">
        <v>6</v>
      </c>
      <c r="Z160" s="331"/>
      <c r="AU160" s="49" t="e">
        <f>VLOOKUP(SUM(($B156*10)+4),'Absolutní-BODY'!$AK$2:$AL$161,2,FALSE)</f>
        <v>#N/A</v>
      </c>
      <c r="AV160" s="49" t="e">
        <f>VLOOKUP(SUM(($B156*10)+4),'Absolutní-BODY'!$AK$2:$AL$161,2,FALSE)</f>
        <v>#N/A</v>
      </c>
    </row>
    <row r="161" spans="2:26" ht="15" customHeight="1" thickBot="1" x14ac:dyDescent="0.3">
      <c r="B161" s="60"/>
      <c r="C161" s="61"/>
      <c r="D161" s="61"/>
      <c r="E161" s="62" t="e">
        <f t="shared" ref="E161:T161" si="19">SUM(E157:E160)</f>
        <v>#N/A</v>
      </c>
      <c r="F161" s="63" t="e">
        <f t="shared" si="19"/>
        <v>#N/A</v>
      </c>
      <c r="G161" s="63" t="e">
        <f t="shared" si="19"/>
        <v>#N/A</v>
      </c>
      <c r="H161" s="63" t="e">
        <f t="shared" si="19"/>
        <v>#N/A</v>
      </c>
      <c r="I161" s="64" t="e">
        <f t="shared" si="19"/>
        <v>#N/A</v>
      </c>
      <c r="J161" s="64" t="e">
        <f t="shared" si="19"/>
        <v>#N/A</v>
      </c>
      <c r="K161" s="64" t="e">
        <f t="shared" si="19"/>
        <v>#N/A</v>
      </c>
      <c r="L161" s="64" t="e">
        <f t="shared" si="19"/>
        <v>#N/A</v>
      </c>
      <c r="M161" s="64" t="e">
        <f t="shared" si="19"/>
        <v>#N/A</v>
      </c>
      <c r="N161" s="64" t="e">
        <f t="shared" si="19"/>
        <v>#N/A</v>
      </c>
      <c r="O161" s="64" t="e">
        <f t="shared" si="19"/>
        <v>#N/A</v>
      </c>
      <c r="P161" s="64" t="e">
        <f t="shared" si="19"/>
        <v>#N/A</v>
      </c>
      <c r="Q161" s="64" t="e">
        <f t="shared" si="19"/>
        <v>#N/A</v>
      </c>
      <c r="R161" s="64" t="e">
        <f t="shared" si="19"/>
        <v>#N/A</v>
      </c>
      <c r="S161" s="64" t="e">
        <f t="shared" si="19"/>
        <v>#N/A</v>
      </c>
      <c r="T161" s="65" t="e">
        <f t="shared" si="19"/>
        <v>#N/A</v>
      </c>
      <c r="W161" s="331" t="e">
        <f>IF(K162=0,10000,K162)</f>
        <v>#N/A</v>
      </c>
      <c r="X161" s="68">
        <v>20</v>
      </c>
      <c r="Y161" s="68">
        <v>7</v>
      </c>
      <c r="Z161" s="68"/>
    </row>
    <row r="162" spans="2:26" ht="15" customHeight="1" thickBot="1" x14ac:dyDescent="0.3">
      <c r="B162" s="318" t="e">
        <f>C156</f>
        <v>#N/A</v>
      </c>
      <c r="C162" s="315"/>
      <c r="D162" s="345">
        <f>Z162</f>
        <v>0</v>
      </c>
      <c r="E162" s="317" t="s">
        <v>18</v>
      </c>
      <c r="F162" s="66"/>
      <c r="G162" s="66"/>
      <c r="H162" s="443"/>
      <c r="I162" s="435" t="s">
        <v>1</v>
      </c>
      <c r="J162" s="129"/>
      <c r="K162" s="570" t="e">
        <f>SUM(E161:T161)</f>
        <v>#N/A</v>
      </c>
      <c r="L162" s="571"/>
      <c r="M162" s="571"/>
      <c r="N162" s="571"/>
      <c r="O162" s="571"/>
      <c r="P162" s="571"/>
      <c r="Q162" s="571"/>
      <c r="R162" s="571"/>
      <c r="S162" s="571"/>
      <c r="T162" s="572"/>
      <c r="W162" s="331" t="e">
        <f>IF(K162=0,10000,K162)</f>
        <v>#N/A</v>
      </c>
      <c r="X162" s="68">
        <v>20</v>
      </c>
      <c r="Y162" s="68">
        <v>8</v>
      </c>
      <c r="Z162" s="332">
        <f>IF(Z154&lt;1,0,Z154-1)</f>
        <v>0</v>
      </c>
    </row>
  </sheetData>
  <sheetProtection selectLockedCells="1" sort="0"/>
  <mergeCells count="21">
    <mergeCell ref="E2:H2"/>
    <mergeCell ref="K10:T10"/>
    <mergeCell ref="K18:T18"/>
    <mergeCell ref="K26:T26"/>
    <mergeCell ref="K34:T34"/>
    <mergeCell ref="K42:T42"/>
    <mergeCell ref="K50:T50"/>
    <mergeCell ref="K58:T58"/>
    <mergeCell ref="K66:T66"/>
    <mergeCell ref="K74:T74"/>
    <mergeCell ref="K82:T82"/>
    <mergeCell ref="K90:T90"/>
    <mergeCell ref="K146:T146"/>
    <mergeCell ref="K154:T154"/>
    <mergeCell ref="K162:T162"/>
    <mergeCell ref="K98:T98"/>
    <mergeCell ref="K106:T106"/>
    <mergeCell ref="K114:T114"/>
    <mergeCell ref="K122:T122"/>
    <mergeCell ref="K130:T130"/>
    <mergeCell ref="K138:T138"/>
  </mergeCells>
  <conditionalFormatting sqref="E5:T8 E13:T16 E21:T24 E29:T32 E37:T40 E45:T48 E53:T56 E61:T64 E69:T72 E77:T80 E85:T88 E93:T96 E101:T104 E109:T112 E117:T120 E125:T128 E133:T136 E141:T144 E149:T152 E157:T160">
    <cfRule type="cellIs" dxfId="158" priority="5" stopIfTrue="1" operator="between">
      <formula>25</formula>
      <formula>29</formula>
    </cfRule>
    <cfRule type="cellIs" dxfId="157" priority="6" stopIfTrue="1" operator="between">
      <formula>20</formula>
      <formula>24</formula>
    </cfRule>
    <cfRule type="cellIs" dxfId="156" priority="7" stopIfTrue="1" operator="between">
      <formula>18</formula>
      <formula>19</formula>
    </cfRule>
  </conditionalFormatting>
  <pageMargins left="0.49" right="0.27559055118110237" top="0.35433070866141736" bottom="0.55118110236220474" header="0.27559055118110237" footer="0.51181102362204722"/>
  <pageSetup paperSize="9" scale="80" orientation="landscape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13" r:id="rId4" name="Button 5">
              <controlPr defaultSize="0" print="0" autoFill="0" autoPict="0" macro="[0]!Makro19">
                <anchor moveWithCells="1" sizeWithCells="1">
                  <from>
                    <xdr:col>2</xdr:col>
                    <xdr:colOff>0</xdr:colOff>
                    <xdr:row>1</xdr:row>
                    <xdr:rowOff>38100</xdr:rowOff>
                  </from>
                  <to>
                    <xdr:col>2</xdr:col>
                    <xdr:colOff>1419225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9"/>
  <dimension ref="A1:W58"/>
  <sheetViews>
    <sheetView workbookViewId="0">
      <selection activeCell="H9" sqref="H9"/>
    </sheetView>
  </sheetViews>
  <sheetFormatPr defaultRowHeight="15" x14ac:dyDescent="0.25"/>
  <cols>
    <col min="1" max="1" width="12" style="278" customWidth="1"/>
    <col min="2" max="5" width="9.140625" style="275" customWidth="1"/>
    <col min="6" max="6" width="3.28515625" customWidth="1"/>
    <col min="7" max="7" width="11" bestFit="1" customWidth="1"/>
    <col min="8" max="8" width="8.140625" customWidth="1"/>
    <col min="9" max="9" width="7.140625" bestFit="1" customWidth="1"/>
    <col min="10" max="10" width="4.7109375" customWidth="1"/>
    <col min="11" max="11" width="12" customWidth="1"/>
    <col min="13" max="14" width="9.140625" customWidth="1"/>
    <col min="16" max="16" width="3.42578125" customWidth="1"/>
    <col min="17" max="17" width="11" bestFit="1" customWidth="1"/>
    <col min="18" max="18" width="8.140625" customWidth="1"/>
    <col min="19" max="19" width="7.140625" bestFit="1" customWidth="1"/>
    <col min="21" max="21" width="4.5703125" customWidth="1"/>
    <col min="22" max="22" width="11.7109375" customWidth="1"/>
  </cols>
  <sheetData>
    <row r="1" spans="1:23" ht="18.75" x14ac:dyDescent="0.3">
      <c r="A1" s="577" t="s">
        <v>3455</v>
      </c>
      <c r="B1" s="577"/>
      <c r="C1" s="577"/>
      <c r="D1" s="577"/>
      <c r="E1" s="577"/>
      <c r="F1" s="577"/>
      <c r="G1" s="577"/>
      <c r="H1" s="577"/>
      <c r="I1" s="577"/>
      <c r="K1" s="577" t="s">
        <v>3456</v>
      </c>
      <c r="L1" s="577"/>
      <c r="M1" s="577"/>
      <c r="N1" s="577"/>
      <c r="O1" s="577"/>
      <c r="P1" s="577"/>
      <c r="Q1" s="577"/>
      <c r="R1" s="577"/>
      <c r="S1" s="577"/>
    </row>
    <row r="2" spans="1:23" ht="21" customHeight="1" thickBot="1" x14ac:dyDescent="0.3">
      <c r="H2" s="294" t="s">
        <v>3386</v>
      </c>
      <c r="K2" s="278"/>
      <c r="L2" s="275"/>
      <c r="M2" s="275"/>
      <c r="N2" s="275"/>
      <c r="O2" s="275"/>
      <c r="R2" s="294" t="s">
        <v>3386</v>
      </c>
    </row>
    <row r="3" spans="1:23" s="273" customFormat="1" ht="29.25" thickBot="1" x14ac:dyDescent="0.5">
      <c r="A3" s="578"/>
      <c r="B3" s="579"/>
      <c r="C3" s="579"/>
      <c r="D3" s="579"/>
      <c r="E3" s="579"/>
      <c r="G3" s="282" t="s">
        <v>3383</v>
      </c>
      <c r="H3" s="283">
        <v>15</v>
      </c>
      <c r="I3" s="286" t="s">
        <v>3385</v>
      </c>
      <c r="K3" s="578"/>
      <c r="L3" s="579"/>
      <c r="M3" s="579"/>
      <c r="N3" s="579"/>
      <c r="O3" s="579"/>
      <c r="Q3" s="282" t="s">
        <v>3383</v>
      </c>
      <c r="R3" s="283">
        <v>15</v>
      </c>
      <c r="S3" s="286" t="s">
        <v>3385</v>
      </c>
    </row>
    <row r="4" spans="1:23" s="1" customFormat="1" ht="27" thickBot="1" x14ac:dyDescent="0.45">
      <c r="A4" s="580" t="s">
        <v>3382</v>
      </c>
      <c r="B4" s="581"/>
      <c r="C4" s="581"/>
      <c r="D4" s="581"/>
      <c r="E4" s="582"/>
      <c r="G4" s="291" t="s">
        <v>3387</v>
      </c>
      <c r="H4" s="292">
        <v>0.33333333333333331</v>
      </c>
      <c r="I4" s="286"/>
      <c r="K4" s="580" t="s">
        <v>3382</v>
      </c>
      <c r="L4" s="581"/>
      <c r="M4" s="581"/>
      <c r="N4" s="581"/>
      <c r="O4" s="582"/>
      <c r="Q4" s="291" t="s">
        <v>3387</v>
      </c>
      <c r="R4" s="292">
        <v>0.33333333333333331</v>
      </c>
      <c r="S4" s="286"/>
    </row>
    <row r="5" spans="1:23" ht="22.5" x14ac:dyDescent="0.25">
      <c r="A5" s="307" t="s">
        <v>3389</v>
      </c>
      <c r="B5" s="295">
        <v>1</v>
      </c>
      <c r="C5" s="295">
        <v>2</v>
      </c>
      <c r="D5" s="295">
        <v>3</v>
      </c>
      <c r="E5" s="295">
        <v>4</v>
      </c>
      <c r="G5" s="293" t="s">
        <v>3388</v>
      </c>
      <c r="H5" s="281" t="s">
        <v>3384</v>
      </c>
      <c r="I5" s="1"/>
      <c r="J5" s="288"/>
      <c r="K5" s="307" t="s">
        <v>3389</v>
      </c>
      <c r="L5" s="295">
        <v>1</v>
      </c>
      <c r="M5" s="295">
        <v>2</v>
      </c>
      <c r="N5" s="295">
        <v>3</v>
      </c>
      <c r="O5" s="295">
        <v>4</v>
      </c>
      <c r="Q5" s="293" t="s">
        <v>3388</v>
      </c>
      <c r="R5" s="281" t="s">
        <v>3384</v>
      </c>
      <c r="S5" s="1"/>
    </row>
    <row r="6" spans="1:23" ht="18.75" x14ac:dyDescent="0.3">
      <c r="A6" s="277">
        <v>1</v>
      </c>
      <c r="B6" s="287">
        <f>H4</f>
        <v>0.33333333333333331</v>
      </c>
      <c r="C6" s="274">
        <f>SUM(LARGE($B$6:$B$45,1),+$H$6)</f>
        <v>0.39583333333333309</v>
      </c>
      <c r="D6" s="274">
        <f>SUM(LARGE($C$6:$C$45,1),+$H$6)</f>
        <v>0.45833333333333287</v>
      </c>
      <c r="E6" s="274">
        <f>SUM(LARGE($D$6:$D$45,1),+$H$6)</f>
        <v>0.5208333333333327</v>
      </c>
      <c r="G6" s="279">
        <v>1</v>
      </c>
      <c r="H6" s="284">
        <v>4.1666666666666666E-3</v>
      </c>
      <c r="I6" s="276"/>
      <c r="K6" s="277">
        <v>1</v>
      </c>
      <c r="L6" s="287">
        <f>R4</f>
        <v>0.33333333333333331</v>
      </c>
      <c r="M6" s="274">
        <f>SUM(LARGE($L$6:$L$45,1),+$R$6)</f>
        <v>0.3645833333333332</v>
      </c>
      <c r="N6" s="274">
        <f>SUM(LARGE($C$6:$C$45,1),+$H$6)</f>
        <v>0.45833333333333287</v>
      </c>
      <c r="O6" s="274">
        <f>SUM(LARGE($D$6:$D$45,1),+$H$6)</f>
        <v>0.5208333333333327</v>
      </c>
      <c r="Q6" s="279">
        <v>1</v>
      </c>
      <c r="R6" s="284">
        <v>2.0833333333333333E-3</v>
      </c>
      <c r="S6" s="276"/>
      <c r="U6" s="1" t="s">
        <v>3390</v>
      </c>
      <c r="V6" s="359"/>
    </row>
    <row r="7" spans="1:23" ht="18.75" x14ac:dyDescent="0.3">
      <c r="A7" s="277">
        <f>IF(A6="","",IF(A6+1&lt;=$H$3,A6+1,""))</f>
        <v>2</v>
      </c>
      <c r="B7" s="274">
        <f>IF(A7="","",B6+$H$6)</f>
        <v>0.33749999999999997</v>
      </c>
      <c r="C7" s="274">
        <f>IF(A7="","",C6+$H$7)</f>
        <v>0.39999999999999974</v>
      </c>
      <c r="D7" s="274">
        <f>IF(A7="","",D6+$H$7)</f>
        <v>0.46249999999999952</v>
      </c>
      <c r="E7" s="274">
        <f>IF(A7="","",E6+$H$7)</f>
        <v>0.52499999999999936</v>
      </c>
      <c r="G7" s="279">
        <v>2</v>
      </c>
      <c r="H7" s="284">
        <v>4.1666666666666666E-3</v>
      </c>
      <c r="I7" s="276"/>
      <c r="K7" s="277">
        <f>IF(K6="","",IF(K6+1&lt;=$R$3,K6+1,""))</f>
        <v>2</v>
      </c>
      <c r="L7" s="274">
        <f>IF(K7="","",L6+$R$6)</f>
        <v>0.33541666666666664</v>
      </c>
      <c r="M7" s="274">
        <f>IF(K7="","",M6+$R$7)</f>
        <v>0.36666666666666653</v>
      </c>
      <c r="N7" s="274">
        <f>IF(K7="","",N6+$H$7)</f>
        <v>0.46249999999999952</v>
      </c>
      <c r="O7" s="274">
        <f>IF(K7="","",O6+$H$7)</f>
        <v>0.52499999999999936</v>
      </c>
      <c r="Q7" s="279">
        <v>2</v>
      </c>
      <c r="R7" s="284">
        <v>2.0833333333333333E-3</v>
      </c>
      <c r="S7" s="276"/>
      <c r="U7" s="359"/>
      <c r="V7" s="469" t="s">
        <v>3392</v>
      </c>
    </row>
    <row r="8" spans="1:23" ht="19.5" thickBot="1" x14ac:dyDescent="0.35">
      <c r="A8" s="277">
        <f>IF(A7="","",IF(A7+1&lt;=$H$3,A7+1,""))</f>
        <v>3</v>
      </c>
      <c r="B8" s="274">
        <f>IF(A8="","",B7+$H$7)</f>
        <v>0.34166666666666662</v>
      </c>
      <c r="C8" s="274">
        <f>IF(A8="","",C7+$H$8)</f>
        <v>0.4041666666666664</v>
      </c>
      <c r="D8" s="274">
        <f>IF(A8="","",D7+$H$8)</f>
        <v>0.46666666666666617</v>
      </c>
      <c r="E8" s="274">
        <f>IF(A8="","",E7+$H$8)</f>
        <v>0.52916666666666601</v>
      </c>
      <c r="G8" s="280">
        <v>3</v>
      </c>
      <c r="H8" s="285">
        <v>4.1666666666666666E-3</v>
      </c>
      <c r="I8" s="275"/>
      <c r="K8" s="277">
        <f>IF(K7="","",IF(K7+1&lt;=$R$3,K7+1,""))</f>
        <v>3</v>
      </c>
      <c r="L8" s="274">
        <f>IF(K8="","",L7+$R$7)</f>
        <v>0.33749999999999997</v>
      </c>
      <c r="M8" s="274">
        <f>IF(K8="","",M7+$R$8)</f>
        <v>0.36874999999999986</v>
      </c>
      <c r="N8" s="274">
        <f>IF(K8="","",N7+$H$8)</f>
        <v>0.46666666666666617</v>
      </c>
      <c r="O8" s="274">
        <f>IF(K8="","",O7+$H$8)</f>
        <v>0.52916666666666601</v>
      </c>
      <c r="Q8" s="280">
        <v>3</v>
      </c>
      <c r="R8" s="285">
        <v>2.0833333333333333E-3</v>
      </c>
      <c r="S8" s="275"/>
      <c r="U8" s="359"/>
      <c r="V8" s="469" t="s">
        <v>3391</v>
      </c>
    </row>
    <row r="9" spans="1:23" ht="18.75" x14ac:dyDescent="0.3">
      <c r="A9" s="277">
        <f t="shared" ref="A9:A31" si="0">IF(A8="","",IF(A8+1&lt;=$H$3,A8+1,""))</f>
        <v>4</v>
      </c>
      <c r="B9" s="274">
        <f>IF(A9="","",B8+$H$8)</f>
        <v>0.34583333333333327</v>
      </c>
      <c r="C9" s="274">
        <f>IF(A9="","",C8+$H$6)</f>
        <v>0.40833333333333305</v>
      </c>
      <c r="D9" s="274">
        <f>IF(A9="","",D8+$H$6)</f>
        <v>0.47083333333333283</v>
      </c>
      <c r="E9" s="274">
        <f>IF(A9="","",E8+$H$6)</f>
        <v>0.53333333333333266</v>
      </c>
      <c r="K9" s="277">
        <f t="shared" ref="K9:K45" si="1">IF(K8="","",IF(K8+1&lt;=$R$3,K8+1,""))</f>
        <v>4</v>
      </c>
      <c r="L9" s="274">
        <f>IF(K9="","",L8+$R$8)</f>
        <v>0.33958333333333329</v>
      </c>
      <c r="M9" s="274">
        <f t="shared" ref="M9:M45" si="2">IF(K9="","",M8+$R$8)</f>
        <v>0.37083333333333318</v>
      </c>
      <c r="N9" s="274">
        <f>IF(K9="","",N8+$H$6)</f>
        <v>0.47083333333333283</v>
      </c>
      <c r="O9" s="274">
        <f>IF(K9="","",O8+$H$6)</f>
        <v>0.53333333333333266</v>
      </c>
      <c r="U9" s="359"/>
      <c r="V9" s="469" t="s">
        <v>3393</v>
      </c>
    </row>
    <row r="10" spans="1:23" ht="18.75" x14ac:dyDescent="0.3">
      <c r="A10" s="277">
        <f t="shared" si="0"/>
        <v>5</v>
      </c>
      <c r="B10" s="274">
        <f>IF(A10="","",B9+$H$6)</f>
        <v>0.34999999999999992</v>
      </c>
      <c r="C10" s="274">
        <f>IF(A10="","",C9+$H$7)</f>
        <v>0.4124999999999997</v>
      </c>
      <c r="D10" s="274">
        <f>IF(A10="","",D9+$H$7)</f>
        <v>0.47499999999999948</v>
      </c>
      <c r="E10" s="274">
        <f>IF(A10="","",E9+$H$7)</f>
        <v>0.53749999999999931</v>
      </c>
      <c r="G10" s="576" t="s">
        <v>3394</v>
      </c>
      <c r="H10" s="576"/>
      <c r="I10" s="576"/>
      <c r="K10" s="277">
        <f t="shared" si="1"/>
        <v>5</v>
      </c>
      <c r="L10" s="274">
        <f>IF(K10="","",L9+$R$6)</f>
        <v>0.34166666666666662</v>
      </c>
      <c r="M10" s="274">
        <f t="shared" si="2"/>
        <v>0.37291666666666651</v>
      </c>
      <c r="N10" s="274">
        <f>IF(K10="","",N9+$H$7)</f>
        <v>0.47499999999999948</v>
      </c>
      <c r="O10" s="274">
        <f>IF(K10="","",O9+$H$7)</f>
        <v>0.53749999999999931</v>
      </c>
      <c r="Q10" s="576" t="s">
        <v>3394</v>
      </c>
      <c r="R10" s="576"/>
      <c r="S10" s="576"/>
      <c r="V10" s="469" t="s">
        <v>4040</v>
      </c>
    </row>
    <row r="11" spans="1:23" ht="18.75" x14ac:dyDescent="0.3">
      <c r="A11" s="277">
        <f t="shared" si="0"/>
        <v>6</v>
      </c>
      <c r="B11" s="274">
        <f>IF(A11="","",B10+$H$7)</f>
        <v>0.35416666666666657</v>
      </c>
      <c r="C11" s="274">
        <f>IF(A11="","",C10+$H$8)</f>
        <v>0.41666666666666635</v>
      </c>
      <c r="D11" s="274">
        <f>IF(A11="","",D10+$H$8)</f>
        <v>0.47916666666666613</v>
      </c>
      <c r="E11" s="274">
        <f>IF(A11="","",E10+$H$8)</f>
        <v>0.54166666666666596</v>
      </c>
      <c r="G11" s="576"/>
      <c r="H11" s="576"/>
      <c r="I11" s="576"/>
      <c r="K11" s="277">
        <f t="shared" si="1"/>
        <v>6</v>
      </c>
      <c r="L11" s="274">
        <f>IF(K11="","",L10+$R$7)</f>
        <v>0.34374999999999994</v>
      </c>
      <c r="M11" s="274">
        <f t="shared" si="2"/>
        <v>0.37499999999999983</v>
      </c>
      <c r="N11" s="274">
        <f>IF(K11="","",N10+$H$8)</f>
        <v>0.47916666666666613</v>
      </c>
      <c r="O11" s="274">
        <f>IF(K11="","",O10+$H$8)</f>
        <v>0.54166666666666596</v>
      </c>
      <c r="Q11" s="576"/>
      <c r="R11" s="576"/>
      <c r="S11" s="576"/>
      <c r="V11" s="575" t="s">
        <v>4027</v>
      </c>
      <c r="W11" s="575"/>
    </row>
    <row r="12" spans="1:23" ht="18.75" x14ac:dyDescent="0.3">
      <c r="A12" s="277">
        <f t="shared" si="0"/>
        <v>7</v>
      </c>
      <c r="B12" s="274">
        <f>IF(A12="","",B11+$H$8)</f>
        <v>0.35833333333333323</v>
      </c>
      <c r="C12" s="274">
        <f>IF(A12="","",C11+$H$6)</f>
        <v>0.420833333333333</v>
      </c>
      <c r="D12" s="274">
        <f>IF(A12="","",D11+$H$6)</f>
        <v>0.48333333333333278</v>
      </c>
      <c r="E12" s="274">
        <f>IF(A12="","",E11+$H$6)</f>
        <v>0.54583333333333262</v>
      </c>
      <c r="K12" s="277">
        <f t="shared" si="1"/>
        <v>7</v>
      </c>
      <c r="L12" s="274">
        <f>IF(K12="","",L11+$R$8)</f>
        <v>0.34583333333333327</v>
      </c>
      <c r="M12" s="274">
        <f t="shared" si="2"/>
        <v>0.37708333333333316</v>
      </c>
      <c r="N12" s="274">
        <f>IF(K12="","",N11+$H$6)</f>
        <v>0.48333333333333278</v>
      </c>
      <c r="O12" s="274">
        <f>IF(K12="","",O11+$H$6)</f>
        <v>0.54583333333333262</v>
      </c>
      <c r="Q12" s="289"/>
      <c r="R12" s="290"/>
    </row>
    <row r="13" spans="1:23" ht="18.75" x14ac:dyDescent="0.3">
      <c r="A13" s="277">
        <f t="shared" si="0"/>
        <v>8</v>
      </c>
      <c r="B13" s="274">
        <f>IF(A13="","",B12+$H$6)</f>
        <v>0.36249999999999988</v>
      </c>
      <c r="C13" s="274">
        <f>IF(A13="","",C12+$H$7)</f>
        <v>0.42499999999999966</v>
      </c>
      <c r="D13" s="274">
        <f>IF(A13="","",D12+$H$7)</f>
        <v>0.48749999999999943</v>
      </c>
      <c r="E13" s="274">
        <f>IF(A13="","",E12+$H$7)</f>
        <v>0.54999999999999927</v>
      </c>
      <c r="K13" s="277">
        <f t="shared" si="1"/>
        <v>8</v>
      </c>
      <c r="L13" s="274">
        <f>IF(K13="","",L12+$R$6)</f>
        <v>0.3479166666666666</v>
      </c>
      <c r="M13" s="274">
        <f t="shared" si="2"/>
        <v>0.37916666666666649</v>
      </c>
      <c r="N13" s="274">
        <f>IF(K13="","",N12+$H$7)</f>
        <v>0.48749999999999943</v>
      </c>
      <c r="O13" s="274">
        <f>IF(K13="","",O12+$H$7)</f>
        <v>0.54999999999999927</v>
      </c>
      <c r="Q13" s="289"/>
      <c r="R13" s="290"/>
    </row>
    <row r="14" spans="1:23" ht="18.75" x14ac:dyDescent="0.3">
      <c r="A14" s="277">
        <f t="shared" si="0"/>
        <v>9</v>
      </c>
      <c r="B14" s="274">
        <f>IF(A14="","",B13+$H$7)</f>
        <v>0.36666666666666653</v>
      </c>
      <c r="C14" s="274">
        <f>IF(A14="","",C13+$H$8)</f>
        <v>0.42916666666666631</v>
      </c>
      <c r="D14" s="274">
        <f>IF(A14="","",D13+$H$8)</f>
        <v>0.49166666666666609</v>
      </c>
      <c r="E14" s="274">
        <f>IF(A14="","",E13+$H$8)</f>
        <v>0.55416666666666592</v>
      </c>
      <c r="K14" s="277">
        <f t="shared" si="1"/>
        <v>9</v>
      </c>
      <c r="L14" s="274">
        <f>IF(K14="","",L13+$R$7)</f>
        <v>0.34999999999999992</v>
      </c>
      <c r="M14" s="274">
        <f t="shared" si="2"/>
        <v>0.38124999999999981</v>
      </c>
      <c r="N14" s="274">
        <f>IF(K14="","",N13+$H$8)</f>
        <v>0.49166666666666609</v>
      </c>
      <c r="O14" s="274">
        <f>IF(K14="","",O13+$H$8)</f>
        <v>0.55416666666666592</v>
      </c>
    </row>
    <row r="15" spans="1:23" ht="18.75" x14ac:dyDescent="0.3">
      <c r="A15" s="277">
        <f t="shared" si="0"/>
        <v>10</v>
      </c>
      <c r="B15" s="274">
        <f>IF(A15="","",B14+$H$8)</f>
        <v>0.37083333333333318</v>
      </c>
      <c r="C15" s="274">
        <f>IF(A15="","",C14+$H$6)</f>
        <v>0.43333333333333296</v>
      </c>
      <c r="D15" s="274">
        <f>IF(A15="","",D14+$H$6)</f>
        <v>0.49583333333333274</v>
      </c>
      <c r="E15" s="274">
        <f>IF(A15="","",E14+$H$6)</f>
        <v>0.55833333333333257</v>
      </c>
      <c r="K15" s="277">
        <f t="shared" si="1"/>
        <v>10</v>
      </c>
      <c r="L15" s="274">
        <f>IF(K15="","",L14+$R$8)</f>
        <v>0.35208333333333325</v>
      </c>
      <c r="M15" s="274">
        <f t="shared" si="2"/>
        <v>0.38333333333333314</v>
      </c>
      <c r="N15" s="274">
        <f>IF(K15="","",N14+$H$6)</f>
        <v>0.49583333333333274</v>
      </c>
      <c r="O15" s="274">
        <f>IF(K15="","",O14+$H$6)</f>
        <v>0.55833333333333257</v>
      </c>
    </row>
    <row r="16" spans="1:23" ht="18.75" x14ac:dyDescent="0.3">
      <c r="A16" s="277">
        <f t="shared" si="0"/>
        <v>11</v>
      </c>
      <c r="B16" s="274">
        <f>IF(A16="","",B15+$H$6)</f>
        <v>0.37499999999999983</v>
      </c>
      <c r="C16" s="274">
        <f>IF(A16="","",C15+$H$7)</f>
        <v>0.43749999999999961</v>
      </c>
      <c r="D16" s="274">
        <f>IF(A16="","",D15+$H$7)</f>
        <v>0.49999999999999939</v>
      </c>
      <c r="E16" s="274">
        <f>IF(A16="","",E15+$H$7)</f>
        <v>0.56249999999999922</v>
      </c>
      <c r="K16" s="277">
        <f t="shared" si="1"/>
        <v>11</v>
      </c>
      <c r="L16" s="274">
        <f>IF(K16="","",L15+$R$6)</f>
        <v>0.35416666666666657</v>
      </c>
      <c r="M16" s="274">
        <f t="shared" si="2"/>
        <v>0.38541666666666646</v>
      </c>
      <c r="N16" s="274">
        <f>IF(K16="","",N15+$H$7)</f>
        <v>0.49999999999999939</v>
      </c>
      <c r="O16" s="274">
        <f>IF(K16="","",O15+$H$7)</f>
        <v>0.56249999999999922</v>
      </c>
    </row>
    <row r="17" spans="1:15" ht="18.75" x14ac:dyDescent="0.3">
      <c r="A17" s="277">
        <f t="shared" si="0"/>
        <v>12</v>
      </c>
      <c r="B17" s="274">
        <f>IF(A17="","",B16+$H$7)</f>
        <v>0.37916666666666649</v>
      </c>
      <c r="C17" s="274">
        <f>IF(A17="","",C16+$H$8)</f>
        <v>0.44166666666666626</v>
      </c>
      <c r="D17" s="274">
        <f>IF(A17="","",D16+$H$8)</f>
        <v>0.5041666666666661</v>
      </c>
      <c r="E17" s="274">
        <f>IF(A17="","",E16+$H$8)</f>
        <v>0.56666666666666587</v>
      </c>
      <c r="K17" s="277">
        <f t="shared" si="1"/>
        <v>12</v>
      </c>
      <c r="L17" s="274">
        <f>IF(K17="","",L16+$R$7)</f>
        <v>0.3562499999999999</v>
      </c>
      <c r="M17" s="274">
        <f t="shared" si="2"/>
        <v>0.38749999999999979</v>
      </c>
      <c r="N17" s="274">
        <f>IF(K17="","",N16+$H$8)</f>
        <v>0.5041666666666661</v>
      </c>
      <c r="O17" s="274">
        <f>IF(K17="","",O16+$H$8)</f>
        <v>0.56666666666666587</v>
      </c>
    </row>
    <row r="18" spans="1:15" ht="18.75" x14ac:dyDescent="0.3">
      <c r="A18" s="277">
        <f t="shared" si="0"/>
        <v>13</v>
      </c>
      <c r="B18" s="274">
        <f>IF(A18="","",B17+$H$8)</f>
        <v>0.38333333333333314</v>
      </c>
      <c r="C18" s="274">
        <f>IF(A18="","",C17+$H$6)</f>
        <v>0.44583333333333292</v>
      </c>
      <c r="D18" s="274">
        <f>IF(A18="","",D17+$H$6)</f>
        <v>0.50833333333333275</v>
      </c>
      <c r="E18" s="274">
        <f>IF(A18="","",E17+$H$6)</f>
        <v>0.57083333333333253</v>
      </c>
      <c r="K18" s="277">
        <f t="shared" si="1"/>
        <v>13</v>
      </c>
      <c r="L18" s="274">
        <f>IF(K18="","",L17+$R$8)</f>
        <v>0.35833333333333323</v>
      </c>
      <c r="M18" s="274">
        <f t="shared" si="2"/>
        <v>0.38958333333333311</v>
      </c>
      <c r="N18" s="274">
        <f>IF(K18="","",N17+$H$6)</f>
        <v>0.50833333333333275</v>
      </c>
      <c r="O18" s="274">
        <f>IF(K18="","",O17+$H$6)</f>
        <v>0.57083333333333253</v>
      </c>
    </row>
    <row r="19" spans="1:15" ht="18.75" x14ac:dyDescent="0.3">
      <c r="A19" s="277">
        <f t="shared" si="0"/>
        <v>14</v>
      </c>
      <c r="B19" s="274">
        <f>IF(A19="","",B18+$H$6)</f>
        <v>0.38749999999999979</v>
      </c>
      <c r="C19" s="274">
        <f>IF(A19="","",C18+$H$7)</f>
        <v>0.44999999999999957</v>
      </c>
      <c r="D19" s="274">
        <f>IF(A19="","",D18+$H$7)</f>
        <v>0.5124999999999994</v>
      </c>
      <c r="E19" s="274">
        <f>IF(A19="","",E18+$H$7)</f>
        <v>0.57499999999999918</v>
      </c>
      <c r="K19" s="277">
        <f t="shared" si="1"/>
        <v>14</v>
      </c>
      <c r="L19" s="274">
        <f>IF(K19="","",L18+$R$6)</f>
        <v>0.36041666666666655</v>
      </c>
      <c r="M19" s="274">
        <f t="shared" si="2"/>
        <v>0.39166666666666644</v>
      </c>
      <c r="N19" s="274">
        <f>IF(K19="","",N18+$H$7)</f>
        <v>0.5124999999999994</v>
      </c>
      <c r="O19" s="274">
        <f>IF(K19="","",O18+$H$7)</f>
        <v>0.57499999999999918</v>
      </c>
    </row>
    <row r="20" spans="1:15" ht="18.75" x14ac:dyDescent="0.3">
      <c r="A20" s="277">
        <f t="shared" si="0"/>
        <v>15</v>
      </c>
      <c r="B20" s="274">
        <f>IF(A20="","",B19+$H$7)</f>
        <v>0.39166666666666644</v>
      </c>
      <c r="C20" s="274">
        <f>IF(A20="","",C19+$H$8)</f>
        <v>0.45416666666666622</v>
      </c>
      <c r="D20" s="274">
        <f>IF(A20="","",D19+$H$8)</f>
        <v>0.51666666666666605</v>
      </c>
      <c r="E20" s="274">
        <f>IF(A20="","",E19+$H$8)</f>
        <v>0.57916666666666583</v>
      </c>
      <c r="K20" s="277">
        <f t="shared" si="1"/>
        <v>15</v>
      </c>
      <c r="L20" s="274">
        <f>IF(K20="","",L19+$R$7)</f>
        <v>0.36249999999999988</v>
      </c>
      <c r="M20" s="274">
        <f t="shared" si="2"/>
        <v>0.39374999999999977</v>
      </c>
      <c r="N20" s="274">
        <f>IF(K20="","",N19+$H$8)</f>
        <v>0.51666666666666605</v>
      </c>
      <c r="O20" s="274">
        <f>IF(K20="","",O19+$H$8)</f>
        <v>0.57916666666666583</v>
      </c>
    </row>
    <row r="21" spans="1:15" ht="18.75" x14ac:dyDescent="0.3">
      <c r="A21" s="277" t="str">
        <f t="shared" si="0"/>
        <v/>
      </c>
      <c r="B21" s="274" t="str">
        <f>IF(A21="","",B20+$H$8)</f>
        <v/>
      </c>
      <c r="C21" s="274" t="str">
        <f>IF(A21="","",C20+$H$6)</f>
        <v/>
      </c>
      <c r="D21" s="274" t="str">
        <f>IF(A21="","",D20+$H$6)</f>
        <v/>
      </c>
      <c r="E21" s="274" t="str">
        <f>IF(A21="","",E20+$H$6)</f>
        <v/>
      </c>
      <c r="K21" s="277" t="str">
        <f t="shared" si="1"/>
        <v/>
      </c>
      <c r="L21" s="274" t="str">
        <f>IF(K21="","",L20+$R$8)</f>
        <v/>
      </c>
      <c r="M21" s="274" t="str">
        <f t="shared" si="2"/>
        <v/>
      </c>
      <c r="N21" s="274" t="str">
        <f>IF(K21="","",N20+$H$6)</f>
        <v/>
      </c>
      <c r="O21" s="274" t="str">
        <f>IF(K21="","",O20+$H$6)</f>
        <v/>
      </c>
    </row>
    <row r="22" spans="1:15" ht="18.75" x14ac:dyDescent="0.3">
      <c r="A22" s="277" t="str">
        <f t="shared" si="0"/>
        <v/>
      </c>
      <c r="B22" s="274" t="str">
        <f>IF(A22="","",B21+$H$6)</f>
        <v/>
      </c>
      <c r="C22" s="274" t="str">
        <f>IF(A22="","",C21+$H$7)</f>
        <v/>
      </c>
      <c r="D22" s="274" t="str">
        <f>IF(A22="","",D21+$H$7)</f>
        <v/>
      </c>
      <c r="E22" s="274" t="str">
        <f>IF(A22="","",E21+$H$7)</f>
        <v/>
      </c>
      <c r="K22" s="277" t="str">
        <f t="shared" si="1"/>
        <v/>
      </c>
      <c r="L22" s="274" t="str">
        <f>IF(K22="","",L21+$R$6)</f>
        <v/>
      </c>
      <c r="M22" s="274" t="str">
        <f t="shared" si="2"/>
        <v/>
      </c>
      <c r="N22" s="274" t="str">
        <f>IF(K22="","",N21+$H$7)</f>
        <v/>
      </c>
      <c r="O22" s="274" t="str">
        <f>IF(K22="","",O21+$H$7)</f>
        <v/>
      </c>
    </row>
    <row r="23" spans="1:15" ht="18.75" x14ac:dyDescent="0.3">
      <c r="A23" s="277" t="str">
        <f t="shared" si="0"/>
        <v/>
      </c>
      <c r="B23" s="274" t="str">
        <f>IF(A23="","",B22+$H$7)</f>
        <v/>
      </c>
      <c r="C23" s="274" t="str">
        <f>IF(A23="","",C22+$H$8)</f>
        <v/>
      </c>
      <c r="D23" s="274" t="str">
        <f>IF(A23="","",D22+$H$8)</f>
        <v/>
      </c>
      <c r="E23" s="274" t="str">
        <f>IF(A23="","",E22+$H$8)</f>
        <v/>
      </c>
      <c r="K23" s="277" t="str">
        <f t="shared" si="1"/>
        <v/>
      </c>
      <c r="L23" s="274" t="str">
        <f>IF(K23="","",L22+$R$7)</f>
        <v/>
      </c>
      <c r="M23" s="274" t="str">
        <f t="shared" si="2"/>
        <v/>
      </c>
      <c r="N23" s="274" t="str">
        <f>IF(K23="","",N22+$H$8)</f>
        <v/>
      </c>
      <c r="O23" s="274" t="str">
        <f>IF(K23="","",O22+$H$8)</f>
        <v/>
      </c>
    </row>
    <row r="24" spans="1:15" ht="18.75" x14ac:dyDescent="0.3">
      <c r="A24" s="277" t="str">
        <f t="shared" si="0"/>
        <v/>
      </c>
      <c r="B24" s="274" t="str">
        <f>IF(A24="","",B23+$H$8)</f>
        <v/>
      </c>
      <c r="C24" s="274" t="str">
        <f>IF(A24="","",C23+$H$6)</f>
        <v/>
      </c>
      <c r="D24" s="274" t="str">
        <f>IF(A24="","",D23+$H$6)</f>
        <v/>
      </c>
      <c r="E24" s="274" t="str">
        <f>IF(A24="","",E23+$H$6)</f>
        <v/>
      </c>
      <c r="K24" s="277" t="str">
        <f t="shared" si="1"/>
        <v/>
      </c>
      <c r="L24" s="274" t="str">
        <f>IF(K24="","",L23+$R$8)</f>
        <v/>
      </c>
      <c r="M24" s="274" t="str">
        <f t="shared" si="2"/>
        <v/>
      </c>
      <c r="N24" s="274" t="str">
        <f>IF(K24="","",N23+$H$6)</f>
        <v/>
      </c>
      <c r="O24" s="274" t="str">
        <f>IF(K24="","",O23+$H$6)</f>
        <v/>
      </c>
    </row>
    <row r="25" spans="1:15" ht="18.75" x14ac:dyDescent="0.3">
      <c r="A25" s="277" t="str">
        <f t="shared" si="0"/>
        <v/>
      </c>
      <c r="B25" s="274" t="str">
        <f>IF(A25="","",B24+$H$6)</f>
        <v/>
      </c>
      <c r="C25" s="274" t="str">
        <f>IF(A25="","",C24+$H$7)</f>
        <v/>
      </c>
      <c r="D25" s="274" t="str">
        <f>IF(A25="","",D24+$H$7)</f>
        <v/>
      </c>
      <c r="E25" s="274" t="str">
        <f>IF(A25="","",E24+$H$7)</f>
        <v/>
      </c>
      <c r="K25" s="277" t="str">
        <f t="shared" si="1"/>
        <v/>
      </c>
      <c r="L25" s="274" t="str">
        <f>IF(K25="","",L24+$R$6)</f>
        <v/>
      </c>
      <c r="M25" s="274" t="str">
        <f t="shared" si="2"/>
        <v/>
      </c>
      <c r="N25" s="274" t="str">
        <f>IF(K25="","",N24+$H$7)</f>
        <v/>
      </c>
      <c r="O25" s="274" t="str">
        <f>IF(K25="","",O24+$H$7)</f>
        <v/>
      </c>
    </row>
    <row r="26" spans="1:15" ht="18.75" x14ac:dyDescent="0.3">
      <c r="A26" s="277" t="str">
        <f t="shared" si="0"/>
        <v/>
      </c>
      <c r="B26" s="274" t="str">
        <f>IF(A26="","",B25+$H$7)</f>
        <v/>
      </c>
      <c r="C26" s="274" t="str">
        <f>IF(A26="","",C25+$H$8)</f>
        <v/>
      </c>
      <c r="D26" s="274" t="str">
        <f>IF(A26="","",D25+$H$8)</f>
        <v/>
      </c>
      <c r="E26" s="274" t="str">
        <f>IF(A26="","",E25+$H$8)</f>
        <v/>
      </c>
      <c r="K26" s="277" t="str">
        <f t="shared" si="1"/>
        <v/>
      </c>
      <c r="L26" s="274" t="str">
        <f>IF(K26="","",L25+$R$7)</f>
        <v/>
      </c>
      <c r="M26" s="274" t="str">
        <f t="shared" si="2"/>
        <v/>
      </c>
      <c r="N26" s="274" t="str">
        <f>IF(K26="","",N25+$H$8)</f>
        <v/>
      </c>
      <c r="O26" s="274" t="str">
        <f>IF(K26="","",O25+$H$8)</f>
        <v/>
      </c>
    </row>
    <row r="27" spans="1:15" ht="18.75" x14ac:dyDescent="0.3">
      <c r="A27" s="277" t="str">
        <f t="shared" si="0"/>
        <v/>
      </c>
      <c r="B27" s="274" t="str">
        <f>IF(A27="","",B26+$H$8)</f>
        <v/>
      </c>
      <c r="C27" s="274" t="str">
        <f>IF(A27="","",C26+$H$6)</f>
        <v/>
      </c>
      <c r="D27" s="274" t="str">
        <f>IF(A27="","",D26+$H$6)</f>
        <v/>
      </c>
      <c r="E27" s="274" t="str">
        <f>IF(A27="","",E26+$H$6)</f>
        <v/>
      </c>
      <c r="K27" s="277" t="str">
        <f t="shared" si="1"/>
        <v/>
      </c>
      <c r="L27" s="274" t="str">
        <f>IF(K27="","",L26+$R$8)</f>
        <v/>
      </c>
      <c r="M27" s="274" t="str">
        <f t="shared" si="2"/>
        <v/>
      </c>
      <c r="N27" s="274" t="str">
        <f>IF(K27="","",N26+$H$6)</f>
        <v/>
      </c>
      <c r="O27" s="274" t="str">
        <f>IF(K27="","",O26+$H$6)</f>
        <v/>
      </c>
    </row>
    <row r="28" spans="1:15" ht="18.75" x14ac:dyDescent="0.3">
      <c r="A28" s="277" t="str">
        <f t="shared" si="0"/>
        <v/>
      </c>
      <c r="B28" s="274" t="str">
        <f>IF(A28="","",B27+$H$6)</f>
        <v/>
      </c>
      <c r="C28" s="274" t="str">
        <f>IF(A28="","",C27+$H$7)</f>
        <v/>
      </c>
      <c r="D28" s="274" t="str">
        <f>IF(A28="","",D27+$H$7)</f>
        <v/>
      </c>
      <c r="E28" s="274" t="str">
        <f>IF(A28="","",E27+$H$7)</f>
        <v/>
      </c>
      <c r="K28" s="277" t="str">
        <f t="shared" si="1"/>
        <v/>
      </c>
      <c r="L28" s="274" t="str">
        <f>IF(K28="","",L27+$R$6)</f>
        <v/>
      </c>
      <c r="M28" s="274" t="str">
        <f t="shared" si="2"/>
        <v/>
      </c>
      <c r="N28" s="274" t="str">
        <f>IF(K28="","",N27+$H$7)</f>
        <v/>
      </c>
      <c r="O28" s="274" t="str">
        <f>IF(K28="","",O27+$H$7)</f>
        <v/>
      </c>
    </row>
    <row r="29" spans="1:15" ht="18.75" x14ac:dyDescent="0.3">
      <c r="A29" s="277" t="str">
        <f t="shared" si="0"/>
        <v/>
      </c>
      <c r="B29" s="274" t="str">
        <f>IF(A29="","",B28+$H$7)</f>
        <v/>
      </c>
      <c r="C29" s="274" t="str">
        <f>IF(A29="","",C28+$H$8)</f>
        <v/>
      </c>
      <c r="D29" s="274" t="str">
        <f>IF(A29="","",D28+$H$8)</f>
        <v/>
      </c>
      <c r="E29" s="274" t="str">
        <f>IF(A29="","",E28+$H$8)</f>
        <v/>
      </c>
      <c r="K29" s="277" t="str">
        <f t="shared" si="1"/>
        <v/>
      </c>
      <c r="L29" s="274" t="str">
        <f>IF(K29="","",L28+$R$7)</f>
        <v/>
      </c>
      <c r="M29" s="274" t="str">
        <f t="shared" si="2"/>
        <v/>
      </c>
      <c r="N29" s="274" t="str">
        <f>IF(K29="","",N28+$H$8)</f>
        <v/>
      </c>
      <c r="O29" s="274" t="str">
        <f>IF(K29="","",O28+$H$8)</f>
        <v/>
      </c>
    </row>
    <row r="30" spans="1:15" ht="18.75" x14ac:dyDescent="0.3">
      <c r="A30" s="277" t="str">
        <f t="shared" si="0"/>
        <v/>
      </c>
      <c r="B30" s="274" t="str">
        <f>IF(A30="","",B29+$H$8)</f>
        <v/>
      </c>
      <c r="C30" s="274" t="str">
        <f>IF(A30="","",C29+$H$6)</f>
        <v/>
      </c>
      <c r="D30" s="274" t="str">
        <f>IF(A30="","",D29+$H$6)</f>
        <v/>
      </c>
      <c r="E30" s="274" t="str">
        <f>IF(A30="","",E29+$H$6)</f>
        <v/>
      </c>
      <c r="K30" s="277" t="str">
        <f t="shared" si="1"/>
        <v/>
      </c>
      <c r="L30" s="274" t="str">
        <f>IF(K30="","",L29+$R$8)</f>
        <v/>
      </c>
      <c r="M30" s="274" t="str">
        <f t="shared" si="2"/>
        <v/>
      </c>
      <c r="N30" s="274" t="str">
        <f>IF(K30="","",N29+$H$6)</f>
        <v/>
      </c>
      <c r="O30" s="274" t="str">
        <f>IF(K30="","",O29+$H$6)</f>
        <v/>
      </c>
    </row>
    <row r="31" spans="1:15" ht="18.75" x14ac:dyDescent="0.3">
      <c r="A31" s="277" t="str">
        <f t="shared" si="0"/>
        <v/>
      </c>
      <c r="B31" s="274" t="str">
        <f>IF(A31="","",B30+$H$6)</f>
        <v/>
      </c>
      <c r="C31" s="274" t="str">
        <f>IF(A31="","",C30+$H$7)</f>
        <v/>
      </c>
      <c r="D31" s="274" t="str">
        <f>IF(A31="","",D30+$H$7)</f>
        <v/>
      </c>
      <c r="E31" s="274" t="str">
        <f>IF(A31="","",E30+$H$7)</f>
        <v/>
      </c>
      <c r="K31" s="277" t="str">
        <f t="shared" si="1"/>
        <v/>
      </c>
      <c r="L31" s="274" t="str">
        <f>IF(K31="","",L30+$R$6)</f>
        <v/>
      </c>
      <c r="M31" s="274" t="str">
        <f t="shared" si="2"/>
        <v/>
      </c>
      <c r="N31" s="274" t="str">
        <f>IF(K31="","",N30+$H$7)</f>
        <v/>
      </c>
      <c r="O31" s="274" t="str">
        <f>IF(K31="","",O30+$H$7)</f>
        <v/>
      </c>
    </row>
    <row r="32" spans="1:15" ht="18.75" x14ac:dyDescent="0.3">
      <c r="A32" s="277" t="str">
        <f>IF(A31="","",IF(A31+1&lt;=$H$3,A31+1,""))</f>
        <v/>
      </c>
      <c r="B32" s="274" t="str">
        <f>IF(A32="","",B31+$H$7)</f>
        <v/>
      </c>
      <c r="C32" s="274" t="str">
        <f>IF(A32="","",C31+$H$8)</f>
        <v/>
      </c>
      <c r="D32" s="274" t="str">
        <f>IF(A32="","",D31+$H$8)</f>
        <v/>
      </c>
      <c r="E32" s="274" t="str">
        <f>IF(A32="","",E31+$H$8)</f>
        <v/>
      </c>
      <c r="K32" s="277" t="str">
        <f t="shared" si="1"/>
        <v/>
      </c>
      <c r="L32" s="274" t="str">
        <f>IF(K32="","",L31+$R$7)</f>
        <v/>
      </c>
      <c r="M32" s="274" t="str">
        <f t="shared" si="2"/>
        <v/>
      </c>
      <c r="N32" s="274" t="str">
        <f>IF(K32="","",N31+$H$8)</f>
        <v/>
      </c>
      <c r="O32" s="274" t="str">
        <f>IF(K32="","",O31+$H$8)</f>
        <v/>
      </c>
    </row>
    <row r="33" spans="1:15" ht="18.75" x14ac:dyDescent="0.3">
      <c r="A33" s="277" t="str">
        <f>IF(A32="","",IF(A32+1&lt;=$H$3,A32+1,""))</f>
        <v/>
      </c>
      <c r="B33" s="274" t="str">
        <f>IF(A33="","",B32+$H$8)</f>
        <v/>
      </c>
      <c r="C33" s="274" t="str">
        <f>IF(A33="","",C32+$H$6)</f>
        <v/>
      </c>
      <c r="D33" s="274" t="str">
        <f>IF(A33="","",D32+$H$6)</f>
        <v/>
      </c>
      <c r="E33" s="274" t="str">
        <f>IF(A33="","",E32+$H$6)</f>
        <v/>
      </c>
      <c r="K33" s="277" t="str">
        <f t="shared" si="1"/>
        <v/>
      </c>
      <c r="L33" s="274" t="str">
        <f>IF(K33="","",L32+$R$8)</f>
        <v/>
      </c>
      <c r="M33" s="274" t="str">
        <f t="shared" si="2"/>
        <v/>
      </c>
      <c r="N33" s="274" t="str">
        <f>IF(K33="","",N32+$H$6)</f>
        <v/>
      </c>
      <c r="O33" s="274" t="str">
        <f>IF(K33="","",O32+$H$6)</f>
        <v/>
      </c>
    </row>
    <row r="34" spans="1:15" ht="18.75" x14ac:dyDescent="0.3">
      <c r="A34" s="277" t="str">
        <f>IF(A33="","",IF(A33+1&lt;=$H$3,A33+1,""))</f>
        <v/>
      </c>
      <c r="B34" s="274" t="str">
        <f>IF(A34="","",B33+$H$6)</f>
        <v/>
      </c>
      <c r="C34" s="274" t="str">
        <f>IF(A34="","",C33+$H$7)</f>
        <v/>
      </c>
      <c r="D34" s="274" t="str">
        <f>IF(A34="","",D33+$H$7)</f>
        <v/>
      </c>
      <c r="E34" s="274" t="str">
        <f>IF(A34="","",E33+$H$7)</f>
        <v/>
      </c>
      <c r="K34" s="277" t="str">
        <f t="shared" si="1"/>
        <v/>
      </c>
      <c r="L34" s="274" t="str">
        <f>IF(K34="","",L33+$R$6)</f>
        <v/>
      </c>
      <c r="M34" s="274" t="str">
        <f t="shared" si="2"/>
        <v/>
      </c>
      <c r="N34" s="274" t="str">
        <f>IF(K34="","",N33+$H$7)</f>
        <v/>
      </c>
      <c r="O34" s="274" t="str">
        <f>IF(K34="","",O33+$H$7)</f>
        <v/>
      </c>
    </row>
    <row r="35" spans="1:15" ht="18.75" x14ac:dyDescent="0.3">
      <c r="A35" s="277" t="str">
        <f>IF(A34="","",IF(A34+1&lt;=$H$3,A34+1,""))</f>
        <v/>
      </c>
      <c r="B35" s="274" t="str">
        <f>IF(A35="","",B34+$H$7)</f>
        <v/>
      </c>
      <c r="C35" s="274" t="str">
        <f>IF(A35="","",C34+$H$8)</f>
        <v/>
      </c>
      <c r="D35" s="274" t="str">
        <f>IF(A35="","",D34+$H$8)</f>
        <v/>
      </c>
      <c r="E35" s="274" t="str">
        <f>IF(A35="","",E34+$H$8)</f>
        <v/>
      </c>
      <c r="K35" s="277" t="str">
        <f t="shared" si="1"/>
        <v/>
      </c>
      <c r="L35" s="274" t="str">
        <f>IF(K35="","",L34+$R$7)</f>
        <v/>
      </c>
      <c r="M35" s="274" t="str">
        <f t="shared" si="2"/>
        <v/>
      </c>
      <c r="N35" s="274" t="str">
        <f>IF(K35="","",N34+$H$8)</f>
        <v/>
      </c>
      <c r="O35" s="274" t="str">
        <f>IF(K35="","",O34+$H$8)</f>
        <v/>
      </c>
    </row>
    <row r="36" spans="1:15" ht="18.75" x14ac:dyDescent="0.3">
      <c r="A36" s="277" t="str">
        <f>IF(A35="","",IF(A35+1&lt;=$H$3,A35+1,""))</f>
        <v/>
      </c>
      <c r="B36" s="274" t="str">
        <f>IF(A36="","",B35+$H$8)</f>
        <v/>
      </c>
      <c r="C36" s="274" t="str">
        <f>IF(A36="","",C35+$H$6)</f>
        <v/>
      </c>
      <c r="D36" s="274" t="str">
        <f>IF(A36="","",D35+$H$6)</f>
        <v/>
      </c>
      <c r="E36" s="274" t="str">
        <f>IF(A36="","",E35+$H$6)</f>
        <v/>
      </c>
      <c r="K36" s="277" t="str">
        <f t="shared" si="1"/>
        <v/>
      </c>
      <c r="L36" s="274" t="str">
        <f>IF(K36="","",L35+$R$8)</f>
        <v/>
      </c>
      <c r="M36" s="274" t="str">
        <f t="shared" si="2"/>
        <v/>
      </c>
      <c r="N36" s="274" t="str">
        <f>IF(K36="","",N35+$H$6)</f>
        <v/>
      </c>
      <c r="O36" s="274" t="str">
        <f>IF(K36="","",O35+$H$6)</f>
        <v/>
      </c>
    </row>
    <row r="37" spans="1:15" ht="18.75" x14ac:dyDescent="0.3">
      <c r="A37" s="277" t="str">
        <f t="shared" ref="A37:A58" si="3">IF(A36="","",IF(A36+1&lt;=$H$3,A36+1,""))</f>
        <v/>
      </c>
      <c r="B37" s="274" t="str">
        <f>IF(A37="","",B36+$H$6)</f>
        <v/>
      </c>
      <c r="C37" s="274" t="str">
        <f>IF(A37="","",C36+$H$7)</f>
        <v/>
      </c>
      <c r="D37" s="274" t="str">
        <f>IF(A37="","",D36+$H$7)</f>
        <v/>
      </c>
      <c r="E37" s="274" t="str">
        <f>IF(A37="","",E36+$H$7)</f>
        <v/>
      </c>
      <c r="K37" s="277" t="str">
        <f t="shared" si="1"/>
        <v/>
      </c>
      <c r="L37" s="274" t="str">
        <f>IF(K37="","",L36+$R$6)</f>
        <v/>
      </c>
      <c r="M37" s="274" t="str">
        <f t="shared" si="2"/>
        <v/>
      </c>
      <c r="N37" s="274" t="str">
        <f>IF(K37="","",N36+$H$7)</f>
        <v/>
      </c>
      <c r="O37" s="274" t="str">
        <f>IF(K37="","",O36+$H$7)</f>
        <v/>
      </c>
    </row>
    <row r="38" spans="1:15" ht="18.75" x14ac:dyDescent="0.3">
      <c r="A38" s="277" t="str">
        <f t="shared" si="3"/>
        <v/>
      </c>
      <c r="B38" s="274" t="str">
        <f>IF(A38="","",B37+$H$7)</f>
        <v/>
      </c>
      <c r="C38" s="274" t="str">
        <f>IF(A38="","",C37+$H$8)</f>
        <v/>
      </c>
      <c r="D38" s="274" t="str">
        <f>IF(A38="","",D37+$H$8)</f>
        <v/>
      </c>
      <c r="E38" s="274" t="str">
        <f>IF(A38="","",E37+$H$8)</f>
        <v/>
      </c>
      <c r="K38" s="277" t="str">
        <f t="shared" si="1"/>
        <v/>
      </c>
      <c r="L38" s="274" t="str">
        <f>IF(K38="","",L37+$R$7)</f>
        <v/>
      </c>
      <c r="M38" s="274" t="str">
        <f t="shared" si="2"/>
        <v/>
      </c>
      <c r="N38" s="274" t="str">
        <f>IF(K38="","",N37+$H$8)</f>
        <v/>
      </c>
      <c r="O38" s="274" t="str">
        <f>IF(K38="","",O37+$H$8)</f>
        <v/>
      </c>
    </row>
    <row r="39" spans="1:15" ht="18.75" x14ac:dyDescent="0.3">
      <c r="A39" s="277" t="str">
        <f t="shared" si="3"/>
        <v/>
      </c>
      <c r="B39" s="274" t="str">
        <f>IF(A39="","",B38+$H$8)</f>
        <v/>
      </c>
      <c r="C39" s="274" t="str">
        <f>IF(A39="","",C38+$H$6)</f>
        <v/>
      </c>
      <c r="D39" s="274" t="str">
        <f>IF(A39="","",D38+$H$6)</f>
        <v/>
      </c>
      <c r="E39" s="274" t="str">
        <f>IF(A39="","",E38+$H$6)</f>
        <v/>
      </c>
      <c r="K39" s="277" t="str">
        <f t="shared" si="1"/>
        <v/>
      </c>
      <c r="L39" s="274" t="str">
        <f>IF(K39="","",L38+$R$8)</f>
        <v/>
      </c>
      <c r="M39" s="274" t="str">
        <f t="shared" si="2"/>
        <v/>
      </c>
      <c r="N39" s="274" t="str">
        <f>IF(K39="","",N38+$H$6)</f>
        <v/>
      </c>
      <c r="O39" s="274" t="str">
        <f>IF(K39="","",O38+$H$6)</f>
        <v/>
      </c>
    </row>
    <row r="40" spans="1:15" ht="18.75" x14ac:dyDescent="0.3">
      <c r="A40" s="277" t="str">
        <f t="shared" si="3"/>
        <v/>
      </c>
      <c r="B40" s="274" t="str">
        <f>IF(A40="","",B39+$H$6)</f>
        <v/>
      </c>
      <c r="C40" s="274" t="str">
        <f>IF(A40="","",C39+$H$7)</f>
        <v/>
      </c>
      <c r="D40" s="274" t="str">
        <f>IF(A40="","",D39+$H$7)</f>
        <v/>
      </c>
      <c r="E40" s="274" t="str">
        <f>IF(A40="","",E39+$H$7)</f>
        <v/>
      </c>
      <c r="K40" s="277" t="str">
        <f t="shared" si="1"/>
        <v/>
      </c>
      <c r="L40" s="274" t="str">
        <f>IF(K40="","",L39+$R$6)</f>
        <v/>
      </c>
      <c r="M40" s="274" t="str">
        <f t="shared" si="2"/>
        <v/>
      </c>
      <c r="N40" s="274" t="str">
        <f>IF(K40="","",N39+$H$7)</f>
        <v/>
      </c>
      <c r="O40" s="274" t="str">
        <f>IF(K40="","",O39+$H$7)</f>
        <v/>
      </c>
    </row>
    <row r="41" spans="1:15" ht="18.75" x14ac:dyDescent="0.3">
      <c r="A41" s="277" t="str">
        <f t="shared" si="3"/>
        <v/>
      </c>
      <c r="B41" s="274" t="str">
        <f>IF(A41="","",B40+$H$7)</f>
        <v/>
      </c>
      <c r="C41" s="274" t="str">
        <f>IF(A41="","",C40+$H$8)</f>
        <v/>
      </c>
      <c r="D41" s="274" t="str">
        <f>IF(A41="","",D40+$H$8)</f>
        <v/>
      </c>
      <c r="E41" s="274" t="str">
        <f>IF(A41="","",E40+$H$8)</f>
        <v/>
      </c>
      <c r="K41" s="277" t="str">
        <f t="shared" si="1"/>
        <v/>
      </c>
      <c r="L41" s="274" t="str">
        <f>IF(K41="","",L40+$R$7)</f>
        <v/>
      </c>
      <c r="M41" s="274" t="str">
        <f t="shared" si="2"/>
        <v/>
      </c>
      <c r="N41" s="274" t="str">
        <f>IF(K41="","",N40+$H$8)</f>
        <v/>
      </c>
      <c r="O41" s="274" t="str">
        <f>IF(K41="","",O40+$H$8)</f>
        <v/>
      </c>
    </row>
    <row r="42" spans="1:15" ht="18.75" x14ac:dyDescent="0.3">
      <c r="A42" s="277" t="str">
        <f t="shared" si="3"/>
        <v/>
      </c>
      <c r="B42" s="274" t="str">
        <f>IF(A42="","",B41+$H$8)</f>
        <v/>
      </c>
      <c r="C42" s="274" t="str">
        <f>IF(A42="","",C41+$H$6)</f>
        <v/>
      </c>
      <c r="D42" s="274" t="str">
        <f>IF(A42="","",D41+$H$6)</f>
        <v/>
      </c>
      <c r="E42" s="274" t="str">
        <f>IF(A42="","",E41+$H$6)</f>
        <v/>
      </c>
      <c r="K42" s="277" t="str">
        <f t="shared" si="1"/>
        <v/>
      </c>
      <c r="L42" s="274" t="str">
        <f>IF(K42="","",L41+$R$8)</f>
        <v/>
      </c>
      <c r="M42" s="274" t="str">
        <f t="shared" si="2"/>
        <v/>
      </c>
      <c r="N42" s="274" t="str">
        <f>IF(K42="","",N41+$H$6)</f>
        <v/>
      </c>
      <c r="O42" s="274" t="str">
        <f>IF(K42="","",O41+$H$6)</f>
        <v/>
      </c>
    </row>
    <row r="43" spans="1:15" ht="18.75" x14ac:dyDescent="0.3">
      <c r="A43" s="277" t="str">
        <f t="shared" si="3"/>
        <v/>
      </c>
      <c r="B43" s="274" t="str">
        <f>IF(A43="","",B42+$H$6)</f>
        <v/>
      </c>
      <c r="C43" s="274" t="str">
        <f>IF(A43="","",C42+$H$7)</f>
        <v/>
      </c>
      <c r="D43" s="274" t="str">
        <f>IF(A43="","",D42+$H$7)</f>
        <v/>
      </c>
      <c r="E43" s="274" t="str">
        <f>IF(A43="","",E42+$H$7)</f>
        <v/>
      </c>
      <c r="K43" s="277" t="str">
        <f t="shared" si="1"/>
        <v/>
      </c>
      <c r="L43" s="274" t="str">
        <f>IF(K43="","",L42+$R$6)</f>
        <v/>
      </c>
      <c r="M43" s="274" t="str">
        <f t="shared" si="2"/>
        <v/>
      </c>
      <c r="N43" s="274" t="str">
        <f>IF(K43="","",N42+$H$7)</f>
        <v/>
      </c>
      <c r="O43" s="274" t="str">
        <f>IF(K43="","",O42+$H$7)</f>
        <v/>
      </c>
    </row>
    <row r="44" spans="1:15" ht="18.75" x14ac:dyDescent="0.3">
      <c r="A44" s="277" t="str">
        <f t="shared" si="3"/>
        <v/>
      </c>
      <c r="B44" s="274" t="str">
        <f>IF(A44="","",B43+$H$7)</f>
        <v/>
      </c>
      <c r="C44" s="274" t="str">
        <f>IF(A44="","",C43+$H$8)</f>
        <v/>
      </c>
      <c r="D44" s="274" t="str">
        <f>IF(A44="","",D43+$H$8)</f>
        <v/>
      </c>
      <c r="E44" s="274" t="str">
        <f>IF(A44="","",E43+$H$8)</f>
        <v/>
      </c>
      <c r="K44" s="277" t="str">
        <f t="shared" si="1"/>
        <v/>
      </c>
      <c r="L44" s="274" t="str">
        <f>IF(K44="","",L43+$R$7)</f>
        <v/>
      </c>
      <c r="M44" s="274" t="str">
        <f t="shared" si="2"/>
        <v/>
      </c>
      <c r="N44" s="274" t="str">
        <f>IF(K44="","",N43+$H$8)</f>
        <v/>
      </c>
      <c r="O44" s="274" t="str">
        <f>IF(K44="","",O43+$H$8)</f>
        <v/>
      </c>
    </row>
    <row r="45" spans="1:15" ht="18.75" x14ac:dyDescent="0.3">
      <c r="A45" s="277" t="str">
        <f t="shared" si="3"/>
        <v/>
      </c>
      <c r="B45" s="274" t="str">
        <f>IF(A45="","",B44+$H$8)</f>
        <v/>
      </c>
      <c r="C45" s="274" t="str">
        <f>IF(A45="","",C44+$H$6)</f>
        <v/>
      </c>
      <c r="D45" s="274" t="str">
        <f>IF(A45="","",D44+$H$6)</f>
        <v/>
      </c>
      <c r="E45" s="274" t="str">
        <f>IF(A45="","",E44+$H$6)</f>
        <v/>
      </c>
      <c r="K45" s="277" t="str">
        <f t="shared" si="1"/>
        <v/>
      </c>
      <c r="L45" s="274" t="str">
        <f>IF(K45="","",L44+$R$8)</f>
        <v/>
      </c>
      <c r="M45" s="274" t="str">
        <f t="shared" si="2"/>
        <v/>
      </c>
      <c r="N45" s="274" t="str">
        <f>IF(K45="","",N44+$H$6)</f>
        <v/>
      </c>
      <c r="O45" s="274" t="str">
        <f>IF(K45="","",O44+$H$6)</f>
        <v/>
      </c>
    </row>
    <row r="46" spans="1:15" ht="18.75" x14ac:dyDescent="0.3">
      <c r="A46" s="277" t="str">
        <f t="shared" si="3"/>
        <v/>
      </c>
      <c r="B46" s="274" t="str">
        <f t="shared" ref="B46:B58" si="4">IF(A46="","",B45+$H$8)</f>
        <v/>
      </c>
      <c r="C46" s="274" t="str">
        <f t="shared" ref="C46:C58" si="5">IF(A46="","",C45+$H$6)</f>
        <v/>
      </c>
      <c r="D46" s="274" t="str">
        <f t="shared" ref="D46:D58" si="6">IF(A46="","",D45+$H$6)</f>
        <v/>
      </c>
      <c r="E46" s="274" t="str">
        <f t="shared" ref="E46:E58" si="7">IF(A46="","",E45+$H$6)</f>
        <v/>
      </c>
    </row>
    <row r="47" spans="1:15" ht="18.75" x14ac:dyDescent="0.3">
      <c r="A47" s="277" t="str">
        <f t="shared" si="3"/>
        <v/>
      </c>
      <c r="B47" s="274" t="str">
        <f t="shared" si="4"/>
        <v/>
      </c>
      <c r="C47" s="274" t="str">
        <f t="shared" si="5"/>
        <v/>
      </c>
      <c r="D47" s="274" t="str">
        <f t="shared" si="6"/>
        <v/>
      </c>
      <c r="E47" s="274" t="str">
        <f t="shared" si="7"/>
        <v/>
      </c>
    </row>
    <row r="48" spans="1:15" ht="18.75" x14ac:dyDescent="0.3">
      <c r="A48" s="277" t="str">
        <f t="shared" si="3"/>
        <v/>
      </c>
      <c r="B48" s="274" t="str">
        <f t="shared" si="4"/>
        <v/>
      </c>
      <c r="C48" s="274" t="str">
        <f t="shared" si="5"/>
        <v/>
      </c>
      <c r="D48" s="274" t="str">
        <f t="shared" si="6"/>
        <v/>
      </c>
      <c r="E48" s="274" t="str">
        <f t="shared" si="7"/>
        <v/>
      </c>
    </row>
    <row r="49" spans="1:5" ht="18.75" x14ac:dyDescent="0.3">
      <c r="A49" s="277" t="str">
        <f t="shared" si="3"/>
        <v/>
      </c>
      <c r="B49" s="274" t="str">
        <f t="shared" si="4"/>
        <v/>
      </c>
      <c r="C49" s="274" t="str">
        <f t="shared" si="5"/>
        <v/>
      </c>
      <c r="D49" s="274" t="str">
        <f t="shared" si="6"/>
        <v/>
      </c>
      <c r="E49" s="274" t="str">
        <f t="shared" si="7"/>
        <v/>
      </c>
    </row>
    <row r="50" spans="1:5" ht="18.75" x14ac:dyDescent="0.3">
      <c r="A50" s="277" t="str">
        <f t="shared" si="3"/>
        <v/>
      </c>
      <c r="B50" s="274" t="str">
        <f t="shared" si="4"/>
        <v/>
      </c>
      <c r="C50" s="274" t="str">
        <f t="shared" si="5"/>
        <v/>
      </c>
      <c r="D50" s="274" t="str">
        <f t="shared" si="6"/>
        <v/>
      </c>
      <c r="E50" s="274" t="str">
        <f t="shared" si="7"/>
        <v/>
      </c>
    </row>
    <row r="51" spans="1:5" ht="18.75" x14ac:dyDescent="0.3">
      <c r="A51" s="277" t="str">
        <f t="shared" si="3"/>
        <v/>
      </c>
      <c r="B51" s="274" t="str">
        <f t="shared" si="4"/>
        <v/>
      </c>
      <c r="C51" s="274" t="str">
        <f t="shared" si="5"/>
        <v/>
      </c>
      <c r="D51" s="274" t="str">
        <f t="shared" si="6"/>
        <v/>
      </c>
      <c r="E51" s="274" t="str">
        <f t="shared" si="7"/>
        <v/>
      </c>
    </row>
    <row r="52" spans="1:5" ht="18.75" x14ac:dyDescent="0.3">
      <c r="A52" s="277" t="str">
        <f t="shared" si="3"/>
        <v/>
      </c>
      <c r="B52" s="274" t="str">
        <f t="shared" si="4"/>
        <v/>
      </c>
      <c r="C52" s="274" t="str">
        <f t="shared" si="5"/>
        <v/>
      </c>
      <c r="D52" s="274" t="str">
        <f t="shared" si="6"/>
        <v/>
      </c>
      <c r="E52" s="274" t="str">
        <f t="shared" si="7"/>
        <v/>
      </c>
    </row>
    <row r="53" spans="1:5" ht="18.75" x14ac:dyDescent="0.3">
      <c r="A53" s="277" t="str">
        <f t="shared" si="3"/>
        <v/>
      </c>
      <c r="B53" s="274" t="str">
        <f t="shared" si="4"/>
        <v/>
      </c>
      <c r="C53" s="274" t="str">
        <f t="shared" si="5"/>
        <v/>
      </c>
      <c r="D53" s="274" t="str">
        <f t="shared" si="6"/>
        <v/>
      </c>
      <c r="E53" s="274" t="str">
        <f t="shared" si="7"/>
        <v/>
      </c>
    </row>
    <row r="54" spans="1:5" ht="18.75" x14ac:dyDescent="0.3">
      <c r="A54" s="277" t="str">
        <f t="shared" si="3"/>
        <v/>
      </c>
      <c r="B54" s="274" t="str">
        <f t="shared" si="4"/>
        <v/>
      </c>
      <c r="C54" s="274" t="str">
        <f t="shared" si="5"/>
        <v/>
      </c>
      <c r="D54" s="274" t="str">
        <f t="shared" si="6"/>
        <v/>
      </c>
      <c r="E54" s="274" t="str">
        <f t="shared" si="7"/>
        <v/>
      </c>
    </row>
    <row r="55" spans="1:5" ht="18.75" x14ac:dyDescent="0.3">
      <c r="A55" s="277" t="str">
        <f t="shared" si="3"/>
        <v/>
      </c>
      <c r="B55" s="274" t="str">
        <f t="shared" si="4"/>
        <v/>
      </c>
      <c r="C55" s="274" t="str">
        <f t="shared" si="5"/>
        <v/>
      </c>
      <c r="D55" s="274" t="str">
        <f t="shared" si="6"/>
        <v/>
      </c>
      <c r="E55" s="274" t="str">
        <f t="shared" si="7"/>
        <v/>
      </c>
    </row>
    <row r="56" spans="1:5" ht="18.75" x14ac:dyDescent="0.3">
      <c r="A56" s="277" t="str">
        <f t="shared" si="3"/>
        <v/>
      </c>
      <c r="B56" s="274" t="str">
        <f t="shared" si="4"/>
        <v/>
      </c>
      <c r="C56" s="274" t="str">
        <f t="shared" si="5"/>
        <v/>
      </c>
      <c r="D56" s="274" t="str">
        <f t="shared" si="6"/>
        <v/>
      </c>
      <c r="E56" s="274" t="str">
        <f t="shared" si="7"/>
        <v/>
      </c>
    </row>
    <row r="57" spans="1:5" ht="18.75" x14ac:dyDescent="0.3">
      <c r="A57" s="277" t="str">
        <f t="shared" si="3"/>
        <v/>
      </c>
      <c r="B57" s="274" t="str">
        <f t="shared" si="4"/>
        <v/>
      </c>
      <c r="C57" s="274" t="str">
        <f t="shared" si="5"/>
        <v/>
      </c>
      <c r="D57" s="274" t="str">
        <f t="shared" si="6"/>
        <v/>
      </c>
      <c r="E57" s="274" t="str">
        <f t="shared" si="7"/>
        <v/>
      </c>
    </row>
    <row r="58" spans="1:5" ht="18.75" x14ac:dyDescent="0.3">
      <c r="A58" s="277" t="str">
        <f t="shared" si="3"/>
        <v/>
      </c>
      <c r="B58" s="274" t="str">
        <f t="shared" si="4"/>
        <v/>
      </c>
      <c r="C58" s="274" t="str">
        <f t="shared" si="5"/>
        <v/>
      </c>
      <c r="D58" s="274" t="str">
        <f t="shared" si="6"/>
        <v/>
      </c>
      <c r="E58" s="274" t="str">
        <f t="shared" si="7"/>
        <v/>
      </c>
    </row>
  </sheetData>
  <mergeCells count="9">
    <mergeCell ref="V11:W11"/>
    <mergeCell ref="G10:I11"/>
    <mergeCell ref="Q10:S11"/>
    <mergeCell ref="A1:I1"/>
    <mergeCell ref="K1:S1"/>
    <mergeCell ref="A3:E3"/>
    <mergeCell ref="A4:E4"/>
    <mergeCell ref="K3:O3"/>
    <mergeCell ref="K4:O4"/>
  </mergeCells>
  <conditionalFormatting sqref="R6:R8 H6:H8">
    <cfRule type="cellIs" dxfId="155" priority="16" operator="between">
      <formula>20</formula>
      <formula>24</formula>
    </cfRule>
  </conditionalFormatting>
  <conditionalFormatting sqref="R6:R8 H6:H8">
    <cfRule type="cellIs" dxfId="154" priority="13" operator="equal">
      <formula>18</formula>
    </cfRule>
    <cfRule type="cellIs" dxfId="153" priority="14" operator="equal">
      <formula>19</formula>
    </cfRule>
    <cfRule type="cellIs" dxfId="152" priority="15" operator="between">
      <formula>25</formula>
      <formula>29</formula>
    </cfRule>
  </conditionalFormatting>
  <hyperlinks>
    <hyperlink ref="V7" location="čas.rozpis!H3" display="zadat počet skupin" xr:uid="{00000000-0004-0000-0A00-000000000000}"/>
    <hyperlink ref="V8" location="čas.rozpis!H4" display="zadat čas startu 1. skupiny" xr:uid="{00000000-0004-0000-0A00-000001000000}"/>
    <hyperlink ref="V9" location="čas.rozpis!H6:H8" display="zadat rozestupy mezi prvními třemi skupinami" xr:uid="{00000000-0004-0000-0A00-000002000000}"/>
    <hyperlink ref="V10" location="čas.rozpis!R3:R8" display="v případě dvou skupin zadat to stejné i pro hřiště 2" xr:uid="{00000000-0004-0000-0A00-000003000000}"/>
    <hyperlink ref="V11:W11" location="MANUÁL!A1" display="MANUÁL-zpět" xr:uid="{00000000-0004-0000-0A00-000004000000}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</vt:i4>
      </vt:variant>
    </vt:vector>
  </HeadingPairs>
  <TitlesOfParts>
    <vt:vector size="16" baseType="lpstr">
      <vt:lpstr>MANUÁL</vt:lpstr>
      <vt:lpstr>Titul</vt:lpstr>
      <vt:lpstr>Výsledková listina</vt:lpstr>
      <vt:lpstr>Rozstřely, střídání a tresty</vt:lpstr>
      <vt:lpstr>Absolutní-BODY</vt:lpstr>
      <vt:lpstr>Liga-pořadí</vt:lpstr>
      <vt:lpstr>Liga-celkem</vt:lpstr>
      <vt:lpstr>KT družstva</vt:lpstr>
      <vt:lpstr>čas.rozpis</vt:lpstr>
      <vt:lpstr>TISK-listina</vt:lpstr>
      <vt:lpstr>Pořadí_KO</vt:lpstr>
      <vt:lpstr>KO-Muži</vt:lpstr>
      <vt:lpstr>KO-Ženy</vt:lpstr>
      <vt:lpstr>startovné-rozhodčí</vt:lpstr>
      <vt:lpstr>seznam</vt:lpstr>
      <vt:lpstr>Excel_BuiltIn__FilterDatabase_1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 GOLF</dc:creator>
  <cp:lastModifiedBy>Vít Gerža</cp:lastModifiedBy>
  <cp:lastPrinted>2021-06-23T18:36:00Z</cp:lastPrinted>
  <dcterms:created xsi:type="dcterms:W3CDTF">2010-06-26T16:23:35Z</dcterms:created>
  <dcterms:modified xsi:type="dcterms:W3CDTF">2021-06-25T17:32:50Z</dcterms:modified>
</cp:coreProperties>
</file>